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useyin.arslan\Desktop\sil\"/>
    </mc:Choice>
  </mc:AlternateContent>
  <bookViews>
    <workbookView xWindow="0" yWindow="0" windowWidth="28800" windowHeight="12300" tabRatio="939" firstSheet="5" activeTab="14"/>
  </bookViews>
  <sheets>
    <sheet name="YARIŞMA BİLGİLERİ" sheetId="68" r:id="rId1"/>
    <sheet name="YARIŞMA PROGRAMI" sheetId="150" r:id="rId2"/>
    <sheet name="KAYIT LİSTESİ" sheetId="262" r:id="rId3"/>
    <sheet name="1.Gün Start Listesi" sheetId="304" state="hidden" r:id="rId4"/>
    <sheet name="puan" sheetId="319" state="hidden" r:id="rId5"/>
    <sheet name="60m seriler" sheetId="324" r:id="rId6"/>
    <sheet name="60m sonuç" sheetId="285" r:id="rId7"/>
    <sheet name="1500m." sheetId="308" r:id="rId8"/>
    <sheet name="60m.eng" sheetId="309" r:id="rId9"/>
    <sheet name="Uzun A" sheetId="288" r:id="rId10"/>
    <sheet name="Uzun B" sheetId="322" r:id="rId11"/>
    <sheet name="Uzun Genel Sonuçlar" sheetId="323" r:id="rId12"/>
    <sheet name="Yüksek" sheetId="325" r:id="rId13"/>
    <sheet name="fırlatma" sheetId="298" r:id="rId14"/>
    <sheet name="Genel Puan Tablosu" sheetId="321" r:id="rId15"/>
    <sheet name="Sayfa1" sheetId="326" r:id="rId16"/>
    <sheet name="2.Gün Start Listesi " sheetId="306" state="hidden" r:id="rId17"/>
    <sheet name="ALMANAK TOPLU SONUÇ" sheetId="268" state="hidden" r:id="rId18"/>
  </sheets>
  <definedNames>
    <definedName name="_xlnm._FilterDatabase" localSheetId="7" hidden="1">'1500m.'!$B$6:$G$7</definedName>
    <definedName name="_xlnm._FilterDatabase" localSheetId="5" hidden="1">'60m seriler'!$B$6:$H$7</definedName>
    <definedName name="_xlnm._FilterDatabase" localSheetId="6" hidden="1">'60m sonuç'!$B$6:$G$7</definedName>
    <definedName name="_xlnm._FilterDatabase" localSheetId="8" hidden="1">'60m.eng'!$B$6:$G$7</definedName>
    <definedName name="_xlnm._FilterDatabase" localSheetId="17" hidden="1">'ALMANAK TOPLU SONUÇ'!$A$2:$M$407</definedName>
    <definedName name="_xlnm._FilterDatabase" localSheetId="13" hidden="1">fırlatma!$B$6:$L$7</definedName>
    <definedName name="_xlnm._FilterDatabase" localSheetId="2" hidden="1">'KAYIT LİSTESİ'!$A$3:$M$197</definedName>
    <definedName name="_xlnm._FilterDatabase" localSheetId="9" hidden="1">'Uzun A'!$B$6:$L$7</definedName>
    <definedName name="_xlnm._FilterDatabase" localSheetId="10" hidden="1">'Uzun B'!$B$6:$L$7</definedName>
    <definedName name="_xlnm._FilterDatabase" localSheetId="11" hidden="1">'Uzun Genel Sonuçlar'!$B$6:$L$7</definedName>
    <definedName name="_xlnm._FilterDatabase" localSheetId="12" hidden="1">Yüksek!$B$6:$BQ$7</definedName>
    <definedName name="Excel_BuiltIn__FilterDatabase_3" localSheetId="5">#REF!</definedName>
    <definedName name="Excel_BuiltIn__FilterDatabase_3" localSheetId="2">#REF!</definedName>
    <definedName name="Excel_BuiltIn__FilterDatabase_3" localSheetId="10">#REF!</definedName>
    <definedName name="Excel_BuiltIn__FilterDatabase_3" localSheetId="11">#REF!</definedName>
    <definedName name="Excel_BuiltIn__FilterDatabase_3" localSheetId="12">#REF!</definedName>
    <definedName name="Excel_BuiltIn__FilterDatabase_3">#REF!</definedName>
    <definedName name="Excel_BuiltIn_Print_Area_11" localSheetId="16">#REF!</definedName>
    <definedName name="Excel_BuiltIn_Print_Area_12" localSheetId="16">#REF!</definedName>
    <definedName name="Excel_BuiltIn_Print_Area_13" localSheetId="16">#REF!</definedName>
    <definedName name="Excel_BuiltIn_Print_Area_16" localSheetId="16">#REF!</definedName>
    <definedName name="Excel_BuiltIn_Print_Area_19" localSheetId="16">#REF!</definedName>
    <definedName name="Excel_BuiltIn_Print_Area_20" localSheetId="16">#REF!</definedName>
    <definedName name="Excel_BuiltIn_Print_Area_21" localSheetId="16">#REF!</definedName>
    <definedName name="Excel_BuiltIn_Print_Area_4" localSheetId="16">#REF!</definedName>
    <definedName name="Excel_BuiltIn_Print_Area_5" localSheetId="16">#REF!</definedName>
    <definedName name="Excel_BuiltIn_Print_Area_9" localSheetId="16">#REF!</definedName>
    <definedName name="_xlnm.Print_Area" localSheetId="3">'1.Gün Start Listesi'!$A$1:$P$144</definedName>
    <definedName name="_xlnm.Print_Area" localSheetId="7">'1500m.'!$A$1:$R$49</definedName>
    <definedName name="_xlnm.Print_Area" localSheetId="16">'2.Gün Start Listesi '!$A$1:$O$206</definedName>
    <definedName name="_xlnm.Print_Area" localSheetId="5">'60m seriler'!$A$1:$S$47</definedName>
    <definedName name="_xlnm.Print_Area" localSheetId="6">'60m sonuç'!$A$1:$O$56</definedName>
    <definedName name="_xlnm.Print_Area" localSheetId="8">'60m.eng'!$A$1:$R$47</definedName>
    <definedName name="_xlnm.Print_Area" localSheetId="13">fırlatma!$A$1:$L$49</definedName>
    <definedName name="_xlnm.Print_Area" localSheetId="14">'Genel Puan Tablosu'!$A$1:$P$45</definedName>
    <definedName name="_xlnm.Print_Area" localSheetId="2">'KAYIT LİSTESİ'!$A$1:$M$235</definedName>
    <definedName name="_xlnm.Print_Area" localSheetId="4">puan!$A$1:$AL$109</definedName>
    <definedName name="_xlnm.Print_Area" localSheetId="9">'Uzun A'!$A$1:$L$43</definedName>
    <definedName name="_xlnm.Print_Area" localSheetId="10">'Uzun B'!$A$1:$L$45</definedName>
    <definedName name="_xlnm.Print_Area" localSheetId="11">'Uzun Genel Sonuçlar'!$A$1:$L$63</definedName>
    <definedName name="_xlnm.Print_Area" localSheetId="12">Yüksek!$A$1:$BQ$35</definedName>
    <definedName name="_xlnm.Print_Titles" localSheetId="2">'KAYIT LİSTESİ'!$1:$3</definedName>
  </definedNames>
  <calcPr calcId="162913"/>
</workbook>
</file>

<file path=xl/calcChain.xml><?xml version="1.0" encoding="utf-8"?>
<calcChain xmlns="http://schemas.openxmlformats.org/spreadsheetml/2006/main">
  <c r="G45" i="324" l="1"/>
  <c r="O48" i="308"/>
  <c r="O47" i="308"/>
  <c r="O46" i="308"/>
  <c r="O45" i="308"/>
  <c r="O44" i="308"/>
  <c r="O43" i="308"/>
  <c r="O42" i="308"/>
  <c r="O41" i="308"/>
  <c r="O40" i="308"/>
  <c r="O39" i="308"/>
  <c r="O38" i="308"/>
  <c r="O37" i="308"/>
  <c r="O34" i="308"/>
  <c r="O33" i="308"/>
  <c r="O32" i="308"/>
  <c r="O31" i="308"/>
  <c r="O30" i="308"/>
  <c r="O29" i="308"/>
  <c r="O28" i="308"/>
  <c r="O27" i="308"/>
  <c r="O26" i="308"/>
  <c r="O25" i="308"/>
  <c r="O24" i="308"/>
  <c r="O23" i="308"/>
  <c r="O20" i="308"/>
  <c r="O19" i="308"/>
  <c r="O18" i="308"/>
  <c r="O17" i="308"/>
  <c r="O16" i="308"/>
  <c r="O15" i="308"/>
  <c r="O14" i="308"/>
  <c r="O13" i="308"/>
  <c r="O12" i="308"/>
  <c r="O11" i="308"/>
  <c r="O45" i="309"/>
  <c r="O44" i="309"/>
  <c r="O43" i="309"/>
  <c r="O42" i="309"/>
  <c r="O41" i="309"/>
  <c r="O40" i="309"/>
  <c r="O39" i="309"/>
  <c r="O38" i="309"/>
  <c r="O35" i="309"/>
  <c r="O34" i="309"/>
  <c r="O33" i="309"/>
  <c r="O32" i="309"/>
  <c r="O31" i="309"/>
  <c r="O30" i="309"/>
  <c r="O29" i="309"/>
  <c r="O28" i="309"/>
  <c r="O25" i="309"/>
  <c r="O24" i="309"/>
  <c r="O23" i="309"/>
  <c r="O22" i="309"/>
  <c r="O21" i="309"/>
  <c r="O20" i="309"/>
  <c r="O19" i="309"/>
  <c r="O18" i="309"/>
  <c r="O15" i="309"/>
  <c r="O14" i="309"/>
  <c r="O13" i="309"/>
  <c r="O12" i="309"/>
  <c r="Q45" i="324"/>
  <c r="Q44" i="324"/>
  <c r="Q43" i="324"/>
  <c r="Q42" i="324"/>
  <c r="Q41" i="324"/>
  <c r="Q40" i="324"/>
  <c r="Q39" i="324"/>
  <c r="Q38" i="324"/>
  <c r="Q35" i="324"/>
  <c r="Q34" i="324"/>
  <c r="Q33" i="324"/>
  <c r="Q32" i="324"/>
  <c r="Q31" i="324"/>
  <c r="Q30" i="324"/>
  <c r="Q29" i="324"/>
  <c r="Q28" i="324"/>
  <c r="Q25" i="324"/>
  <c r="Q24" i="324"/>
  <c r="Q23" i="324"/>
  <c r="Q22" i="324"/>
  <c r="Q21" i="324"/>
  <c r="Q20" i="324"/>
  <c r="Q19" i="324"/>
  <c r="Q18" i="324"/>
  <c r="Q15" i="324"/>
  <c r="Q14" i="324"/>
  <c r="Q13" i="324"/>
  <c r="Q12" i="324"/>
  <c r="Q11" i="324"/>
  <c r="Q10" i="324"/>
  <c r="Q9" i="324"/>
  <c r="Q8" i="324"/>
  <c r="G44" i="324"/>
  <c r="G43" i="324"/>
  <c r="G42" i="324"/>
  <c r="G41" i="324"/>
  <c r="G35" i="324"/>
  <c r="G34" i="324"/>
  <c r="G33" i="324"/>
  <c r="G32" i="324"/>
  <c r="G31" i="324"/>
  <c r="G25" i="324"/>
  <c r="G24" i="324"/>
  <c r="G23" i="324"/>
  <c r="G22" i="324"/>
  <c r="G12" i="324"/>
  <c r="G13" i="324"/>
  <c r="G14" i="324"/>
  <c r="G15" i="324"/>
  <c r="F11" i="321" l="1"/>
  <c r="H11" i="321"/>
  <c r="I11" i="321"/>
  <c r="J11" i="321"/>
  <c r="F7" i="321"/>
  <c r="G7" i="321"/>
  <c r="H7" i="321"/>
  <c r="I7" i="321"/>
  <c r="J7" i="321"/>
  <c r="F17" i="321"/>
  <c r="G17" i="321"/>
  <c r="H17" i="321"/>
  <c r="I17" i="321"/>
  <c r="J17" i="321"/>
  <c r="F8" i="321"/>
  <c r="H8" i="321"/>
  <c r="I8" i="321"/>
  <c r="J8" i="321"/>
  <c r="F13" i="321"/>
  <c r="G13" i="321"/>
  <c r="H13" i="321"/>
  <c r="I13" i="321"/>
  <c r="J13" i="321"/>
  <c r="E10" i="321"/>
  <c r="F10" i="321"/>
  <c r="G10" i="321"/>
  <c r="H10" i="321"/>
  <c r="I10" i="321"/>
  <c r="J10" i="321"/>
  <c r="F12" i="321"/>
  <c r="G12" i="321"/>
  <c r="H12" i="321"/>
  <c r="I12" i="321"/>
  <c r="J12" i="321"/>
  <c r="E9" i="321"/>
  <c r="F9" i="321"/>
  <c r="H9" i="321"/>
  <c r="I9" i="321"/>
  <c r="J9" i="321"/>
  <c r="F18" i="321"/>
  <c r="G18" i="321"/>
  <c r="H18" i="321"/>
  <c r="I18" i="321"/>
  <c r="J18" i="321"/>
  <c r="K18" i="321"/>
  <c r="F14" i="321"/>
  <c r="G14" i="321"/>
  <c r="H14" i="321"/>
  <c r="J14" i="321"/>
  <c r="E16" i="321"/>
  <c r="F16" i="321"/>
  <c r="G16" i="321"/>
  <c r="H16" i="321"/>
  <c r="I16" i="321"/>
  <c r="J16" i="321"/>
  <c r="K16" i="321"/>
  <c r="F19" i="321"/>
  <c r="G19" i="321"/>
  <c r="H19" i="321"/>
  <c r="I19" i="321"/>
  <c r="J19" i="321"/>
  <c r="K19" i="321"/>
  <c r="F20" i="321"/>
  <c r="G20" i="321"/>
  <c r="H20" i="321"/>
  <c r="I20" i="321"/>
  <c r="J20" i="321"/>
  <c r="K20" i="321"/>
  <c r="D21" i="321"/>
  <c r="E21" i="321"/>
  <c r="F21" i="321"/>
  <c r="G21" i="321"/>
  <c r="H21" i="321"/>
  <c r="J21" i="321"/>
  <c r="D15" i="321"/>
  <c r="E15" i="321"/>
  <c r="F15" i="321"/>
  <c r="G15" i="321"/>
  <c r="H15" i="321"/>
  <c r="J15" i="321"/>
  <c r="D22" i="321"/>
  <c r="E22" i="321"/>
  <c r="F22" i="321"/>
  <c r="G22" i="321"/>
  <c r="H22" i="321"/>
  <c r="J22" i="321"/>
  <c r="D23" i="321"/>
  <c r="E23" i="321"/>
  <c r="F23" i="321"/>
  <c r="G23" i="321"/>
  <c r="H23" i="321"/>
  <c r="I23" i="321"/>
  <c r="J23" i="321"/>
  <c r="K23" i="321"/>
  <c r="D24" i="321"/>
  <c r="E24" i="321"/>
  <c r="F24" i="321"/>
  <c r="G24" i="321"/>
  <c r="H24" i="321"/>
  <c r="I24" i="321"/>
  <c r="J24" i="321"/>
  <c r="K24" i="321"/>
  <c r="D25" i="321"/>
  <c r="E25" i="321"/>
  <c r="F25" i="321"/>
  <c r="G25" i="321"/>
  <c r="H25" i="321"/>
  <c r="I25" i="321"/>
  <c r="J25" i="321"/>
  <c r="K25" i="321"/>
  <c r="D26" i="321"/>
  <c r="E26" i="321"/>
  <c r="F26" i="321"/>
  <c r="G26" i="321"/>
  <c r="H26" i="321"/>
  <c r="I26" i="321"/>
  <c r="J26" i="321"/>
  <c r="K26" i="321"/>
  <c r="D27" i="321"/>
  <c r="E27" i="321"/>
  <c r="F27" i="321"/>
  <c r="G27" i="321"/>
  <c r="H27" i="321"/>
  <c r="I27" i="321"/>
  <c r="J27" i="321"/>
  <c r="K27" i="321"/>
  <c r="D28" i="321"/>
  <c r="E28" i="321"/>
  <c r="F28" i="321"/>
  <c r="G28" i="321"/>
  <c r="H28" i="321"/>
  <c r="I28" i="321"/>
  <c r="J28" i="321"/>
  <c r="K28" i="321"/>
  <c r="D29" i="321"/>
  <c r="E29" i="321"/>
  <c r="F29" i="321"/>
  <c r="G29" i="321"/>
  <c r="H29" i="321"/>
  <c r="I29" i="321"/>
  <c r="J29" i="321"/>
  <c r="K29" i="321"/>
  <c r="D30" i="321"/>
  <c r="E30" i="321"/>
  <c r="F30" i="321"/>
  <c r="G30" i="321"/>
  <c r="H30" i="321"/>
  <c r="I30" i="321"/>
  <c r="J30" i="321"/>
  <c r="K30" i="321"/>
  <c r="D31" i="321"/>
  <c r="E31" i="321"/>
  <c r="F31" i="321"/>
  <c r="G31" i="321"/>
  <c r="H31" i="321"/>
  <c r="I31" i="321"/>
  <c r="J31" i="321"/>
  <c r="K31" i="321"/>
  <c r="D32" i="321"/>
  <c r="E32" i="321"/>
  <c r="F32" i="321"/>
  <c r="G32" i="321"/>
  <c r="H32" i="321"/>
  <c r="I32" i="321"/>
  <c r="J32" i="321"/>
  <c r="K32" i="321"/>
  <c r="D33" i="321"/>
  <c r="E33" i="321"/>
  <c r="F33" i="321"/>
  <c r="G33" i="321"/>
  <c r="H33" i="321"/>
  <c r="I33" i="321"/>
  <c r="J33" i="321"/>
  <c r="K33" i="321"/>
  <c r="D34" i="321"/>
  <c r="E34" i="321"/>
  <c r="F34" i="321"/>
  <c r="G34" i="321"/>
  <c r="H34" i="321"/>
  <c r="I34" i="321"/>
  <c r="J34" i="321"/>
  <c r="K34" i="321"/>
  <c r="D35" i="321"/>
  <c r="E35" i="321"/>
  <c r="F35" i="321"/>
  <c r="G35" i="321"/>
  <c r="H35" i="321"/>
  <c r="I35" i="321"/>
  <c r="J35" i="321"/>
  <c r="K35" i="321"/>
  <c r="D36" i="321"/>
  <c r="E36" i="321"/>
  <c r="F36" i="321"/>
  <c r="G36" i="321"/>
  <c r="H36" i="321"/>
  <c r="I36" i="321"/>
  <c r="J36" i="321"/>
  <c r="K36" i="321"/>
  <c r="D37" i="321"/>
  <c r="E37" i="321"/>
  <c r="F37" i="321"/>
  <c r="G37" i="321"/>
  <c r="H37" i="321"/>
  <c r="I37" i="321"/>
  <c r="J37" i="321"/>
  <c r="K37" i="321"/>
  <c r="D38" i="321"/>
  <c r="E38" i="321"/>
  <c r="F38" i="321"/>
  <c r="G38" i="321"/>
  <c r="H38" i="321"/>
  <c r="I38" i="321"/>
  <c r="J38" i="321"/>
  <c r="K38" i="321"/>
  <c r="D39" i="321"/>
  <c r="E39" i="321"/>
  <c r="F39" i="321"/>
  <c r="G39" i="321"/>
  <c r="H39" i="321"/>
  <c r="I39" i="321"/>
  <c r="J39" i="321"/>
  <c r="K39" i="321"/>
  <c r="D40" i="321"/>
  <c r="E40" i="321"/>
  <c r="F40" i="321"/>
  <c r="G40" i="321"/>
  <c r="H40" i="321"/>
  <c r="I40" i="321"/>
  <c r="J40" i="321"/>
  <c r="K40" i="321"/>
  <c r="D41" i="321"/>
  <c r="E41" i="321"/>
  <c r="F41" i="321"/>
  <c r="G41" i="321"/>
  <c r="H41" i="321"/>
  <c r="I41" i="321"/>
  <c r="J41" i="321"/>
  <c r="K41" i="321"/>
  <c r="D42" i="321"/>
  <c r="E42" i="321"/>
  <c r="F42" i="321"/>
  <c r="G42" i="321"/>
  <c r="H42" i="321"/>
  <c r="I42" i="321"/>
  <c r="J42" i="321"/>
  <c r="K42" i="321"/>
  <c r="D43" i="321"/>
  <c r="E43" i="321"/>
  <c r="F43" i="321"/>
  <c r="G43" i="321"/>
  <c r="H43" i="321"/>
  <c r="I43" i="321"/>
  <c r="J43" i="321"/>
  <c r="K43" i="321"/>
  <c r="D44" i="321"/>
  <c r="E44" i="321"/>
  <c r="F44" i="321"/>
  <c r="G44" i="321"/>
  <c r="H44" i="321"/>
  <c r="I44" i="321"/>
  <c r="J44" i="321"/>
  <c r="K44" i="321"/>
  <c r="D45" i="321"/>
  <c r="E45" i="321"/>
  <c r="F45" i="321"/>
  <c r="G45" i="321"/>
  <c r="H45" i="321"/>
  <c r="I45" i="321"/>
  <c r="J45" i="321"/>
  <c r="K45" i="321"/>
  <c r="J21" i="323"/>
  <c r="J22" i="323"/>
  <c r="J23" i="323"/>
  <c r="J24" i="323"/>
  <c r="J25" i="323"/>
  <c r="J26" i="323"/>
  <c r="J27" i="323"/>
  <c r="J28" i="323"/>
  <c r="J29" i="323"/>
  <c r="J30" i="323"/>
  <c r="J31" i="323"/>
  <c r="J32" i="323"/>
  <c r="J33" i="323"/>
  <c r="J34" i="323"/>
  <c r="J35" i="323"/>
  <c r="J36" i="323"/>
  <c r="J37" i="323"/>
  <c r="J38" i="323"/>
  <c r="J39" i="323"/>
  <c r="J40" i="323"/>
  <c r="J41" i="323"/>
  <c r="J42" i="323"/>
  <c r="J43" i="323"/>
  <c r="J44" i="323"/>
  <c r="J45" i="323"/>
  <c r="J46" i="323"/>
  <c r="J47" i="323"/>
  <c r="J48" i="323"/>
  <c r="J49" i="323"/>
  <c r="J50" i="323"/>
  <c r="J51" i="323"/>
  <c r="J52" i="323"/>
  <c r="J53" i="323"/>
  <c r="J54" i="323"/>
  <c r="J55" i="323"/>
  <c r="J56" i="323"/>
  <c r="J57" i="323"/>
  <c r="J58" i="323"/>
  <c r="J59" i="323"/>
  <c r="J60" i="323"/>
  <c r="J61" i="323"/>
  <c r="J62" i="323"/>
  <c r="G9" i="309"/>
  <c r="I21" i="321" s="1"/>
  <c r="G10" i="309"/>
  <c r="I15" i="321" s="1"/>
  <c r="G11" i="309"/>
  <c r="I22" i="321" s="1"/>
  <c r="G12" i="309"/>
  <c r="G13" i="309"/>
  <c r="G14" i="309"/>
  <c r="G15" i="309"/>
  <c r="G16" i="309"/>
  <c r="G17" i="309"/>
  <c r="G18" i="309"/>
  <c r="G19" i="309"/>
  <c r="G20" i="309"/>
  <c r="G21" i="309"/>
  <c r="G22" i="309"/>
  <c r="G23" i="309"/>
  <c r="G24" i="309"/>
  <c r="G25" i="309"/>
  <c r="G26" i="309"/>
  <c r="G27" i="309"/>
  <c r="G28" i="309"/>
  <c r="G29" i="309"/>
  <c r="G30" i="309"/>
  <c r="G31" i="309"/>
  <c r="G32" i="309"/>
  <c r="G33" i="309"/>
  <c r="G34" i="309"/>
  <c r="G35" i="309"/>
  <c r="G36" i="309"/>
  <c r="G37" i="309"/>
  <c r="G38" i="309"/>
  <c r="G39" i="309"/>
  <c r="G40" i="309"/>
  <c r="G41" i="309"/>
  <c r="G42" i="309"/>
  <c r="G43" i="309"/>
  <c r="G44" i="309"/>
  <c r="G45" i="309"/>
  <c r="G8" i="309"/>
  <c r="I14" i="321" s="1"/>
  <c r="G18" i="285"/>
  <c r="E14" i="321" s="1"/>
  <c r="G19" i="285"/>
  <c r="G20" i="285"/>
  <c r="E19" i="321" s="1"/>
  <c r="G8" i="285"/>
  <c r="G12" i="285"/>
  <c r="E8" i="321" s="1"/>
  <c r="G15" i="285"/>
  <c r="E12" i="321" s="1"/>
  <c r="G16" i="285"/>
  <c r="G9" i="285"/>
  <c r="E11" i="321" s="1"/>
  <c r="G13" i="285"/>
  <c r="E13" i="321" s="1"/>
  <c r="G14" i="285"/>
  <c r="G11" i="285"/>
  <c r="E17" i="321" s="1"/>
  <c r="G17" i="285"/>
  <c r="E18" i="321" s="1"/>
  <c r="G21" i="285"/>
  <c r="E20" i="321" s="1"/>
  <c r="G22" i="285"/>
  <c r="G23" i="285"/>
  <c r="G24" i="285"/>
  <c r="G25" i="285"/>
  <c r="G26" i="285"/>
  <c r="G27" i="285"/>
  <c r="G28" i="285"/>
  <c r="G29" i="285"/>
  <c r="G30" i="285"/>
  <c r="G31" i="285"/>
  <c r="G32" i="285"/>
  <c r="G33" i="285"/>
  <c r="G34" i="285"/>
  <c r="G35" i="285"/>
  <c r="G36" i="285"/>
  <c r="G37" i="285"/>
  <c r="G38" i="285"/>
  <c r="G39" i="285"/>
  <c r="G40" i="285"/>
  <c r="G41" i="285"/>
  <c r="G42" i="285"/>
  <c r="G43" i="285"/>
  <c r="G44" i="285"/>
  <c r="G45" i="285"/>
  <c r="G46" i="285"/>
  <c r="G47" i="285"/>
  <c r="G48" i="285"/>
  <c r="G49" i="285"/>
  <c r="G50" i="285"/>
  <c r="G51" i="285"/>
  <c r="G52" i="285"/>
  <c r="G53" i="285"/>
  <c r="G54" i="285"/>
  <c r="G55" i="285"/>
  <c r="BP8" i="325" l="1"/>
  <c r="BP10" i="325"/>
  <c r="BP11" i="325"/>
  <c r="BP12" i="325"/>
  <c r="BP13" i="325"/>
  <c r="BP14" i="325"/>
  <c r="BP15" i="325"/>
  <c r="BP16" i="325"/>
  <c r="BP17" i="325"/>
  <c r="BP18" i="325"/>
  <c r="BP19" i="325"/>
  <c r="BP20" i="325"/>
  <c r="BP21" i="325"/>
  <c r="BP22" i="325"/>
  <c r="BP23" i="325"/>
  <c r="BP24" i="325"/>
  <c r="BP25" i="325"/>
  <c r="BP26" i="325"/>
  <c r="BP27" i="325"/>
  <c r="BP28" i="325"/>
  <c r="BP29" i="325"/>
  <c r="BP30" i="325"/>
  <c r="BP31" i="325"/>
  <c r="BP32" i="325"/>
  <c r="BP9" i="325"/>
  <c r="BC4" i="325"/>
  <c r="E4" i="325"/>
  <c r="E3" i="325"/>
  <c r="A2" i="325"/>
  <c r="A1" i="325"/>
  <c r="BO5" i="325"/>
  <c r="O15" i="285" l="1"/>
  <c r="O16" i="285"/>
  <c r="G18" i="308"/>
  <c r="G19" i="308"/>
  <c r="G20" i="308"/>
  <c r="G21" i="308"/>
  <c r="G22" i="308"/>
  <c r="G23" i="308"/>
  <c r="G24" i="308"/>
  <c r="G25" i="308"/>
  <c r="G26" i="308"/>
  <c r="G27" i="308"/>
  <c r="G28" i="308"/>
  <c r="G29" i="308"/>
  <c r="J16" i="322"/>
  <c r="K16" i="322" s="1"/>
  <c r="J17" i="322"/>
  <c r="K17" i="322" s="1"/>
  <c r="J18" i="322"/>
  <c r="K18" i="322" s="1"/>
  <c r="J19" i="322"/>
  <c r="K19" i="322" s="1"/>
  <c r="J20" i="322"/>
  <c r="K20" i="322" s="1"/>
  <c r="J21" i="322"/>
  <c r="K21" i="322"/>
  <c r="J22" i="322"/>
  <c r="K22" i="322" s="1"/>
  <c r="J23" i="322"/>
  <c r="K23" i="322" s="1"/>
  <c r="J24" i="322"/>
  <c r="K24" i="322" s="1"/>
  <c r="J25" i="322"/>
  <c r="K25" i="322"/>
  <c r="J26" i="322"/>
  <c r="K26" i="322" s="1"/>
  <c r="J27" i="322"/>
  <c r="K27" i="322" s="1"/>
  <c r="J28" i="322"/>
  <c r="K28" i="322" s="1"/>
  <c r="J29" i="322"/>
  <c r="K29" i="322" s="1"/>
  <c r="J30" i="322"/>
  <c r="K30" i="322" s="1"/>
  <c r="J31" i="322"/>
  <c r="K31" i="322" s="1"/>
  <c r="J32" i="322"/>
  <c r="K32" i="322" s="1"/>
  <c r="J33" i="322"/>
  <c r="K33" i="322" s="1"/>
  <c r="J34" i="322"/>
  <c r="K34" i="322" s="1"/>
  <c r="J35" i="322"/>
  <c r="K35" i="322" s="1"/>
  <c r="J36" i="322"/>
  <c r="K36" i="322" s="1"/>
  <c r="J37" i="322"/>
  <c r="K37" i="322" s="1"/>
  <c r="J38" i="322"/>
  <c r="K38" i="322" s="1"/>
  <c r="J39" i="322"/>
  <c r="K39" i="322" s="1"/>
  <c r="J40" i="322"/>
  <c r="K40" i="322" s="1"/>
  <c r="J41" i="322"/>
  <c r="K41" i="322" s="1"/>
  <c r="J42" i="322"/>
  <c r="K42" i="322" s="1"/>
  <c r="J43" i="322"/>
  <c r="K43" i="322" s="1"/>
  <c r="J44" i="322"/>
  <c r="K44" i="322" s="1"/>
  <c r="J8" i="288"/>
  <c r="K8" i="288" s="1"/>
  <c r="J21" i="288"/>
  <c r="K21" i="288" s="1"/>
  <c r="J22" i="288"/>
  <c r="K22" i="288" s="1"/>
  <c r="J23" i="288"/>
  <c r="K23" i="288"/>
  <c r="J24" i="288"/>
  <c r="K24" i="288" s="1"/>
  <c r="J25" i="288"/>
  <c r="K25" i="288" s="1"/>
  <c r="J26" i="288"/>
  <c r="K26" i="288" s="1"/>
  <c r="J27" i="288"/>
  <c r="K27" i="288" s="1"/>
  <c r="J9" i="298"/>
  <c r="K9" i="298" s="1"/>
  <c r="G9" i="308" l="1"/>
  <c r="G8" i="321" s="1"/>
  <c r="G10" i="308"/>
  <c r="G11" i="321" s="1"/>
  <c r="J10" i="298"/>
  <c r="K10" i="298" s="1"/>
  <c r="B179" i="262" l="1"/>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O45" i="285" l="1"/>
  <c r="O44" i="285"/>
  <c r="O43" i="285"/>
  <c r="O42" i="285"/>
  <c r="O41" i="285"/>
  <c r="O40" i="285"/>
  <c r="O39" i="285"/>
  <c r="O38" i="285"/>
  <c r="O37" i="285"/>
  <c r="O36" i="285"/>
  <c r="O35" i="285"/>
  <c r="O34" i="285"/>
  <c r="O33" i="285"/>
  <c r="O32" i="285"/>
  <c r="O31" i="285"/>
  <c r="O30" i="285"/>
  <c r="O29" i="285"/>
  <c r="O28" i="285"/>
  <c r="O27" i="285"/>
  <c r="O26" i="285"/>
  <c r="O25" i="285"/>
  <c r="O24" i="285"/>
  <c r="O23" i="285"/>
  <c r="O22" i="285"/>
  <c r="O21" i="285"/>
  <c r="O20" i="285"/>
  <c r="O19" i="285"/>
  <c r="O18" i="285"/>
  <c r="O17" i="285"/>
  <c r="O14" i="285"/>
  <c r="O13" i="285"/>
  <c r="O12" i="285"/>
  <c r="O11" i="285"/>
  <c r="O10" i="285"/>
  <c r="O9" i="285"/>
  <c r="O8" i="285"/>
  <c r="P5" i="324"/>
  <c r="P4" i="324"/>
  <c r="D4" i="324"/>
  <c r="D3" i="324"/>
  <c r="A2" i="324"/>
  <c r="A1" i="324"/>
  <c r="G10" i="285"/>
  <c r="E7" i="321" s="1"/>
  <c r="K62" i="323"/>
  <c r="K61" i="323"/>
  <c r="K60" i="323"/>
  <c r="K59" i="323"/>
  <c r="K58" i="323"/>
  <c r="K57" i="323"/>
  <c r="K56" i="323"/>
  <c r="K55" i="323"/>
  <c r="K54" i="323"/>
  <c r="K53" i="323"/>
  <c r="K52" i="323"/>
  <c r="K51" i="323"/>
  <c r="K50" i="323"/>
  <c r="K49" i="323"/>
  <c r="K48" i="323"/>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07"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D3" i="322" l="1"/>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K47" i="323"/>
  <c r="K46" i="323"/>
  <c r="K45" i="323"/>
  <c r="K44" i="323"/>
  <c r="K43" i="323"/>
  <c r="K42" i="323"/>
  <c r="K41" i="323"/>
  <c r="K40" i="323"/>
  <c r="K39" i="323"/>
  <c r="K38" i="323"/>
  <c r="K37" i="323"/>
  <c r="K36" i="323"/>
  <c r="K35" i="323"/>
  <c r="K34" i="323"/>
  <c r="K33" i="323"/>
  <c r="K32" i="323"/>
  <c r="K31" i="323"/>
  <c r="K30" i="323"/>
  <c r="K29" i="323"/>
  <c r="K28" i="323"/>
  <c r="K27" i="323"/>
  <c r="K26" i="323"/>
  <c r="K25" i="323"/>
  <c r="K24" i="323"/>
  <c r="K23" i="323"/>
  <c r="K22" i="323"/>
  <c r="K21" i="323"/>
  <c r="K20" i="323"/>
  <c r="K21" i="321" s="1"/>
  <c r="K19" i="323"/>
  <c r="K22" i="321" s="1"/>
  <c r="K18" i="323"/>
  <c r="K13" i="321" s="1"/>
  <c r="K17" i="323"/>
  <c r="K17" i="321" s="1"/>
  <c r="K16" i="323"/>
  <c r="K15" i="321" s="1"/>
  <c r="K15" i="323"/>
  <c r="K10" i="321" s="1"/>
  <c r="K14" i="323"/>
  <c r="K9" i="321" s="1"/>
  <c r="K13" i="323"/>
  <c r="K8" i="321" s="1"/>
  <c r="K12" i="323"/>
  <c r="K11" i="321" s="1"/>
  <c r="K11" i="323"/>
  <c r="K12" i="321" s="1"/>
  <c r="K10" i="323"/>
  <c r="K14" i="321" s="1"/>
  <c r="K9" i="323"/>
  <c r="K8" i="323"/>
  <c r="J5" i="323"/>
  <c r="K4" i="323"/>
  <c r="D4" i="323"/>
  <c r="A1" i="323"/>
  <c r="J11" i="322"/>
  <c r="J14" i="322"/>
  <c r="J10" i="322"/>
  <c r="J8" i="322"/>
  <c r="K8" i="322" s="1"/>
  <c r="J9" i="322"/>
  <c r="J13" i="322"/>
  <c r="K13" i="322" s="1"/>
  <c r="J15" i="322"/>
  <c r="J12" i="322"/>
  <c r="K12" i="322" s="1"/>
  <c r="J5" i="322"/>
  <c r="K4" i="322"/>
  <c r="D4" i="322"/>
  <c r="A1" i="322"/>
  <c r="K6" i="321" l="1"/>
  <c r="K7" i="321"/>
  <c r="K11" i="322"/>
  <c r="K14" i="322"/>
  <c r="K15" i="322"/>
  <c r="K9" i="322"/>
  <c r="K10" i="322"/>
  <c r="J6" i="321"/>
  <c r="I3" i="321" l="1"/>
  <c r="N3" i="321" l="1"/>
  <c r="K4" i="288"/>
  <c r="K4" i="298"/>
  <c r="E6" i="321"/>
  <c r="F6" i="321"/>
  <c r="H6" i="321"/>
  <c r="I6" i="321"/>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48" i="262"/>
  <c r="B49" i="262"/>
  <c r="B50" i="262"/>
  <c r="B51"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5"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A2" i="321" l="1"/>
  <c r="A1" i="321"/>
  <c r="E214" i="268" l="1"/>
  <c r="E211" i="268"/>
  <c r="F210" i="268"/>
  <c r="E212" i="268"/>
  <c r="F212" i="268"/>
  <c r="E213" i="268"/>
  <c r="E206" i="268"/>
  <c r="G11" i="308"/>
  <c r="G12" i="308"/>
  <c r="G13" i="308"/>
  <c r="G14" i="308"/>
  <c r="G15" i="308"/>
  <c r="G16" i="308"/>
  <c r="G17" i="308"/>
  <c r="G30" i="308"/>
  <c r="G31" i="308"/>
  <c r="G32" i="308"/>
  <c r="G33" i="308"/>
  <c r="G34" i="308"/>
  <c r="G35" i="308"/>
  <c r="G36" i="308"/>
  <c r="G37" i="308"/>
  <c r="G38" i="308"/>
  <c r="G39" i="308"/>
  <c r="G40" i="308"/>
  <c r="G41" i="308"/>
  <c r="G42" i="308"/>
  <c r="G43" i="308"/>
  <c r="G44" i="308"/>
  <c r="G45" i="308"/>
  <c r="G46" i="308"/>
  <c r="G47" i="308"/>
  <c r="G48" i="308"/>
  <c r="G8" i="308"/>
  <c r="J21" i="298"/>
  <c r="K21" i="298" s="1"/>
  <c r="J23" i="298"/>
  <c r="K23" i="298" s="1"/>
  <c r="J24" i="298"/>
  <c r="K24" i="298" s="1"/>
  <c r="J25" i="298"/>
  <c r="K25" i="298" s="1"/>
  <c r="J26" i="298"/>
  <c r="K26" i="298" s="1"/>
  <c r="J27" i="298"/>
  <c r="K27" i="298" s="1"/>
  <c r="J28" i="298"/>
  <c r="K28" i="298" s="1"/>
  <c r="J29" i="298"/>
  <c r="K29" i="298" s="1"/>
  <c r="J30" i="298"/>
  <c r="K30" i="298" s="1"/>
  <c r="J31" i="298"/>
  <c r="K31" i="298" s="1"/>
  <c r="J32" i="298"/>
  <c r="K32" i="298" s="1"/>
  <c r="J33" i="298"/>
  <c r="K33" i="298" s="1"/>
  <c r="J34" i="298"/>
  <c r="K34" i="298" s="1"/>
  <c r="J35" i="298"/>
  <c r="K35" i="298" s="1"/>
  <c r="J36" i="298"/>
  <c r="K36" i="298" s="1"/>
  <c r="J37" i="298"/>
  <c r="K37" i="298" s="1"/>
  <c r="J38" i="298"/>
  <c r="K38" i="298" s="1"/>
  <c r="J41" i="298"/>
  <c r="K41" i="298" s="1"/>
  <c r="J42" i="298"/>
  <c r="K42" i="298" s="1"/>
  <c r="J43" i="298"/>
  <c r="K43" i="298" s="1"/>
  <c r="J44" i="298"/>
  <c r="K44" i="298" s="1"/>
  <c r="J45" i="298"/>
  <c r="K45" i="298" s="1"/>
  <c r="J46" i="298"/>
  <c r="K46" i="298" s="1"/>
  <c r="J47" i="298"/>
  <c r="K47" i="298" s="1"/>
  <c r="J18" i="288"/>
  <c r="J15" i="288"/>
  <c r="J10" i="288"/>
  <c r="J11" i="288"/>
  <c r="J28" i="288"/>
  <c r="J31" i="288"/>
  <c r="J29" i="288"/>
  <c r="J35" i="288"/>
  <c r="K35" i="288" s="1"/>
  <c r="J40" i="288"/>
  <c r="K40" i="288" s="1"/>
  <c r="J41" i="288"/>
  <c r="K41" i="288" s="1"/>
  <c r="J42" i="288"/>
  <c r="K42" i="288" s="1"/>
  <c r="L105" i="268"/>
  <c r="L65" i="268"/>
  <c r="D3" i="288"/>
  <c r="C506" i="268"/>
  <c r="D506" i="268"/>
  <c r="E506" i="268"/>
  <c r="F506" i="268"/>
  <c r="G506" i="268"/>
  <c r="J506" i="268"/>
  <c r="C507" i="268"/>
  <c r="D507" i="268"/>
  <c r="E507" i="268"/>
  <c r="F507" i="268"/>
  <c r="G507" i="268"/>
  <c r="J507" i="268"/>
  <c r="C508" i="268"/>
  <c r="D508" i="268"/>
  <c r="E508" i="268"/>
  <c r="F508" i="268"/>
  <c r="G508" i="268"/>
  <c r="J508" i="268"/>
  <c r="C509" i="268"/>
  <c r="D509" i="268"/>
  <c r="E509" i="268"/>
  <c r="F509" i="268"/>
  <c r="G509" i="268"/>
  <c r="J509" i="268"/>
  <c r="C510" i="268"/>
  <c r="D510" i="268"/>
  <c r="E510" i="268"/>
  <c r="F510" i="268"/>
  <c r="G510" i="268"/>
  <c r="J510" i="268"/>
  <c r="C511" i="268"/>
  <c r="D511" i="268"/>
  <c r="E511" i="268"/>
  <c r="F511" i="268"/>
  <c r="G511" i="268"/>
  <c r="J511" i="268"/>
  <c r="C512" i="268"/>
  <c r="D512" i="268"/>
  <c r="E512" i="268"/>
  <c r="F512" i="268"/>
  <c r="G512" i="268"/>
  <c r="J512" i="268"/>
  <c r="C513" i="268"/>
  <c r="D513" i="268"/>
  <c r="E513" i="268"/>
  <c r="F513" i="268"/>
  <c r="G513" i="268"/>
  <c r="J513" i="268"/>
  <c r="C514" i="268"/>
  <c r="D514" i="268"/>
  <c r="E514" i="268"/>
  <c r="F514" i="268"/>
  <c r="G514" i="268"/>
  <c r="J514" i="268"/>
  <c r="C515" i="268"/>
  <c r="D515" i="268"/>
  <c r="E515" i="268"/>
  <c r="F515" i="268"/>
  <c r="G515" i="268"/>
  <c r="J515" i="268"/>
  <c r="C516" i="268"/>
  <c r="D516" i="268"/>
  <c r="E516" i="268"/>
  <c r="F516" i="268"/>
  <c r="G516" i="268"/>
  <c r="J516" i="268"/>
  <c r="C517" i="268"/>
  <c r="D517" i="268"/>
  <c r="E517" i="268"/>
  <c r="F517" i="268"/>
  <c r="G517" i="268"/>
  <c r="J517" i="268"/>
  <c r="C518" i="268"/>
  <c r="D518" i="268"/>
  <c r="E518" i="268"/>
  <c r="F518" i="268"/>
  <c r="G518" i="268"/>
  <c r="J518" i="268"/>
  <c r="C519" i="268"/>
  <c r="D519" i="268"/>
  <c r="E519" i="268"/>
  <c r="F519" i="268"/>
  <c r="G519" i="268"/>
  <c r="J519" i="268"/>
  <c r="C520" i="268"/>
  <c r="D520" i="268"/>
  <c r="E520" i="268"/>
  <c r="F520" i="268"/>
  <c r="G520" i="268"/>
  <c r="J520" i="268"/>
  <c r="C521" i="268"/>
  <c r="D521" i="268"/>
  <c r="E521" i="268"/>
  <c r="F521" i="268"/>
  <c r="G521" i="268"/>
  <c r="J521" i="268"/>
  <c r="C522" i="268"/>
  <c r="D522" i="268"/>
  <c r="E522" i="268"/>
  <c r="F522" i="268"/>
  <c r="G522" i="268"/>
  <c r="J522" i="268"/>
  <c r="C523" i="268"/>
  <c r="D523" i="268"/>
  <c r="E523" i="268"/>
  <c r="F523" i="268"/>
  <c r="G523" i="268"/>
  <c r="J523" i="268"/>
  <c r="C524" i="268"/>
  <c r="D524" i="268"/>
  <c r="E524" i="268"/>
  <c r="F524" i="268"/>
  <c r="G524" i="268"/>
  <c r="J524" i="268"/>
  <c r="C525" i="268"/>
  <c r="D525" i="268"/>
  <c r="E525" i="268"/>
  <c r="F525" i="268"/>
  <c r="G525" i="268"/>
  <c r="J525" i="268"/>
  <c r="C526" i="268"/>
  <c r="D526" i="268"/>
  <c r="E526" i="268"/>
  <c r="F526" i="268"/>
  <c r="G526" i="268"/>
  <c r="J526" i="268"/>
  <c r="G505" i="268"/>
  <c r="F505" i="268"/>
  <c r="E505" i="268"/>
  <c r="D505" i="268"/>
  <c r="C505" i="268"/>
  <c r="J505" i="268"/>
  <c r="L523" i="268"/>
  <c r="C447" i="268"/>
  <c r="D447" i="268"/>
  <c r="E447" i="268"/>
  <c r="F447" i="268"/>
  <c r="G447" i="268"/>
  <c r="C448" i="268"/>
  <c r="D448" i="268"/>
  <c r="E448" i="268"/>
  <c r="F448" i="268"/>
  <c r="G448" i="268"/>
  <c r="C449" i="268"/>
  <c r="D449" i="268"/>
  <c r="E449" i="268"/>
  <c r="F449" i="268"/>
  <c r="G449" i="268"/>
  <c r="C450" i="268"/>
  <c r="D450" i="268"/>
  <c r="E450" i="268"/>
  <c r="F450" i="268"/>
  <c r="G450" i="268"/>
  <c r="C451" i="268"/>
  <c r="D451" i="268"/>
  <c r="E451" i="268"/>
  <c r="F451" i="268"/>
  <c r="G451" i="268"/>
  <c r="C452" i="268"/>
  <c r="D452" i="268"/>
  <c r="E452" i="268"/>
  <c r="F452" i="268"/>
  <c r="G452" i="268"/>
  <c r="C453" i="268"/>
  <c r="D453" i="268"/>
  <c r="E453" i="268"/>
  <c r="F453" i="268"/>
  <c r="G453" i="268"/>
  <c r="C454" i="268"/>
  <c r="D454" i="268"/>
  <c r="E454" i="268"/>
  <c r="F454" i="268"/>
  <c r="G454" i="268"/>
  <c r="C455" i="268"/>
  <c r="D455" i="268"/>
  <c r="E455" i="268"/>
  <c r="F455" i="268"/>
  <c r="G455" i="268"/>
  <c r="C456" i="268"/>
  <c r="D456" i="268"/>
  <c r="E456" i="268"/>
  <c r="F456" i="268"/>
  <c r="G456" i="268"/>
  <c r="C457" i="268"/>
  <c r="D457" i="268"/>
  <c r="E457" i="268"/>
  <c r="F457" i="268"/>
  <c r="G457" i="268"/>
  <c r="C458" i="268"/>
  <c r="D458" i="268"/>
  <c r="E458" i="268"/>
  <c r="F458" i="268"/>
  <c r="G458" i="268"/>
  <c r="C459" i="268"/>
  <c r="D459" i="268"/>
  <c r="E459" i="268"/>
  <c r="F459" i="268"/>
  <c r="G459" i="268"/>
  <c r="C460" i="268"/>
  <c r="D460" i="268"/>
  <c r="E460" i="268"/>
  <c r="F460" i="268"/>
  <c r="G460" i="268"/>
  <c r="C461" i="268"/>
  <c r="D461" i="268"/>
  <c r="E461" i="268"/>
  <c r="F461" i="268"/>
  <c r="G461" i="268"/>
  <c r="C462" i="268"/>
  <c r="D462" i="268"/>
  <c r="E462" i="268"/>
  <c r="F462" i="268"/>
  <c r="G462" i="268"/>
  <c r="C463" i="268"/>
  <c r="D463" i="268"/>
  <c r="E463" i="268"/>
  <c r="F463" i="268"/>
  <c r="G463" i="268"/>
  <c r="C464" i="268"/>
  <c r="D464" i="268"/>
  <c r="E464" i="268"/>
  <c r="F464" i="268"/>
  <c r="G464" i="268"/>
  <c r="C465" i="268"/>
  <c r="D465" i="268"/>
  <c r="E465" i="268"/>
  <c r="F465" i="268"/>
  <c r="G465" i="268"/>
  <c r="C466" i="268"/>
  <c r="D466" i="268"/>
  <c r="E466" i="268"/>
  <c r="F466" i="268"/>
  <c r="G466" i="268"/>
  <c r="C467" i="268"/>
  <c r="D467" i="268"/>
  <c r="E467" i="268"/>
  <c r="F467" i="268"/>
  <c r="G467"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G446" i="268"/>
  <c r="F446" i="268"/>
  <c r="E446" i="268"/>
  <c r="D446" i="268"/>
  <c r="C446"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41" i="268"/>
  <c r="D441" i="268"/>
  <c r="E441" i="268"/>
  <c r="F441" i="268"/>
  <c r="G441" i="268"/>
  <c r="C442" i="268"/>
  <c r="D442" i="268"/>
  <c r="E442" i="268"/>
  <c r="F442" i="268"/>
  <c r="G442" i="268"/>
  <c r="C443" i="268"/>
  <c r="D443" i="268"/>
  <c r="E443" i="268"/>
  <c r="F443" i="268"/>
  <c r="G443" i="268"/>
  <c r="C444" i="268"/>
  <c r="D444" i="268"/>
  <c r="E444" i="268"/>
  <c r="F444" i="268"/>
  <c r="G444" i="268"/>
  <c r="C445" i="268"/>
  <c r="D445" i="268"/>
  <c r="E445" i="268"/>
  <c r="F445" i="268"/>
  <c r="G445" i="268"/>
  <c r="G408" i="268"/>
  <c r="F408" i="268"/>
  <c r="E408" i="268"/>
  <c r="D408" i="268"/>
  <c r="C408" i="268"/>
  <c r="I369" i="268"/>
  <c r="I370" i="268"/>
  <c r="I371" i="268"/>
  <c r="I372" i="268"/>
  <c r="I373" i="268"/>
  <c r="I374" i="268"/>
  <c r="I375" i="268"/>
  <c r="I376" i="268"/>
  <c r="I377" i="268"/>
  <c r="I378" i="268"/>
  <c r="I379" i="268"/>
  <c r="I380" i="268"/>
  <c r="I381" i="268"/>
  <c r="I382" i="268"/>
  <c r="I383" i="268"/>
  <c r="I384" i="268"/>
  <c r="I385" i="268"/>
  <c r="I386" i="268"/>
  <c r="I387" i="268"/>
  <c r="I388" i="268"/>
  <c r="I389" i="268"/>
  <c r="I390" i="268"/>
  <c r="I391" i="268"/>
  <c r="I392" i="268"/>
  <c r="I393" i="268"/>
  <c r="I394" i="268"/>
  <c r="I395" i="268"/>
  <c r="I396" i="268"/>
  <c r="I397" i="268"/>
  <c r="I398" i="268"/>
  <c r="I399" i="268"/>
  <c r="I400" i="268"/>
  <c r="I401" i="268"/>
  <c r="I402" i="268"/>
  <c r="I403" i="268"/>
  <c r="I404" i="268"/>
  <c r="I405" i="268"/>
  <c r="I406" i="268"/>
  <c r="I407" i="268"/>
  <c r="I368" i="268"/>
  <c r="I329" i="268"/>
  <c r="I330" i="268"/>
  <c r="I331" i="268"/>
  <c r="I332" i="268"/>
  <c r="I333" i="268"/>
  <c r="I334" i="268"/>
  <c r="I335" i="268"/>
  <c r="I336" i="268"/>
  <c r="I337" i="268"/>
  <c r="I338" i="268"/>
  <c r="I339" i="268"/>
  <c r="I340" i="268"/>
  <c r="I341" i="268"/>
  <c r="I342" i="268"/>
  <c r="I343" i="268"/>
  <c r="I344" i="268"/>
  <c r="I345" i="268"/>
  <c r="I346" i="268"/>
  <c r="I347" i="268"/>
  <c r="I348" i="268"/>
  <c r="I349" i="268"/>
  <c r="I350" i="268"/>
  <c r="I351" i="268"/>
  <c r="I352" i="268"/>
  <c r="I353" i="268"/>
  <c r="I354" i="268"/>
  <c r="I355" i="268"/>
  <c r="I356" i="268"/>
  <c r="I357" i="268"/>
  <c r="I358" i="268"/>
  <c r="I359" i="268"/>
  <c r="I360" i="268"/>
  <c r="I361" i="268"/>
  <c r="I362" i="268"/>
  <c r="I363" i="268"/>
  <c r="I364" i="268"/>
  <c r="I365" i="268"/>
  <c r="I366" i="268"/>
  <c r="I367" i="268"/>
  <c r="I328"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90" i="268"/>
  <c r="I191" i="268"/>
  <c r="I192" i="268"/>
  <c r="I193" i="268"/>
  <c r="I194" i="268"/>
  <c r="I195" i="268"/>
  <c r="I196" i="268"/>
  <c r="I197" i="268"/>
  <c r="I198" i="268"/>
  <c r="I199" i="268"/>
  <c r="I200" i="268"/>
  <c r="I161" i="268"/>
  <c r="A1" i="288"/>
  <c r="A1" i="298"/>
  <c r="B4" i="262"/>
  <c r="J504" i="268"/>
  <c r="J503" i="268"/>
  <c r="J502" i="268"/>
  <c r="J501" i="268"/>
  <c r="J500" i="268"/>
  <c r="J499" i="268"/>
  <c r="J498" i="268"/>
  <c r="J497" i="268"/>
  <c r="J496" i="268"/>
  <c r="J495" i="268"/>
  <c r="J494" i="268"/>
  <c r="J493" i="268"/>
  <c r="J492" i="268"/>
  <c r="J491" i="268"/>
  <c r="J490" i="268"/>
  <c r="J489" i="268"/>
  <c r="J488" i="268"/>
  <c r="J487" i="268"/>
  <c r="J486" i="268"/>
  <c r="J485" i="268"/>
  <c r="J484" i="268"/>
  <c r="J483" i="268"/>
  <c r="J482" i="268"/>
  <c r="J481" i="268"/>
  <c r="F481" i="268"/>
  <c r="G481" i="268"/>
  <c r="F482" i="268"/>
  <c r="G482" i="268"/>
  <c r="F483" i="268"/>
  <c r="G483" i="268"/>
  <c r="F484" i="268"/>
  <c r="G484" i="268"/>
  <c r="F485" i="268"/>
  <c r="G485" i="268"/>
  <c r="F486" i="268"/>
  <c r="G486" i="268"/>
  <c r="F487" i="268"/>
  <c r="G487" i="268"/>
  <c r="F488" i="268"/>
  <c r="G488" i="268"/>
  <c r="F489" i="268"/>
  <c r="G489" i="268"/>
  <c r="F490" i="268"/>
  <c r="G490" i="268"/>
  <c r="F491" i="268"/>
  <c r="G491" i="268"/>
  <c r="F492" i="268"/>
  <c r="G492" i="268"/>
  <c r="F493" i="268"/>
  <c r="G493" i="268"/>
  <c r="F494" i="268"/>
  <c r="G494" i="268"/>
  <c r="F495" i="268"/>
  <c r="G495" i="268"/>
  <c r="F496" i="268"/>
  <c r="G496" i="268"/>
  <c r="F497" i="268"/>
  <c r="G497" i="268"/>
  <c r="F498" i="268"/>
  <c r="G498" i="268"/>
  <c r="F499" i="268"/>
  <c r="G499" i="268"/>
  <c r="F500" i="268"/>
  <c r="G500" i="268"/>
  <c r="F501" i="268"/>
  <c r="G501" i="268"/>
  <c r="F502" i="268"/>
  <c r="G502" i="268"/>
  <c r="F503" i="268"/>
  <c r="G503" i="268"/>
  <c r="F504" i="268"/>
  <c r="G504" i="268"/>
  <c r="G480" i="268"/>
  <c r="F480" i="268"/>
  <c r="J480" i="268"/>
  <c r="J479" i="268"/>
  <c r="J478" i="268"/>
  <c r="J477" i="268"/>
  <c r="J476" i="268"/>
  <c r="J475" i="268"/>
  <c r="J474" i="268"/>
  <c r="J473" i="268"/>
  <c r="J472" i="268"/>
  <c r="J471" i="268"/>
  <c r="J470" i="268"/>
  <c r="J469" i="268"/>
  <c r="J468" i="268"/>
  <c r="J467" i="268"/>
  <c r="J466" i="268"/>
  <c r="J465" i="268"/>
  <c r="J464" i="268"/>
  <c r="J463" i="268"/>
  <c r="J462" i="268"/>
  <c r="J461" i="268"/>
  <c r="J460" i="268"/>
  <c r="J459" i="268"/>
  <c r="J458" i="268"/>
  <c r="J457" i="268"/>
  <c r="J456" i="268"/>
  <c r="J455" i="268"/>
  <c r="J454" i="268"/>
  <c r="J453" i="268"/>
  <c r="J452" i="268"/>
  <c r="J451" i="268"/>
  <c r="J450" i="268"/>
  <c r="J449" i="268"/>
  <c r="J448" i="268"/>
  <c r="J447" i="268"/>
  <c r="J446" i="268"/>
  <c r="J445" i="268"/>
  <c r="J444" i="268"/>
  <c r="J443" i="268"/>
  <c r="J442" i="268"/>
  <c r="J441" i="268"/>
  <c r="J440" i="268"/>
  <c r="J439" i="268"/>
  <c r="J438" i="268"/>
  <c r="J437" i="268"/>
  <c r="J436" i="268"/>
  <c r="J435" i="268"/>
  <c r="J434" i="268"/>
  <c r="J433" i="268"/>
  <c r="J432" i="268"/>
  <c r="J431" i="268"/>
  <c r="J430" i="268"/>
  <c r="J429" i="268"/>
  <c r="J428" i="268"/>
  <c r="J427" i="268"/>
  <c r="J426" i="268"/>
  <c r="J425" i="268"/>
  <c r="J424" i="268"/>
  <c r="J423" i="268"/>
  <c r="J422" i="268"/>
  <c r="J421" i="268"/>
  <c r="J420" i="268"/>
  <c r="J419" i="268"/>
  <c r="J418" i="268"/>
  <c r="J417" i="268"/>
  <c r="J416" i="268"/>
  <c r="J415" i="268"/>
  <c r="J414" i="268"/>
  <c r="J413" i="268"/>
  <c r="J412" i="268"/>
  <c r="J411" i="268"/>
  <c r="J410" i="268"/>
  <c r="J409" i="268"/>
  <c r="J408" i="268"/>
  <c r="L475" i="268"/>
  <c r="L295" i="268"/>
  <c r="L443" i="268"/>
  <c r="G406" i="268"/>
  <c r="G407" i="268"/>
  <c r="G369" i="268"/>
  <c r="G370" i="268"/>
  <c r="G371" i="268"/>
  <c r="G372" i="268"/>
  <c r="G373" i="268"/>
  <c r="G374" i="268"/>
  <c r="G375" i="268"/>
  <c r="G376" i="268"/>
  <c r="G377" i="268"/>
  <c r="G378" i="268"/>
  <c r="G379" i="268"/>
  <c r="G380" i="268"/>
  <c r="G381" i="268"/>
  <c r="G382" i="268"/>
  <c r="G383" i="268"/>
  <c r="G384" i="268"/>
  <c r="G385" i="268"/>
  <c r="G386" i="268"/>
  <c r="G387" i="268"/>
  <c r="G388" i="268"/>
  <c r="G389" i="268"/>
  <c r="G390" i="268"/>
  <c r="G391" i="268"/>
  <c r="G392" i="268"/>
  <c r="G393" i="268"/>
  <c r="G394" i="268"/>
  <c r="G395" i="268"/>
  <c r="G396" i="268"/>
  <c r="G397" i="268"/>
  <c r="G398" i="268"/>
  <c r="G399" i="268"/>
  <c r="G400" i="268"/>
  <c r="G401" i="268"/>
  <c r="G402" i="268"/>
  <c r="G403" i="268"/>
  <c r="G404" i="268"/>
  <c r="G405" i="268"/>
  <c r="G368" i="268"/>
  <c r="G329" i="268"/>
  <c r="G330" i="268"/>
  <c r="G331" i="268"/>
  <c r="G332" i="268"/>
  <c r="G333" i="268"/>
  <c r="G334" i="268"/>
  <c r="G335" i="268"/>
  <c r="G336" i="268"/>
  <c r="G337" i="268"/>
  <c r="G338" i="268"/>
  <c r="G339" i="268"/>
  <c r="G340" i="268"/>
  <c r="G341" i="268"/>
  <c r="G342" i="268"/>
  <c r="G343" i="268"/>
  <c r="G344" i="268"/>
  <c r="G345" i="268"/>
  <c r="G346" i="268"/>
  <c r="G347" i="268"/>
  <c r="G348" i="268"/>
  <c r="G349" i="268"/>
  <c r="G350" i="268"/>
  <c r="G351" i="268"/>
  <c r="G352" i="268"/>
  <c r="G353" i="268"/>
  <c r="G354" i="268"/>
  <c r="G355" i="268"/>
  <c r="G356" i="268"/>
  <c r="G357" i="268"/>
  <c r="G358" i="268"/>
  <c r="G359" i="268"/>
  <c r="G360" i="268"/>
  <c r="G361" i="268"/>
  <c r="G362" i="268"/>
  <c r="G363" i="268"/>
  <c r="G364" i="268"/>
  <c r="G365" i="268"/>
  <c r="G366" i="268"/>
  <c r="G367" i="268"/>
  <c r="G328"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306" i="268"/>
  <c r="D306" i="268"/>
  <c r="E306" i="268"/>
  <c r="F306" i="268"/>
  <c r="G30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G290" i="268"/>
  <c r="F290" i="268"/>
  <c r="E290" i="268"/>
  <c r="D290" i="268"/>
  <c r="C290"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G256" i="268"/>
  <c r="F256" i="268"/>
  <c r="E256" i="268"/>
  <c r="D256" i="268"/>
  <c r="C256"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G219" i="268"/>
  <c r="F219" i="268"/>
  <c r="E219" i="268"/>
  <c r="D219" i="268"/>
  <c r="C219"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06"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L393" i="268"/>
  <c r="N4" i="309"/>
  <c r="L229" i="268" s="1"/>
  <c r="D3" i="309"/>
  <c r="N5" i="309"/>
  <c r="D4" i="309"/>
  <c r="A2" i="309"/>
  <c r="A1" i="309"/>
  <c r="N4" i="308"/>
  <c r="L256" i="268" s="1"/>
  <c r="D3" i="308"/>
  <c r="N5" i="308"/>
  <c r="D4" i="308"/>
  <c r="A2" i="308"/>
  <c r="A1" i="308"/>
  <c r="C202" i="268"/>
  <c r="D202" i="268"/>
  <c r="F202" i="268"/>
  <c r="G202" i="268"/>
  <c r="C203" i="268"/>
  <c r="D203" i="268"/>
  <c r="F203" i="268"/>
  <c r="G203" i="268"/>
  <c r="C204" i="268"/>
  <c r="D204" i="268"/>
  <c r="E204" i="268"/>
  <c r="F204" i="268"/>
  <c r="G204" i="268"/>
  <c r="C205" i="268"/>
  <c r="D205" i="268"/>
  <c r="E205" i="268"/>
  <c r="F205" i="268"/>
  <c r="G205" i="268"/>
  <c r="C206" i="268"/>
  <c r="D206" i="268"/>
  <c r="F206" i="268"/>
  <c r="G206" i="268"/>
  <c r="C207" i="268"/>
  <c r="D207" i="268"/>
  <c r="E207" i="268"/>
  <c r="F207" i="268"/>
  <c r="G207" i="268"/>
  <c r="C208" i="268"/>
  <c r="D208" i="268"/>
  <c r="E208" i="268"/>
  <c r="F208" i="268"/>
  <c r="G208" i="268"/>
  <c r="C209" i="268"/>
  <c r="D209" i="268"/>
  <c r="F209" i="268"/>
  <c r="G209" i="268"/>
  <c r="C210" i="268"/>
  <c r="D210" i="268"/>
  <c r="G210" i="268"/>
  <c r="C211" i="268"/>
  <c r="D211" i="268"/>
  <c r="F211" i="268"/>
  <c r="G211" i="268"/>
  <c r="C212" i="268"/>
  <c r="D212" i="268"/>
  <c r="G212" i="268"/>
  <c r="C213" i="268"/>
  <c r="D213" i="268"/>
  <c r="F213" i="268"/>
  <c r="G213" i="268"/>
  <c r="C214" i="268"/>
  <c r="D214" i="268"/>
  <c r="F214" i="268"/>
  <c r="G214" i="268"/>
  <c r="C215" i="268"/>
  <c r="D215" i="268"/>
  <c r="F215" i="268"/>
  <c r="G215" i="268"/>
  <c r="C216" i="268"/>
  <c r="D216" i="268"/>
  <c r="E216" i="268"/>
  <c r="F216" i="268"/>
  <c r="G216" i="268"/>
  <c r="C217" i="268"/>
  <c r="D217" i="268"/>
  <c r="E217" i="268"/>
  <c r="F217" i="268"/>
  <c r="G217" i="268"/>
  <c r="C218" i="268"/>
  <c r="D218" i="268"/>
  <c r="E218" i="268"/>
  <c r="F218" i="268"/>
  <c r="G218" i="268"/>
  <c r="G201" i="268"/>
  <c r="F201" i="268"/>
  <c r="E201" i="268"/>
  <c r="D201" i="268"/>
  <c r="C20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90" i="268"/>
  <c r="G191" i="268"/>
  <c r="G192" i="268"/>
  <c r="G193" i="268"/>
  <c r="G194" i="268"/>
  <c r="G195" i="268"/>
  <c r="G196" i="268"/>
  <c r="G197" i="268"/>
  <c r="G198" i="268"/>
  <c r="G199" i="268"/>
  <c r="G200" i="268"/>
  <c r="G1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G3" i="268"/>
  <c r="F3" i="268"/>
  <c r="E3" i="268"/>
  <c r="D3" i="268"/>
  <c r="C3" i="268"/>
  <c r="A2" i="306"/>
  <c r="A1" i="306"/>
  <c r="A2" i="304"/>
  <c r="A1" i="304"/>
  <c r="J5" i="298"/>
  <c r="L217" i="268"/>
  <c r="L114" i="268"/>
  <c r="J5" i="288"/>
  <c r="L176" i="268"/>
  <c r="D3" i="298"/>
  <c r="N4" i="285"/>
  <c r="L12" i="268" s="1"/>
  <c r="D3" i="285"/>
  <c r="D4" i="29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161" i="268"/>
  <c r="C148" i="268"/>
  <c r="D148" i="268"/>
  <c r="E148" i="268"/>
  <c r="F148" i="268"/>
  <c r="G148" i="268"/>
  <c r="J148" i="268"/>
  <c r="C149" i="268"/>
  <c r="D149" i="268"/>
  <c r="E149" i="268"/>
  <c r="F149" i="268"/>
  <c r="G149" i="268"/>
  <c r="J149" i="268"/>
  <c r="C150" i="268"/>
  <c r="D150" i="268"/>
  <c r="E150" i="268"/>
  <c r="F150" i="268"/>
  <c r="G150" i="268"/>
  <c r="J150" i="268"/>
  <c r="C151" i="268"/>
  <c r="D151" i="268"/>
  <c r="E151" i="268"/>
  <c r="F151" i="268"/>
  <c r="G151" i="268"/>
  <c r="J151" i="268"/>
  <c r="C152" i="268"/>
  <c r="D152" i="268"/>
  <c r="E152" i="268"/>
  <c r="F152" i="268"/>
  <c r="G152" i="268"/>
  <c r="J152" i="268"/>
  <c r="C153" i="268"/>
  <c r="D153" i="268"/>
  <c r="E153" i="268"/>
  <c r="F153" i="268"/>
  <c r="G153" i="268"/>
  <c r="J153" i="268"/>
  <c r="C154" i="268"/>
  <c r="D154" i="268"/>
  <c r="E154" i="268"/>
  <c r="F154" i="268"/>
  <c r="G154" i="268"/>
  <c r="J154" i="268"/>
  <c r="C155" i="268"/>
  <c r="D155" i="268"/>
  <c r="E155" i="268"/>
  <c r="F155" i="268"/>
  <c r="G155" i="268"/>
  <c r="J155" i="268"/>
  <c r="C156" i="268"/>
  <c r="D156" i="268"/>
  <c r="E156" i="268"/>
  <c r="F156" i="268"/>
  <c r="G156" i="268"/>
  <c r="J156" i="268"/>
  <c r="C157" i="268"/>
  <c r="D157" i="268"/>
  <c r="E157" i="268"/>
  <c r="F157" i="268"/>
  <c r="G157" i="268"/>
  <c r="J157" i="268"/>
  <c r="C158" i="268"/>
  <c r="D158" i="268"/>
  <c r="E158" i="268"/>
  <c r="F158" i="268"/>
  <c r="G158" i="268"/>
  <c r="J158" i="268"/>
  <c r="C159" i="268"/>
  <c r="D159" i="268"/>
  <c r="E159" i="268"/>
  <c r="F159" i="268"/>
  <c r="G159" i="268"/>
  <c r="J159" i="268"/>
  <c r="C160" i="268"/>
  <c r="D160" i="268"/>
  <c r="E160" i="268"/>
  <c r="F160" i="268"/>
  <c r="G160" i="268"/>
  <c r="J160" i="268"/>
  <c r="C132" i="268"/>
  <c r="D132" i="268"/>
  <c r="E132" i="268"/>
  <c r="F132" i="268"/>
  <c r="G132" i="268"/>
  <c r="J132" i="268"/>
  <c r="C133" i="268"/>
  <c r="D133" i="268"/>
  <c r="E133" i="268"/>
  <c r="F133" i="268"/>
  <c r="G133" i="268"/>
  <c r="J133" i="268"/>
  <c r="C134" i="268"/>
  <c r="D134" i="268"/>
  <c r="E134" i="268"/>
  <c r="F134" i="268"/>
  <c r="G134" i="268"/>
  <c r="J134" i="268"/>
  <c r="C135" i="268"/>
  <c r="D135" i="268"/>
  <c r="E135" i="268"/>
  <c r="F135" i="268"/>
  <c r="G135" i="268"/>
  <c r="J135" i="268"/>
  <c r="C136" i="268"/>
  <c r="D136" i="268"/>
  <c r="E136" i="268"/>
  <c r="F136" i="268"/>
  <c r="G136" i="268"/>
  <c r="J136" i="268"/>
  <c r="C137" i="268"/>
  <c r="D137" i="268"/>
  <c r="E137" i="268"/>
  <c r="F137" i="268"/>
  <c r="G137" i="268"/>
  <c r="J137" i="268"/>
  <c r="C138" i="268"/>
  <c r="D138" i="268"/>
  <c r="E138" i="268"/>
  <c r="F138" i="268"/>
  <c r="G138" i="268"/>
  <c r="J138" i="268"/>
  <c r="C139" i="268"/>
  <c r="D139" i="268"/>
  <c r="E139" i="268"/>
  <c r="F139" i="268"/>
  <c r="G139" i="268"/>
  <c r="J139" i="268"/>
  <c r="C140" i="268"/>
  <c r="D140" i="268"/>
  <c r="E140" i="268"/>
  <c r="F140" i="268"/>
  <c r="G140" i="268"/>
  <c r="J140" i="268"/>
  <c r="C141" i="268"/>
  <c r="D141" i="268"/>
  <c r="E141" i="268"/>
  <c r="F141" i="268"/>
  <c r="G141" i="268"/>
  <c r="J141" i="268"/>
  <c r="C142" i="268"/>
  <c r="D142" i="268"/>
  <c r="E142" i="268"/>
  <c r="F142" i="268"/>
  <c r="G142" i="268"/>
  <c r="J142" i="268"/>
  <c r="C143" i="268"/>
  <c r="D143" i="268"/>
  <c r="E143" i="268"/>
  <c r="F143" i="268"/>
  <c r="G143" i="268"/>
  <c r="J143" i="268"/>
  <c r="C144" i="268"/>
  <c r="D144" i="268"/>
  <c r="E144" i="268"/>
  <c r="F144" i="268"/>
  <c r="G144" i="268"/>
  <c r="J144" i="268"/>
  <c r="C145" i="268"/>
  <c r="D145" i="268"/>
  <c r="E145" i="268"/>
  <c r="F145" i="268"/>
  <c r="G145" i="268"/>
  <c r="J145" i="268"/>
  <c r="C146" i="268"/>
  <c r="D146" i="268"/>
  <c r="E146" i="268"/>
  <c r="F146" i="268"/>
  <c r="G146" i="268"/>
  <c r="J146" i="268"/>
  <c r="C147" i="268"/>
  <c r="D147" i="268"/>
  <c r="E147" i="268"/>
  <c r="F147" i="268"/>
  <c r="G147" i="268"/>
  <c r="J147" i="268"/>
  <c r="C108" i="268"/>
  <c r="D108" i="268"/>
  <c r="E108" i="268"/>
  <c r="F108" i="268"/>
  <c r="G108" i="268"/>
  <c r="J108" i="268"/>
  <c r="C109" i="268"/>
  <c r="D109" i="268"/>
  <c r="E109" i="268"/>
  <c r="F109" i="268"/>
  <c r="G109" i="268"/>
  <c r="J109" i="268"/>
  <c r="C110" i="268"/>
  <c r="D110" i="268"/>
  <c r="E110" i="268"/>
  <c r="F110" i="268"/>
  <c r="G110" i="268"/>
  <c r="J110" i="268"/>
  <c r="C111" i="268"/>
  <c r="D111" i="268"/>
  <c r="E111" i="268"/>
  <c r="F111" i="268"/>
  <c r="G111" i="268"/>
  <c r="J111" i="268"/>
  <c r="C112" i="268"/>
  <c r="D112" i="268"/>
  <c r="E112" i="268"/>
  <c r="F112" i="268"/>
  <c r="G112" i="268"/>
  <c r="J112" i="268"/>
  <c r="C113" i="268"/>
  <c r="D113" i="268"/>
  <c r="E113" i="268"/>
  <c r="F113" i="268"/>
  <c r="G113" i="268"/>
  <c r="J113" i="268"/>
  <c r="C114" i="268"/>
  <c r="D114" i="268"/>
  <c r="E114" i="268"/>
  <c r="F114" i="268"/>
  <c r="G114" i="268"/>
  <c r="J114" i="268"/>
  <c r="C115" i="268"/>
  <c r="D115" i="268"/>
  <c r="E115" i="268"/>
  <c r="F115" i="268"/>
  <c r="G115" i="268"/>
  <c r="J115" i="268"/>
  <c r="C116" i="268"/>
  <c r="D116" i="268"/>
  <c r="E116" i="268"/>
  <c r="F116" i="268"/>
  <c r="G116" i="268"/>
  <c r="J116" i="268"/>
  <c r="C117" i="268"/>
  <c r="D117" i="268"/>
  <c r="E117" i="268"/>
  <c r="F117" i="268"/>
  <c r="G117" i="268"/>
  <c r="J117" i="268"/>
  <c r="C118" i="268"/>
  <c r="D118" i="268"/>
  <c r="E118" i="268"/>
  <c r="F118" i="268"/>
  <c r="G118" i="268"/>
  <c r="J118" i="268"/>
  <c r="C119" i="268"/>
  <c r="D119" i="268"/>
  <c r="E119" i="268"/>
  <c r="F119" i="268"/>
  <c r="G119" i="268"/>
  <c r="J119" i="268"/>
  <c r="C120" i="268"/>
  <c r="D120" i="268"/>
  <c r="E120" i="268"/>
  <c r="F120" i="268"/>
  <c r="G120" i="268"/>
  <c r="J120" i="268"/>
  <c r="C121" i="268"/>
  <c r="D121" i="268"/>
  <c r="E121" i="268"/>
  <c r="F121" i="268"/>
  <c r="G121" i="268"/>
  <c r="J121" i="268"/>
  <c r="C122" i="268"/>
  <c r="D122" i="268"/>
  <c r="E122" i="268"/>
  <c r="F122" i="268"/>
  <c r="G122" i="268"/>
  <c r="J122" i="268"/>
  <c r="C123" i="268"/>
  <c r="D123" i="268"/>
  <c r="E123" i="268"/>
  <c r="F123" i="268"/>
  <c r="G123" i="268"/>
  <c r="J123" i="268"/>
  <c r="C124" i="268"/>
  <c r="D124" i="268"/>
  <c r="E124" i="268"/>
  <c r="F124" i="268"/>
  <c r="G124" i="268"/>
  <c r="J124" i="268"/>
  <c r="C125" i="268"/>
  <c r="D125" i="268"/>
  <c r="E125" i="268"/>
  <c r="F125" i="268"/>
  <c r="G125" i="268"/>
  <c r="J125" i="268"/>
  <c r="C126" i="268"/>
  <c r="D126" i="268"/>
  <c r="E126" i="268"/>
  <c r="F126" i="268"/>
  <c r="G126" i="268"/>
  <c r="J126" i="268"/>
  <c r="C127" i="268"/>
  <c r="D127" i="268"/>
  <c r="E127" i="268"/>
  <c r="F127" i="268"/>
  <c r="G127" i="268"/>
  <c r="J127" i="268"/>
  <c r="C128" i="268"/>
  <c r="D128" i="268"/>
  <c r="E128" i="268"/>
  <c r="F128" i="268"/>
  <c r="G128" i="268"/>
  <c r="J128" i="268"/>
  <c r="C129" i="268"/>
  <c r="D129" i="268"/>
  <c r="E129" i="268"/>
  <c r="F129" i="268"/>
  <c r="G129" i="268"/>
  <c r="J129" i="268"/>
  <c r="C130" i="268"/>
  <c r="D130" i="268"/>
  <c r="E130" i="268"/>
  <c r="F130" i="268"/>
  <c r="G130" i="268"/>
  <c r="J130" i="268"/>
  <c r="C131" i="268"/>
  <c r="D131" i="268"/>
  <c r="E131" i="268"/>
  <c r="F131" i="268"/>
  <c r="G131" i="268"/>
  <c r="J131" i="268"/>
  <c r="G107" i="268"/>
  <c r="F107" i="268"/>
  <c r="E107" i="268"/>
  <c r="D107" i="268"/>
  <c r="C107" i="268"/>
  <c r="J107" i="268"/>
  <c r="F83" i="268"/>
  <c r="G83" i="268"/>
  <c r="J83" i="268"/>
  <c r="F84" i="268"/>
  <c r="G84" i="268"/>
  <c r="J84" i="268"/>
  <c r="F85" i="268"/>
  <c r="G85" i="268"/>
  <c r="J85" i="268"/>
  <c r="F86" i="268"/>
  <c r="G86" i="268"/>
  <c r="J86" i="268"/>
  <c r="F87" i="268"/>
  <c r="G87" i="268"/>
  <c r="J87" i="268"/>
  <c r="F88" i="268"/>
  <c r="G88" i="268"/>
  <c r="J88" i="268"/>
  <c r="F89" i="268"/>
  <c r="G89" i="268"/>
  <c r="J89" i="268"/>
  <c r="F90" i="268"/>
  <c r="G90" i="268"/>
  <c r="J90" i="268"/>
  <c r="F91" i="268"/>
  <c r="G91" i="268"/>
  <c r="J91" i="268"/>
  <c r="F92" i="268"/>
  <c r="G92" i="268"/>
  <c r="J92" i="268"/>
  <c r="F93" i="268"/>
  <c r="G93" i="268"/>
  <c r="J93" i="268"/>
  <c r="F94" i="268"/>
  <c r="G94" i="268"/>
  <c r="J94" i="268"/>
  <c r="F95" i="268"/>
  <c r="G95" i="268"/>
  <c r="J95" i="268"/>
  <c r="F96" i="268"/>
  <c r="G96" i="268"/>
  <c r="J96" i="268"/>
  <c r="F97" i="268"/>
  <c r="G97" i="268"/>
  <c r="J97" i="268"/>
  <c r="F98" i="268"/>
  <c r="G98" i="268"/>
  <c r="J98" i="268"/>
  <c r="F99" i="268"/>
  <c r="G99" i="268"/>
  <c r="J99" i="268"/>
  <c r="F100" i="268"/>
  <c r="G100" i="268"/>
  <c r="J100" i="268"/>
  <c r="F101" i="268"/>
  <c r="G101" i="268"/>
  <c r="J101" i="268"/>
  <c r="F102" i="268"/>
  <c r="G102" i="268"/>
  <c r="J102" i="268"/>
  <c r="F103" i="268"/>
  <c r="G103" i="268"/>
  <c r="J103" i="268"/>
  <c r="F104" i="268"/>
  <c r="G104" i="268"/>
  <c r="J104" i="268"/>
  <c r="F105" i="268"/>
  <c r="G105" i="268"/>
  <c r="J105" i="268"/>
  <c r="F106" i="268"/>
  <c r="G106" i="268"/>
  <c r="J106" i="268"/>
  <c r="G82" i="268"/>
  <c r="F82" i="268"/>
  <c r="J82" i="268"/>
  <c r="G77" i="268"/>
  <c r="J77" i="268"/>
  <c r="G78" i="268"/>
  <c r="J78" i="268"/>
  <c r="G79" i="268"/>
  <c r="J79" i="268"/>
  <c r="G80" i="268"/>
  <c r="J80" i="268"/>
  <c r="G81" i="268"/>
  <c r="J81" i="268"/>
  <c r="G68" i="268"/>
  <c r="J68" i="268"/>
  <c r="G69" i="268"/>
  <c r="J69" i="268"/>
  <c r="G70" i="268"/>
  <c r="J70" i="268"/>
  <c r="G71" i="268"/>
  <c r="J71" i="268"/>
  <c r="G72" i="268"/>
  <c r="J72" i="268"/>
  <c r="G73" i="268"/>
  <c r="J73" i="268"/>
  <c r="G74" i="268"/>
  <c r="J74" i="268"/>
  <c r="G75" i="268"/>
  <c r="J75" i="268"/>
  <c r="G76" i="268"/>
  <c r="J76" i="268"/>
  <c r="G59" i="268"/>
  <c r="J59" i="268"/>
  <c r="G60" i="268"/>
  <c r="J60" i="268"/>
  <c r="G61" i="268"/>
  <c r="J61" i="268"/>
  <c r="G62" i="268"/>
  <c r="J62" i="268"/>
  <c r="G63" i="268"/>
  <c r="J63" i="268"/>
  <c r="G64" i="268"/>
  <c r="J64" i="268"/>
  <c r="G65" i="268"/>
  <c r="J65" i="268"/>
  <c r="G66" i="268"/>
  <c r="J66" i="268"/>
  <c r="G67" i="268"/>
  <c r="J67" i="268"/>
  <c r="G43" i="268"/>
  <c r="J43" i="268"/>
  <c r="G44" i="268"/>
  <c r="J44" i="268"/>
  <c r="G45" i="268"/>
  <c r="J45" i="268"/>
  <c r="G46" i="268"/>
  <c r="J46" i="268"/>
  <c r="G47" i="268"/>
  <c r="J47" i="268"/>
  <c r="G48" i="268"/>
  <c r="J48" i="268"/>
  <c r="G49" i="268"/>
  <c r="J49" i="268"/>
  <c r="G50" i="268"/>
  <c r="J50" i="268"/>
  <c r="G51" i="268"/>
  <c r="J51" i="268"/>
  <c r="G52" i="268"/>
  <c r="J52" i="268"/>
  <c r="G53" i="268"/>
  <c r="J53" i="268"/>
  <c r="G54" i="268"/>
  <c r="J54" i="268"/>
  <c r="G55" i="268"/>
  <c r="J55" i="268"/>
  <c r="G56" i="268"/>
  <c r="J56" i="268"/>
  <c r="G57" i="268"/>
  <c r="J57" i="268"/>
  <c r="G58" i="268"/>
  <c r="J58" i="268"/>
  <c r="G42" i="268"/>
  <c r="J42" i="268"/>
  <c r="N5" i="285"/>
  <c r="I2" i="262"/>
  <c r="K1"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201" i="268"/>
  <c r="J202" i="268"/>
  <c r="J203" i="268"/>
  <c r="J204" i="268"/>
  <c r="J205" i="268"/>
  <c r="J206" i="268"/>
  <c r="J207" i="268"/>
  <c r="J208" i="268"/>
  <c r="J209" i="268"/>
  <c r="J210" i="268"/>
  <c r="J211" i="268"/>
  <c r="J212" i="268"/>
  <c r="J213" i="268"/>
  <c r="J214" i="268"/>
  <c r="J215" i="268"/>
  <c r="J216" i="268"/>
  <c r="J217" i="268"/>
  <c r="J218" i="268"/>
  <c r="J4" i="268"/>
  <c r="J3" i="268"/>
  <c r="D4" i="288"/>
  <c r="D4" i="285"/>
  <c r="A2" i="285"/>
  <c r="A1" i="285"/>
  <c r="A1" i="268"/>
  <c r="B5" i="150"/>
  <c r="A2" i="262"/>
  <c r="A1" i="262"/>
  <c r="B2" i="150"/>
  <c r="A14" i="68"/>
  <c r="L389" i="268"/>
  <c r="L57" i="268"/>
  <c r="L500" i="268"/>
  <c r="L490" i="268"/>
  <c r="L484" i="268"/>
  <c r="L497" i="268"/>
  <c r="L491" i="268"/>
  <c r="L481" i="268"/>
  <c r="L342" i="268"/>
  <c r="L363" i="268"/>
  <c r="L346" i="268"/>
  <c r="L334" i="268"/>
  <c r="L332" i="268"/>
  <c r="L345" i="268"/>
  <c r="L504" i="268"/>
  <c r="L496" i="268"/>
  <c r="L488" i="268"/>
  <c r="L503" i="268"/>
  <c r="L495" i="268"/>
  <c r="L487" i="268"/>
  <c r="L480" i="268"/>
  <c r="L502" i="268"/>
  <c r="L494" i="268"/>
  <c r="L486" i="268"/>
  <c r="L501" i="268"/>
  <c r="L493" i="268"/>
  <c r="L485" i="268"/>
  <c r="L352" i="268"/>
  <c r="L483" i="268"/>
  <c r="L499" i="268"/>
  <c r="L492" i="268"/>
  <c r="L338" i="268"/>
  <c r="L489" i="268"/>
  <c r="L482" i="268"/>
  <c r="L498" i="268"/>
  <c r="L48" i="268"/>
  <c r="L63" i="268"/>
  <c r="L77" i="268"/>
  <c r="L75" i="268"/>
  <c r="L67" i="268"/>
  <c r="F405" i="268"/>
  <c r="F401" i="268"/>
  <c r="F392" i="268"/>
  <c r="F407" i="268"/>
  <c r="F365" i="268"/>
  <c r="L56" i="268"/>
  <c r="L58" i="268"/>
  <c r="L74" i="268"/>
  <c r="L344" i="268"/>
  <c r="L350" i="268"/>
  <c r="L441" i="268"/>
  <c r="F182" i="268"/>
  <c r="F199" i="268"/>
  <c r="F195" i="268"/>
  <c r="F185" i="268"/>
  <c r="F181" i="268"/>
  <c r="F77" i="268"/>
  <c r="F78" i="268"/>
  <c r="F58" i="268"/>
  <c r="L46" i="268"/>
  <c r="L44" i="268"/>
  <c r="L47" i="268"/>
  <c r="L50" i="268"/>
  <c r="L61" i="268"/>
  <c r="L72" i="268"/>
  <c r="L81" i="268"/>
  <c r="L49" i="268"/>
  <c r="L55" i="268"/>
  <c r="L80" i="268"/>
  <c r="L70" i="268"/>
  <c r="L68" i="268"/>
  <c r="L429" i="268"/>
  <c r="L60" i="268"/>
  <c r="L59" i="268"/>
  <c r="L52" i="268"/>
  <c r="L76" i="268"/>
  <c r="L51" i="268"/>
  <c r="L71" i="268"/>
  <c r="L43" i="268"/>
  <c r="L45" i="268"/>
  <c r="L42" i="268"/>
  <c r="L53" i="268"/>
  <c r="L417" i="268"/>
  <c r="L62" i="268"/>
  <c r="L69" i="268"/>
  <c r="L64" i="268"/>
  <c r="L54" i="268"/>
  <c r="L78" i="268"/>
  <c r="L307" i="268"/>
  <c r="L73" i="268"/>
  <c r="L66" i="268"/>
  <c r="L426" i="268"/>
  <c r="L79" i="268"/>
  <c r="E215" i="268"/>
  <c r="E210" i="268"/>
  <c r="E209" i="268"/>
  <c r="E202" i="268"/>
  <c r="E203" i="268"/>
  <c r="F373" i="268"/>
  <c r="F337" i="268"/>
  <c r="F340" i="268"/>
  <c r="L445" i="268"/>
  <c r="L433" i="268"/>
  <c r="L432" i="268"/>
  <c r="L301" i="268"/>
  <c r="L430" i="268"/>
  <c r="L416" i="268"/>
  <c r="L438" i="268"/>
  <c r="L428" i="268"/>
  <c r="L420" i="268"/>
  <c r="L412" i="268"/>
  <c r="L436" i="268"/>
  <c r="L318" i="268"/>
  <c r="L421" i="268"/>
  <c r="L315" i="268"/>
  <c r="G6" i="321" l="1"/>
  <c r="G9" i="321"/>
  <c r="F184" i="268"/>
  <c r="F190" i="268"/>
  <c r="F186" i="268"/>
  <c r="F180" i="268"/>
  <c r="K120" i="268"/>
  <c r="E10" i="325"/>
  <c r="E11" i="325"/>
  <c r="E12" i="325"/>
  <c r="E13" i="325"/>
  <c r="E14" i="325"/>
  <c r="E15" i="325"/>
  <c r="E16" i="325"/>
  <c r="E17" i="325"/>
  <c r="E18" i="325"/>
  <c r="E19" i="325"/>
  <c r="E20" i="325"/>
  <c r="E21" i="325"/>
  <c r="E22" i="325"/>
  <c r="E23" i="325"/>
  <c r="E24" i="325"/>
  <c r="E25" i="325"/>
  <c r="E26" i="325"/>
  <c r="E27" i="325"/>
  <c r="E28" i="325"/>
  <c r="E29" i="325"/>
  <c r="E30" i="325"/>
  <c r="E31" i="325"/>
  <c r="E32" i="325"/>
  <c r="F10" i="325"/>
  <c r="F11" i="325"/>
  <c r="F12" i="325"/>
  <c r="F13" i="325"/>
  <c r="F14" i="325"/>
  <c r="F15" i="325"/>
  <c r="F16" i="325"/>
  <c r="F17" i="325"/>
  <c r="F18" i="325"/>
  <c r="F19" i="325"/>
  <c r="F20" i="325"/>
  <c r="F21" i="325"/>
  <c r="F22" i="325"/>
  <c r="F23" i="325"/>
  <c r="F24" i="325"/>
  <c r="F25" i="325"/>
  <c r="F26" i="325"/>
  <c r="F27" i="325"/>
  <c r="F28" i="325"/>
  <c r="F29" i="325"/>
  <c r="F30" i="325"/>
  <c r="F31" i="325"/>
  <c r="F32" i="325"/>
  <c r="C10" i="325"/>
  <c r="C11" i="325"/>
  <c r="C12" i="325"/>
  <c r="C13" i="325"/>
  <c r="C14" i="325"/>
  <c r="C15" i="325"/>
  <c r="C16" i="325"/>
  <c r="C17" i="325"/>
  <c r="C18" i="325"/>
  <c r="C19" i="325"/>
  <c r="C20" i="325"/>
  <c r="C21" i="325"/>
  <c r="C22" i="325"/>
  <c r="C23" i="325"/>
  <c r="C24" i="325"/>
  <c r="C25" i="325"/>
  <c r="C26" i="325"/>
  <c r="C27" i="325"/>
  <c r="C28" i="325"/>
  <c r="C29" i="325"/>
  <c r="C30" i="325"/>
  <c r="C31" i="325"/>
  <c r="C32" i="325"/>
  <c r="D10" i="325"/>
  <c r="D11" i="325"/>
  <c r="D12" i="325"/>
  <c r="D13" i="325"/>
  <c r="D14" i="325"/>
  <c r="D15" i="325"/>
  <c r="D16" i="325"/>
  <c r="D17" i="325"/>
  <c r="D18" i="325"/>
  <c r="D19" i="325"/>
  <c r="D20" i="325"/>
  <c r="D21" i="325"/>
  <c r="D22" i="325"/>
  <c r="D23" i="325"/>
  <c r="D24" i="325"/>
  <c r="D25" i="325"/>
  <c r="D26" i="325"/>
  <c r="D27" i="325"/>
  <c r="D28" i="325"/>
  <c r="D29" i="325"/>
  <c r="D30" i="325"/>
  <c r="D31" i="325"/>
  <c r="D32" i="325"/>
  <c r="F16" i="322"/>
  <c r="E17" i="322"/>
  <c r="C18" i="322"/>
  <c r="F19" i="322"/>
  <c r="D20" i="322"/>
  <c r="C21" i="322"/>
  <c r="E22" i="322"/>
  <c r="D23" i="322"/>
  <c r="F24" i="322"/>
  <c r="E25" i="322"/>
  <c r="C26" i="322"/>
  <c r="F27" i="322"/>
  <c r="D28" i="322"/>
  <c r="C29" i="322"/>
  <c r="E30" i="322"/>
  <c r="C31" i="322"/>
  <c r="E32" i="322"/>
  <c r="C33" i="322"/>
  <c r="E34" i="322"/>
  <c r="C35" i="322"/>
  <c r="E36" i="322"/>
  <c r="C37" i="322"/>
  <c r="E38" i="322"/>
  <c r="C39" i="322"/>
  <c r="E40" i="322"/>
  <c r="C41" i="322"/>
  <c r="E42" i="322"/>
  <c r="C43" i="322"/>
  <c r="E44" i="322"/>
  <c r="D22" i="288"/>
  <c r="C56" i="268" s="1"/>
  <c r="C23" i="288"/>
  <c r="E24" i="288"/>
  <c r="D58" i="268" s="1"/>
  <c r="D25" i="288"/>
  <c r="E27" i="288"/>
  <c r="D61" i="268" s="1"/>
  <c r="C32" i="322"/>
  <c r="E33" i="322"/>
  <c r="C36" i="322"/>
  <c r="E39" i="322"/>
  <c r="E41" i="322"/>
  <c r="E43" i="322"/>
  <c r="E23" i="288"/>
  <c r="E16" i="322"/>
  <c r="F18" i="322"/>
  <c r="D22" i="322"/>
  <c r="C23" i="322"/>
  <c r="F26" i="322"/>
  <c r="F29" i="322"/>
  <c r="F31" i="322"/>
  <c r="D34" i="322"/>
  <c r="F37" i="322"/>
  <c r="D40" i="322"/>
  <c r="D42" i="322"/>
  <c r="C22" i="288"/>
  <c r="C25" i="288"/>
  <c r="E26" i="288"/>
  <c r="C16" i="322"/>
  <c r="F17" i="322"/>
  <c r="D18" i="322"/>
  <c r="C19" i="322"/>
  <c r="E20" i="322"/>
  <c r="D21" i="322"/>
  <c r="F22" i="322"/>
  <c r="E23" i="322"/>
  <c r="C24" i="322"/>
  <c r="F25" i="322"/>
  <c r="D26" i="322"/>
  <c r="C27" i="322"/>
  <c r="E28" i="322"/>
  <c r="D29" i="322"/>
  <c r="F30" i="322"/>
  <c r="D31" i="322"/>
  <c r="F32" i="322"/>
  <c r="D33" i="322"/>
  <c r="F34" i="322"/>
  <c r="D35" i="322"/>
  <c r="F36" i="322"/>
  <c r="D37" i="322"/>
  <c r="F38" i="322"/>
  <c r="D39" i="322"/>
  <c r="F40" i="322"/>
  <c r="D41" i="322"/>
  <c r="F42" i="322"/>
  <c r="D43" i="322"/>
  <c r="F44" i="322"/>
  <c r="C21" i="288"/>
  <c r="E22" i="288"/>
  <c r="D56" i="268" s="1"/>
  <c r="D23" i="288"/>
  <c r="E58" i="268"/>
  <c r="E25" i="288"/>
  <c r="C26" i="288"/>
  <c r="E61" i="268"/>
  <c r="C30" i="322"/>
  <c r="E35" i="322"/>
  <c r="E37" i="322"/>
  <c r="C40" i="322"/>
  <c r="C44" i="322"/>
  <c r="D21" i="288"/>
  <c r="C24" i="288"/>
  <c r="D26" i="288"/>
  <c r="D17" i="322"/>
  <c r="E19" i="322"/>
  <c r="F21" i="322"/>
  <c r="E24" i="322"/>
  <c r="E27" i="322"/>
  <c r="D30" i="322"/>
  <c r="D32" i="322"/>
  <c r="F35" i="322"/>
  <c r="D38" i="322"/>
  <c r="F41" i="322"/>
  <c r="D44" i="322"/>
  <c r="E21" i="288"/>
  <c r="D24" i="288"/>
  <c r="C58" i="268" s="1"/>
  <c r="D27" i="288"/>
  <c r="D16" i="322"/>
  <c r="C17" i="322"/>
  <c r="E18" i="322"/>
  <c r="D19" i="322"/>
  <c r="F20" i="322"/>
  <c r="E21" i="322"/>
  <c r="C22" i="322"/>
  <c r="F23" i="322"/>
  <c r="D24" i="322"/>
  <c r="C25" i="322"/>
  <c r="E26" i="322"/>
  <c r="D27" i="322"/>
  <c r="F28" i="322"/>
  <c r="E29" i="322"/>
  <c r="E31" i="322"/>
  <c r="C34" i="322"/>
  <c r="C38" i="322"/>
  <c r="C42" i="322"/>
  <c r="E56" i="268"/>
  <c r="C27" i="288"/>
  <c r="C20" i="322"/>
  <c r="D25" i="322"/>
  <c r="C28" i="322"/>
  <c r="F33" i="322"/>
  <c r="D36" i="322"/>
  <c r="F39" i="322"/>
  <c r="F43" i="322"/>
  <c r="K11" i="288"/>
  <c r="K44" i="268"/>
  <c r="K29" i="288"/>
  <c r="K397" i="268"/>
  <c r="K213" i="268"/>
  <c r="K294" i="268"/>
  <c r="F76" i="268"/>
  <c r="F45" i="324"/>
  <c r="F43" i="324"/>
  <c r="F41" i="324"/>
  <c r="F35" i="324"/>
  <c r="F33" i="324"/>
  <c r="F25" i="324"/>
  <c r="F23" i="324"/>
  <c r="F15" i="324"/>
  <c r="F13" i="324"/>
  <c r="P45" i="324"/>
  <c r="P43" i="324"/>
  <c r="P41" i="324"/>
  <c r="P39" i="324"/>
  <c r="P35" i="324"/>
  <c r="P33" i="324"/>
  <c r="P31" i="324"/>
  <c r="P29" i="324"/>
  <c r="P25" i="324"/>
  <c r="P23" i="324"/>
  <c r="P21" i="324"/>
  <c r="P19" i="324"/>
  <c r="P15" i="324"/>
  <c r="P13" i="324"/>
  <c r="P11" i="324"/>
  <c r="P9" i="324"/>
  <c r="E45" i="324"/>
  <c r="E43" i="324"/>
  <c r="E41" i="324"/>
  <c r="E35" i="324"/>
  <c r="E33" i="324"/>
  <c r="E31" i="324"/>
  <c r="E25" i="324"/>
  <c r="E23" i="324"/>
  <c r="E15" i="324"/>
  <c r="E13" i="324"/>
  <c r="O45" i="324"/>
  <c r="O43" i="324"/>
  <c r="O41" i="324"/>
  <c r="O39" i="324"/>
  <c r="O35" i="324"/>
  <c r="O33" i="324"/>
  <c r="O31" i="324"/>
  <c r="O29" i="324"/>
  <c r="O25" i="324"/>
  <c r="O23" i="324"/>
  <c r="O21" i="324"/>
  <c r="O19" i="324"/>
  <c r="O15" i="324"/>
  <c r="O13" i="324"/>
  <c r="O11" i="324"/>
  <c r="O9" i="324"/>
  <c r="D45" i="324"/>
  <c r="D43" i="324"/>
  <c r="D41" i="324"/>
  <c r="D35" i="324"/>
  <c r="D33" i="324"/>
  <c r="D25" i="324"/>
  <c r="D23" i="324"/>
  <c r="D15" i="324"/>
  <c r="D13" i="324"/>
  <c r="N45" i="324"/>
  <c r="N43" i="324"/>
  <c r="N41" i="324"/>
  <c r="N39" i="324"/>
  <c r="N35" i="324"/>
  <c r="N33" i="324"/>
  <c r="N31" i="324"/>
  <c r="N29" i="324"/>
  <c r="N25" i="324"/>
  <c r="N23" i="324"/>
  <c r="N21" i="324"/>
  <c r="N19" i="324"/>
  <c r="N15" i="324"/>
  <c r="N13" i="324"/>
  <c r="N11" i="324"/>
  <c r="N9" i="324"/>
  <c r="C45" i="324"/>
  <c r="C43" i="324"/>
  <c r="C41" i="324"/>
  <c r="C35" i="324"/>
  <c r="C33" i="324"/>
  <c r="C25" i="324"/>
  <c r="C23" i="324"/>
  <c r="C15" i="324"/>
  <c r="C13" i="324"/>
  <c r="M45" i="324"/>
  <c r="M43" i="324"/>
  <c r="M41" i="324"/>
  <c r="M39" i="324"/>
  <c r="M35" i="324"/>
  <c r="M33" i="324"/>
  <c r="M31" i="324"/>
  <c r="M29" i="324"/>
  <c r="M25" i="324"/>
  <c r="M23" i="324"/>
  <c r="M21" i="324"/>
  <c r="M19" i="324"/>
  <c r="M15" i="324"/>
  <c r="M13" i="324"/>
  <c r="M11" i="324"/>
  <c r="M9" i="324"/>
  <c r="K20" i="308"/>
  <c r="F44" i="324"/>
  <c r="F42" i="324"/>
  <c r="F34" i="324"/>
  <c r="F32" i="324"/>
  <c r="F24" i="324"/>
  <c r="F22" i="324"/>
  <c r="F14" i="324"/>
  <c r="F12" i="324"/>
  <c r="P44" i="324"/>
  <c r="P42" i="324"/>
  <c r="P40" i="324"/>
  <c r="P38" i="324"/>
  <c r="P34" i="324"/>
  <c r="P32" i="324"/>
  <c r="P30" i="324"/>
  <c r="P28" i="324"/>
  <c r="P24" i="324"/>
  <c r="P22" i="324"/>
  <c r="P20" i="324"/>
  <c r="P18" i="324"/>
  <c r="P14" i="324"/>
  <c r="P12" i="324"/>
  <c r="P10" i="324"/>
  <c r="P8" i="324"/>
  <c r="L20" i="308"/>
  <c r="E44" i="324"/>
  <c r="E42" i="324"/>
  <c r="E34" i="324"/>
  <c r="E32" i="324"/>
  <c r="E24" i="324"/>
  <c r="E22" i="324"/>
  <c r="E14" i="324"/>
  <c r="E12" i="324"/>
  <c r="O44" i="324"/>
  <c r="O42" i="324"/>
  <c r="O40" i="324"/>
  <c r="O38" i="324"/>
  <c r="O34" i="324"/>
  <c r="O32" i="324"/>
  <c r="O30" i="324"/>
  <c r="O28" i="324"/>
  <c r="O24" i="324"/>
  <c r="O22" i="324"/>
  <c r="O20" i="324"/>
  <c r="O18" i="324"/>
  <c r="O14" i="324"/>
  <c r="O12" i="324"/>
  <c r="O10" i="324"/>
  <c r="O8" i="324"/>
  <c r="M20" i="308"/>
  <c r="D44" i="324"/>
  <c r="D42" i="324"/>
  <c r="D34" i="324"/>
  <c r="D32" i="324"/>
  <c r="D24" i="324"/>
  <c r="D22" i="324"/>
  <c r="D14" i="324"/>
  <c r="D12" i="324"/>
  <c r="N44" i="324"/>
  <c r="N42" i="324"/>
  <c r="N40" i="324"/>
  <c r="N38" i="324"/>
  <c r="N34" i="324"/>
  <c r="N32" i="324"/>
  <c r="N30" i="324"/>
  <c r="N28" i="324"/>
  <c r="N24" i="324"/>
  <c r="N22" i="324"/>
  <c r="N20" i="324"/>
  <c r="N18" i="324"/>
  <c r="N14" i="324"/>
  <c r="N12" i="324"/>
  <c r="N10" i="324"/>
  <c r="N8" i="324"/>
  <c r="N20" i="308"/>
  <c r="C44" i="324"/>
  <c r="C42" i="324"/>
  <c r="C34" i="324"/>
  <c r="C32" i="324"/>
  <c r="C24" i="324"/>
  <c r="C22" i="324"/>
  <c r="C14" i="324"/>
  <c r="C12" i="324"/>
  <c r="M44" i="324"/>
  <c r="M42" i="324"/>
  <c r="M40" i="324"/>
  <c r="M38" i="324"/>
  <c r="M34" i="324"/>
  <c r="M32" i="324"/>
  <c r="M30" i="324"/>
  <c r="M28" i="324"/>
  <c r="M24" i="324"/>
  <c r="M22" i="324"/>
  <c r="M20" i="324"/>
  <c r="M18" i="324"/>
  <c r="M14" i="324"/>
  <c r="M12" i="324"/>
  <c r="M10" i="324"/>
  <c r="M8" i="324"/>
  <c r="F80" i="268"/>
  <c r="K349" i="268"/>
  <c r="K342" i="268"/>
  <c r="K459" i="268"/>
  <c r="K230" i="268"/>
  <c r="K456" i="268"/>
  <c r="K284" i="268"/>
  <c r="K431" i="268"/>
  <c r="K263" i="268"/>
  <c r="K331" i="268"/>
  <c r="K382" i="268"/>
  <c r="D9" i="322"/>
  <c r="F10" i="322"/>
  <c r="F12" i="322"/>
  <c r="D10" i="322"/>
  <c r="E14" i="322"/>
  <c r="E13" i="322"/>
  <c r="D12" i="322"/>
  <c r="C13" i="322"/>
  <c r="E11" i="322"/>
  <c r="E8" i="322"/>
  <c r="F15" i="322"/>
  <c r="D15" i="322"/>
  <c r="C11" i="322"/>
  <c r="C8" i="322"/>
  <c r="C14" i="322"/>
  <c r="F9" i="322"/>
  <c r="E9" i="322"/>
  <c r="D8" i="322"/>
  <c r="C9" i="322"/>
  <c r="F11" i="322"/>
  <c r="F8" i="322"/>
  <c r="E12" i="322"/>
  <c r="D11" i="322"/>
  <c r="C15" i="322"/>
  <c r="C10" i="322"/>
  <c r="C12" i="322"/>
  <c r="F13" i="322"/>
  <c r="F14" i="322"/>
  <c r="E15" i="322"/>
  <c r="E10" i="322"/>
  <c r="D13" i="322"/>
  <c r="D14" i="322"/>
  <c r="K128" i="268"/>
  <c r="K12" i="268"/>
  <c r="A2" i="322"/>
  <c r="A2" i="323"/>
  <c r="K465" i="268"/>
  <c r="K78" i="268"/>
  <c r="K50" i="268"/>
  <c r="K8" i="268"/>
  <c r="K417" i="268"/>
  <c r="K423" i="268"/>
  <c r="K265" i="268"/>
  <c r="K494" i="268"/>
  <c r="K454" i="268"/>
  <c r="K154" i="268"/>
  <c r="K348" i="268"/>
  <c r="K229" i="268"/>
  <c r="K46" i="268"/>
  <c r="K469" i="268"/>
  <c r="K452" i="268"/>
  <c r="K93" i="268"/>
  <c r="K372" i="268"/>
  <c r="L291" i="268"/>
  <c r="F398" i="268"/>
  <c r="F386" i="268"/>
  <c r="L143" i="268"/>
  <c r="L159" i="268"/>
  <c r="L132" i="268"/>
  <c r="L109" i="268"/>
  <c r="L131" i="268"/>
  <c r="L125" i="268"/>
  <c r="L124" i="268"/>
  <c r="L154" i="268"/>
  <c r="L112" i="268"/>
  <c r="L139" i="268"/>
  <c r="L147" i="268"/>
  <c r="L120" i="268"/>
  <c r="L130" i="268"/>
  <c r="L113" i="268"/>
  <c r="L115" i="268"/>
  <c r="L134" i="268"/>
  <c r="L145" i="268"/>
  <c r="L108" i="268"/>
  <c r="L135" i="268"/>
  <c r="L153" i="268"/>
  <c r="L137" i="268"/>
  <c r="L118" i="268"/>
  <c r="L140" i="268"/>
  <c r="L107" i="268"/>
  <c r="L133" i="268"/>
  <c r="L111" i="268"/>
  <c r="L141" i="268"/>
  <c r="L157" i="268"/>
  <c r="L148" i="268"/>
  <c r="L138" i="268"/>
  <c r="L116" i="268"/>
  <c r="F97" i="304"/>
  <c r="C161" i="306"/>
  <c r="N80" i="304"/>
  <c r="C378" i="268"/>
  <c r="D114" i="304"/>
  <c r="K142" i="306"/>
  <c r="C78" i="304"/>
  <c r="L206" i="306"/>
  <c r="M40" i="308"/>
  <c r="M121" i="304"/>
  <c r="D29" i="288"/>
  <c r="E200" i="306"/>
  <c r="O33" i="304"/>
  <c r="L142" i="304"/>
  <c r="M26" i="306"/>
  <c r="M84" i="306"/>
  <c r="N194" i="306"/>
  <c r="L16" i="306"/>
  <c r="E71" i="268"/>
  <c r="E202" i="306"/>
  <c r="L40" i="308"/>
  <c r="E353" i="268"/>
  <c r="C53" i="268"/>
  <c r="M80" i="304"/>
  <c r="D27" i="304"/>
  <c r="M105" i="306"/>
  <c r="N190" i="306"/>
  <c r="D377" i="268"/>
  <c r="L39" i="304"/>
  <c r="E20" i="298"/>
  <c r="D173" i="268" s="1"/>
  <c r="D360" i="268"/>
  <c r="F40" i="306"/>
  <c r="N137" i="304"/>
  <c r="N59" i="304"/>
  <c r="M86" i="304"/>
  <c r="L38" i="309"/>
  <c r="N73" i="306"/>
  <c r="O8" i="304"/>
  <c r="N8" i="304"/>
  <c r="F11" i="306"/>
  <c r="E32" i="288"/>
  <c r="D66" i="268" s="1"/>
  <c r="C125" i="306"/>
  <c r="E80" i="304"/>
  <c r="L77" i="306"/>
  <c r="D404" i="268"/>
  <c r="C31" i="306"/>
  <c r="K50" i="306"/>
  <c r="K115" i="306"/>
  <c r="N44" i="306"/>
  <c r="M69" i="306"/>
  <c r="K138" i="306"/>
  <c r="C137" i="304"/>
  <c r="M130" i="306"/>
  <c r="E349" i="268"/>
  <c r="E39" i="304"/>
  <c r="E162" i="306"/>
  <c r="L62" i="306"/>
  <c r="C50" i="304"/>
  <c r="F125" i="306"/>
  <c r="E167" i="306"/>
  <c r="N114" i="304"/>
  <c r="D350" i="268"/>
  <c r="D344" i="268"/>
  <c r="M131" i="306"/>
  <c r="E53" i="304"/>
  <c r="N88" i="304"/>
  <c r="C141" i="306"/>
  <c r="C87" i="306"/>
  <c r="K28" i="308"/>
  <c r="C27" i="298"/>
  <c r="E488" i="268"/>
  <c r="E51" i="306"/>
  <c r="M44" i="304"/>
  <c r="M31" i="308"/>
  <c r="E31" i="304"/>
  <c r="C44" i="306"/>
  <c r="N99" i="304"/>
  <c r="E131" i="306"/>
  <c r="M206" i="306"/>
  <c r="E107" i="306"/>
  <c r="F100" i="304"/>
  <c r="L85" i="306"/>
  <c r="M137" i="306"/>
  <c r="E169" i="268"/>
  <c r="N69" i="306"/>
  <c r="N50" i="306"/>
  <c r="F87" i="306"/>
  <c r="D101" i="268"/>
  <c r="D342" i="268"/>
  <c r="C79" i="306"/>
  <c r="O49" i="304"/>
  <c r="C370" i="268"/>
  <c r="M10" i="306"/>
  <c r="M13" i="306"/>
  <c r="K22" i="309"/>
  <c r="E153" i="306"/>
  <c r="D102" i="268"/>
  <c r="D131" i="304"/>
  <c r="L142" i="306"/>
  <c r="N38" i="308"/>
  <c r="N15" i="306"/>
  <c r="M9" i="306"/>
  <c r="N106" i="306"/>
  <c r="F94" i="306"/>
  <c r="C23" i="306"/>
  <c r="L107" i="304"/>
  <c r="E179" i="306"/>
  <c r="F141" i="306"/>
  <c r="D142" i="304"/>
  <c r="N82" i="304"/>
  <c r="L7" i="304"/>
  <c r="K55" i="306"/>
  <c r="L45" i="309"/>
  <c r="C35" i="298"/>
  <c r="L40" i="306"/>
  <c r="K62" i="306"/>
  <c r="D11" i="304"/>
  <c r="N63" i="304"/>
  <c r="F206" i="306"/>
  <c r="E114" i="304"/>
  <c r="N51" i="306"/>
  <c r="M20" i="304"/>
  <c r="L19" i="304"/>
  <c r="F47" i="298"/>
  <c r="E200" i="268" s="1"/>
  <c r="F23" i="306"/>
  <c r="L47" i="308"/>
  <c r="N80" i="306"/>
  <c r="F69" i="304"/>
  <c r="C382" i="268"/>
  <c r="F9" i="304"/>
  <c r="E406" i="268"/>
  <c r="F77" i="306"/>
  <c r="N137" i="306"/>
  <c r="F117" i="304"/>
  <c r="F120" i="306"/>
  <c r="C133" i="304"/>
  <c r="L68" i="304"/>
  <c r="M102" i="306"/>
  <c r="O103" i="304"/>
  <c r="E42" i="298"/>
  <c r="D195" i="268" s="1"/>
  <c r="C23" i="304"/>
  <c r="M135" i="306"/>
  <c r="D201" i="306"/>
  <c r="L132" i="306"/>
  <c r="E95" i="304"/>
  <c r="L121" i="306"/>
  <c r="C116" i="306"/>
  <c r="M55" i="306"/>
  <c r="N112" i="304"/>
  <c r="L66" i="306"/>
  <c r="C21" i="298"/>
  <c r="F75" i="306"/>
  <c r="F110" i="306"/>
  <c r="E176" i="306"/>
  <c r="N101" i="306"/>
  <c r="D485" i="268"/>
  <c r="D110" i="306"/>
  <c r="M129" i="304"/>
  <c r="L108" i="306"/>
  <c r="C67" i="306"/>
  <c r="K52" i="306"/>
  <c r="C398" i="268"/>
  <c r="D122" i="306"/>
  <c r="N203" i="306"/>
  <c r="K190" i="306"/>
  <c r="C44" i="298"/>
  <c r="L192" i="306"/>
  <c r="M8" i="306"/>
  <c r="N25" i="309"/>
  <c r="E64" i="304"/>
  <c r="K58" i="306"/>
  <c r="D124" i="304"/>
  <c r="F31" i="298"/>
  <c r="E184" i="268" s="1"/>
  <c r="F119" i="306"/>
  <c r="L70" i="306"/>
  <c r="C480" i="268"/>
  <c r="D94" i="306"/>
  <c r="N77" i="306"/>
  <c r="E118" i="306"/>
  <c r="E201" i="306"/>
  <c r="E389" i="268"/>
  <c r="D119" i="304"/>
  <c r="N59" i="306"/>
  <c r="M140" i="306"/>
  <c r="N13" i="308"/>
  <c r="D32" i="298"/>
  <c r="C185" i="268" s="1"/>
  <c r="M88" i="306"/>
  <c r="N52" i="304"/>
  <c r="F132" i="306"/>
  <c r="D379" i="268"/>
  <c r="M195" i="306"/>
  <c r="E342" i="268"/>
  <c r="L33" i="304"/>
  <c r="E206" i="306"/>
  <c r="K108" i="306"/>
  <c r="N21" i="309"/>
  <c r="N12" i="306"/>
  <c r="C65" i="306"/>
  <c r="M26" i="308"/>
  <c r="C84" i="306"/>
  <c r="C142" i="304"/>
  <c r="L141" i="306"/>
  <c r="E80" i="268"/>
  <c r="M54" i="304"/>
  <c r="C14" i="304"/>
  <c r="N83" i="304"/>
  <c r="C205" i="306"/>
  <c r="F199" i="306"/>
  <c r="O20" i="304"/>
  <c r="F91" i="306"/>
  <c r="O107" i="304"/>
  <c r="C496" i="268"/>
  <c r="D138" i="306"/>
  <c r="L66" i="304"/>
  <c r="K112" i="306"/>
  <c r="L111" i="304"/>
  <c r="C495" i="268"/>
  <c r="N71" i="304"/>
  <c r="C125" i="304"/>
  <c r="C487" i="268"/>
  <c r="C375" i="268"/>
  <c r="C97" i="304"/>
  <c r="M12" i="309"/>
  <c r="N49" i="304"/>
  <c r="E180" i="306"/>
  <c r="E32" i="304"/>
  <c r="N116" i="306"/>
  <c r="E135" i="306"/>
  <c r="L97" i="304"/>
  <c r="N18" i="308"/>
  <c r="K124" i="306"/>
  <c r="N107" i="304"/>
  <c r="E390" i="268"/>
  <c r="K18" i="309"/>
  <c r="M42" i="309"/>
  <c r="E391" i="268"/>
  <c r="L115" i="304"/>
  <c r="D335" i="268"/>
  <c r="C103" i="304"/>
  <c r="M44" i="306"/>
  <c r="L29" i="306"/>
  <c r="F161" i="306"/>
  <c r="E195" i="306"/>
  <c r="K39" i="308"/>
  <c r="E142" i="304"/>
  <c r="O31" i="304"/>
  <c r="O57" i="304"/>
  <c r="F70" i="306"/>
  <c r="F8" i="304"/>
  <c r="L99" i="306"/>
  <c r="D90" i="306"/>
  <c r="C30" i="306"/>
  <c r="E383" i="268"/>
  <c r="C104" i="268"/>
  <c r="C146" i="306"/>
  <c r="C166" i="306"/>
  <c r="C127" i="304"/>
  <c r="E395" i="268"/>
  <c r="D9" i="304"/>
  <c r="E121" i="304"/>
  <c r="N96" i="306"/>
  <c r="K48" i="306"/>
  <c r="E95" i="306"/>
  <c r="M43" i="309"/>
  <c r="D121" i="304"/>
  <c r="K57" i="306"/>
  <c r="C46" i="306"/>
  <c r="L93" i="306"/>
  <c r="M64" i="304"/>
  <c r="C51" i="304"/>
  <c r="E87" i="306"/>
  <c r="F107" i="304"/>
  <c r="C58" i="306"/>
  <c r="N45" i="308"/>
  <c r="M23" i="308"/>
  <c r="O126" i="304"/>
  <c r="C71" i="304"/>
  <c r="M52" i="306"/>
  <c r="D156" i="306"/>
  <c r="E43" i="304"/>
  <c r="E151" i="306"/>
  <c r="O79" i="304"/>
  <c r="F185" i="306"/>
  <c r="M70" i="306"/>
  <c r="C105" i="304"/>
  <c r="K48" i="308"/>
  <c r="E59" i="306"/>
  <c r="O109" i="304"/>
  <c r="N54" i="304"/>
  <c r="C11" i="304"/>
  <c r="M24" i="308"/>
  <c r="L12" i="309"/>
  <c r="O41" i="304"/>
  <c r="C13" i="304"/>
  <c r="D130" i="306"/>
  <c r="M61" i="304"/>
  <c r="F43" i="304"/>
  <c r="L25" i="308"/>
  <c r="F93" i="304"/>
  <c r="C10" i="304"/>
  <c r="D200" i="306"/>
  <c r="E104" i="304"/>
  <c r="N14" i="309"/>
  <c r="C357" i="268"/>
  <c r="K90" i="306"/>
  <c r="L90" i="306"/>
  <c r="C394" i="268"/>
  <c r="M112" i="306"/>
  <c r="L24" i="309"/>
  <c r="N52" i="306"/>
  <c r="D180" i="306"/>
  <c r="M91" i="306"/>
  <c r="E50" i="306"/>
  <c r="L94" i="306"/>
  <c r="L127" i="304"/>
  <c r="F51" i="306"/>
  <c r="E404" i="268"/>
  <c r="E38" i="304"/>
  <c r="M44" i="308"/>
  <c r="C14" i="306"/>
  <c r="E67" i="306"/>
  <c r="L22" i="306"/>
  <c r="D380" i="268"/>
  <c r="C8" i="306"/>
  <c r="C30" i="298"/>
  <c r="D171" i="306"/>
  <c r="N202" i="306"/>
  <c r="E106" i="304"/>
  <c r="N9" i="306"/>
  <c r="F25" i="298"/>
  <c r="E178" i="268" s="1"/>
  <c r="K203" i="306"/>
  <c r="E77" i="306"/>
  <c r="D87" i="306"/>
  <c r="N98" i="304"/>
  <c r="M132" i="306"/>
  <c r="N156" i="306"/>
  <c r="E397" i="268"/>
  <c r="F126" i="304"/>
  <c r="F56" i="306"/>
  <c r="L155" i="306"/>
  <c r="K88" i="306"/>
  <c r="M32" i="308"/>
  <c r="M19" i="309"/>
  <c r="D498" i="268"/>
  <c r="F138" i="306"/>
  <c r="F92" i="304"/>
  <c r="D39" i="304"/>
  <c r="M152" i="306"/>
  <c r="L26" i="306"/>
  <c r="F200" i="306"/>
  <c r="D53" i="268"/>
  <c r="E96" i="304"/>
  <c r="F29" i="306"/>
  <c r="D331" i="268"/>
  <c r="L157" i="306"/>
  <c r="O101" i="304"/>
  <c r="K130" i="306"/>
  <c r="E37" i="304"/>
  <c r="F100" i="306"/>
  <c r="M12" i="306"/>
  <c r="E34" i="288"/>
  <c r="D68" i="268" s="1"/>
  <c r="M10" i="304"/>
  <c r="F121" i="306"/>
  <c r="M61" i="306"/>
  <c r="C183" i="306"/>
  <c r="E98" i="304"/>
  <c r="N23" i="309"/>
  <c r="K91" i="306"/>
  <c r="M51" i="304"/>
  <c r="N104" i="304"/>
  <c r="M90" i="306"/>
  <c r="O11" i="304"/>
  <c r="L131" i="304"/>
  <c r="D181" i="306"/>
  <c r="K29" i="306"/>
  <c r="C160" i="306"/>
  <c r="F14" i="304"/>
  <c r="D135" i="306"/>
  <c r="M103" i="306"/>
  <c r="D95" i="268"/>
  <c r="C488" i="268"/>
  <c r="D83" i="304"/>
  <c r="N39" i="309"/>
  <c r="L148" i="306"/>
  <c r="L11" i="304"/>
  <c r="E329" i="268"/>
  <c r="E380" i="268"/>
  <c r="C154" i="306"/>
  <c r="E64" i="306"/>
  <c r="D104" i="268"/>
  <c r="F39" i="306"/>
  <c r="C174" i="306"/>
  <c r="C407" i="268"/>
  <c r="E171" i="306"/>
  <c r="N134" i="306"/>
  <c r="L151" i="306"/>
  <c r="L19" i="309"/>
  <c r="M71" i="304"/>
  <c r="N84" i="306"/>
  <c r="D21" i="298"/>
  <c r="C174" i="268" s="1"/>
  <c r="N45" i="306"/>
  <c r="C171" i="306"/>
  <c r="C24" i="304"/>
  <c r="C365" i="268"/>
  <c r="D382" i="268"/>
  <c r="M54" i="306"/>
  <c r="F105" i="306"/>
  <c r="D43" i="298"/>
  <c r="C196" i="268" s="1"/>
  <c r="C184" i="306"/>
  <c r="M109" i="306"/>
  <c r="N78" i="306"/>
  <c r="L135" i="306"/>
  <c r="C71" i="306"/>
  <c r="C117" i="304"/>
  <c r="E20" i="304"/>
  <c r="F122" i="306"/>
  <c r="C349" i="268"/>
  <c r="N46" i="306"/>
  <c r="C96" i="306"/>
  <c r="E357" i="268"/>
  <c r="D120" i="304"/>
  <c r="L94" i="304"/>
  <c r="E374" i="268"/>
  <c r="E25" i="306"/>
  <c r="D343" i="268"/>
  <c r="N132" i="306"/>
  <c r="D492" i="268"/>
  <c r="D78" i="304"/>
  <c r="C42" i="288"/>
  <c r="M62" i="304"/>
  <c r="D139" i="304"/>
  <c r="L124" i="306"/>
  <c r="M17" i="304"/>
  <c r="C352" i="268"/>
  <c r="E73" i="304"/>
  <c r="L22" i="304"/>
  <c r="E116" i="306"/>
  <c r="M96" i="306"/>
  <c r="K204" i="306"/>
  <c r="N199" i="306"/>
  <c r="F35" i="298"/>
  <c r="E188" i="268" s="1"/>
  <c r="C95" i="306"/>
  <c r="L103" i="306"/>
  <c r="D37" i="304"/>
  <c r="F43" i="306"/>
  <c r="C92" i="268"/>
  <c r="C89" i="306"/>
  <c r="D182" i="306"/>
  <c r="L95" i="306"/>
  <c r="K66" i="306"/>
  <c r="M60" i="306"/>
  <c r="L113" i="304"/>
  <c r="E129" i="306"/>
  <c r="E399" i="268"/>
  <c r="E90" i="306"/>
  <c r="C41" i="298"/>
  <c r="D35" i="306"/>
  <c r="M30" i="309"/>
  <c r="M13" i="304"/>
  <c r="E335" i="268"/>
  <c r="N111" i="306"/>
  <c r="E13" i="306"/>
  <c r="M37" i="304"/>
  <c r="D52" i="268"/>
  <c r="D76" i="306"/>
  <c r="E91" i="306"/>
  <c r="L65" i="304"/>
  <c r="C41" i="306"/>
  <c r="M66" i="306"/>
  <c r="N125" i="304"/>
  <c r="O13" i="304"/>
  <c r="F188" i="268"/>
  <c r="F200" i="268"/>
  <c r="F197" i="268"/>
  <c r="L24" i="268"/>
  <c r="K175" i="268"/>
  <c r="K475" i="268"/>
  <c r="K214" i="268"/>
  <c r="K369" i="268"/>
  <c r="K311" i="268"/>
  <c r="K455" i="268"/>
  <c r="K364" i="268"/>
  <c r="K496" i="268"/>
  <c r="K69" i="268"/>
  <c r="K443" i="268"/>
  <c r="K321" i="268"/>
  <c r="K312" i="268"/>
  <c r="K280" i="268"/>
  <c r="K171" i="268"/>
  <c r="K362" i="268"/>
  <c r="K396" i="268"/>
  <c r="K491" i="268"/>
  <c r="K67" i="268"/>
  <c r="K194" i="268"/>
  <c r="K354" i="268"/>
  <c r="K351" i="268"/>
  <c r="K161" i="268"/>
  <c r="K338" i="268"/>
  <c r="K71" i="268"/>
  <c r="K510" i="268"/>
  <c r="K165" i="268"/>
  <c r="K283" i="268"/>
  <c r="K191" i="268"/>
  <c r="K142" i="268"/>
  <c r="K190" i="268"/>
  <c r="K17" i="268"/>
  <c r="K481" i="268"/>
  <c r="K112" i="268"/>
  <c r="K487" i="268"/>
  <c r="K463" i="268"/>
  <c r="K272" i="268"/>
  <c r="K317" i="268"/>
  <c r="K137" i="268"/>
  <c r="K339" i="268"/>
  <c r="K402" i="268"/>
  <c r="K472" i="268"/>
  <c r="K406" i="268"/>
  <c r="K511" i="268"/>
  <c r="K193" i="268"/>
  <c r="K290" i="268"/>
  <c r="K288" i="268"/>
  <c r="K114" i="268"/>
  <c r="K429" i="268"/>
  <c r="K41" i="268"/>
  <c r="K21" i="268"/>
  <c r="K61" i="268"/>
  <c r="K3" i="268"/>
  <c r="K526" i="268"/>
  <c r="K318" i="268"/>
  <c r="K320" i="268"/>
  <c r="K200" i="268"/>
  <c r="K239" i="268"/>
  <c r="K169" i="268"/>
  <c r="K26" i="268"/>
  <c r="K365" i="268"/>
  <c r="K427" i="268"/>
  <c r="K421" i="268"/>
  <c r="K326" i="268"/>
  <c r="K323" i="268"/>
  <c r="K517" i="268"/>
  <c r="K30" i="268"/>
  <c r="K426" i="268"/>
  <c r="K106" i="268"/>
  <c r="K243" i="268"/>
  <c r="K271" i="268"/>
  <c r="K217" i="268"/>
  <c r="K414" i="268"/>
  <c r="K206" i="268"/>
  <c r="K134" i="268"/>
  <c r="K439" i="268"/>
  <c r="K92" i="268"/>
  <c r="K374" i="268"/>
  <c r="K178" i="268"/>
  <c r="K231" i="268"/>
  <c r="K36" i="268"/>
  <c r="K54" i="268"/>
  <c r="K344" i="268"/>
  <c r="K523" i="268"/>
  <c r="K28" i="268"/>
  <c r="K368" i="268"/>
  <c r="K82" i="268"/>
  <c r="K14" i="268"/>
  <c r="K278" i="268"/>
  <c r="K152" i="268"/>
  <c r="K518" i="268"/>
  <c r="K177" i="268"/>
  <c r="K255" i="268"/>
  <c r="K119" i="268"/>
  <c r="K130" i="268"/>
  <c r="K32" i="268"/>
  <c r="K29" i="268"/>
  <c r="K281" i="268"/>
  <c r="K325" i="268"/>
  <c r="K525" i="268"/>
  <c r="K301" i="268"/>
  <c r="K444" i="268"/>
  <c r="K375" i="268"/>
  <c r="K49" i="268"/>
  <c r="K416" i="268"/>
  <c r="K378" i="268"/>
  <c r="K273" i="268"/>
  <c r="K222" i="268"/>
  <c r="K31" i="268"/>
  <c r="K33" i="268"/>
  <c r="K486" i="268"/>
  <c r="K210" i="268"/>
  <c r="K252" i="268"/>
  <c r="K373" i="268"/>
  <c r="K434" i="268"/>
  <c r="K437" i="268"/>
  <c r="K53" i="268"/>
  <c r="K249" i="268"/>
  <c r="K343" i="268"/>
  <c r="K248" i="268"/>
  <c r="K89" i="268"/>
  <c r="K371" i="268"/>
  <c r="K270" i="268"/>
  <c r="K234" i="268"/>
  <c r="K453" i="268"/>
  <c r="K477" i="268"/>
  <c r="K144" i="268"/>
  <c r="K37" i="268"/>
  <c r="K380" i="268"/>
  <c r="K176" i="268"/>
  <c r="K215" i="268"/>
  <c r="K302" i="268"/>
  <c r="K181" i="268"/>
  <c r="K51" i="268"/>
  <c r="K401" i="268"/>
  <c r="K359" i="268"/>
  <c r="K391" i="268"/>
  <c r="K96" i="268"/>
  <c r="K158" i="268"/>
  <c r="K461" i="268"/>
  <c r="K238" i="268"/>
  <c r="K313" i="268"/>
  <c r="K305" i="268"/>
  <c r="K441" i="268"/>
  <c r="K185" i="268"/>
  <c r="K195" i="268"/>
  <c r="K138" i="268"/>
  <c r="K448" i="268"/>
  <c r="K366" i="268"/>
  <c r="K524" i="268"/>
  <c r="K520" i="268"/>
  <c r="K403" i="268"/>
  <c r="K198" i="268"/>
  <c r="K59" i="268"/>
  <c r="K410" i="268"/>
  <c r="K101" i="268"/>
  <c r="K297" i="268"/>
  <c r="K75" i="268"/>
  <c r="K521" i="268"/>
  <c r="K90" i="268"/>
  <c r="K184" i="268"/>
  <c r="K430" i="268"/>
  <c r="K203" i="268"/>
  <c r="K150" i="268"/>
  <c r="K182" i="268"/>
  <c r="K334" i="268"/>
  <c r="K316" i="268"/>
  <c r="K6" i="268"/>
  <c r="K436" i="268"/>
  <c r="K407" i="268"/>
  <c r="K446" i="268"/>
  <c r="K204" i="268"/>
  <c r="K435" i="268"/>
  <c r="K70" i="268"/>
  <c r="K42" i="268"/>
  <c r="K332" i="268"/>
  <c r="K183" i="268"/>
  <c r="K164" i="268"/>
  <c r="K363" i="268"/>
  <c r="K237" i="268"/>
  <c r="K250" i="268"/>
  <c r="K515" i="268"/>
  <c r="K189" i="268"/>
  <c r="K22" i="268"/>
  <c r="K81" i="268"/>
  <c r="K257" i="268"/>
  <c r="K113" i="268"/>
  <c r="K304" i="268"/>
  <c r="K398" i="268"/>
  <c r="K133" i="268"/>
  <c r="K447" i="268"/>
  <c r="K88" i="268"/>
  <c r="K355" i="268"/>
  <c r="K516" i="268"/>
  <c r="K47" i="268"/>
  <c r="K225" i="268"/>
  <c r="K25" i="268"/>
  <c r="K449" i="268"/>
  <c r="K66" i="268"/>
  <c r="K45" i="268"/>
  <c r="K11" i="268"/>
  <c r="K251" i="268"/>
  <c r="K413" i="268"/>
  <c r="K392" i="268"/>
  <c r="K261" i="268"/>
  <c r="K170" i="268"/>
  <c r="K40" i="268"/>
  <c r="K16" i="268"/>
  <c r="K102" i="268"/>
  <c r="K513" i="268"/>
  <c r="K242" i="268"/>
  <c r="K167" i="268"/>
  <c r="K488" i="268"/>
  <c r="K122" i="268"/>
  <c r="K260" i="268"/>
  <c r="K116" i="268"/>
  <c r="K357" i="268"/>
  <c r="C384" i="268"/>
  <c r="E126" i="304"/>
  <c r="K11" i="306"/>
  <c r="N139" i="304"/>
  <c r="K45" i="306"/>
  <c r="K114" i="306"/>
  <c r="C19" i="298"/>
  <c r="L199" i="306"/>
  <c r="M98" i="306"/>
  <c r="D80" i="306"/>
  <c r="D30" i="288"/>
  <c r="O86" i="304"/>
  <c r="L10" i="304"/>
  <c r="L91" i="306"/>
  <c r="D111" i="304"/>
  <c r="L22" i="309"/>
  <c r="D79" i="304"/>
  <c r="N64" i="304"/>
  <c r="N83" i="306"/>
  <c r="O102" i="304"/>
  <c r="L126" i="306"/>
  <c r="D98" i="306"/>
  <c r="E387" i="268"/>
  <c r="D38" i="306"/>
  <c r="D135" i="304"/>
  <c r="C338" i="268"/>
  <c r="D185" i="306"/>
  <c r="C106" i="304"/>
  <c r="L33" i="309"/>
  <c r="M107" i="306"/>
  <c r="C135" i="306"/>
  <c r="M19" i="306"/>
  <c r="N104" i="306"/>
  <c r="D53" i="306"/>
  <c r="C80" i="268"/>
  <c r="D52" i="304"/>
  <c r="N90" i="306"/>
  <c r="O62" i="304"/>
  <c r="F42" i="306"/>
  <c r="N68" i="306"/>
  <c r="C19" i="304"/>
  <c r="N120" i="304"/>
  <c r="F123" i="304"/>
  <c r="F13" i="304"/>
  <c r="C126" i="304"/>
  <c r="O23" i="304"/>
  <c r="K125" i="268"/>
  <c r="K247" i="268"/>
  <c r="K269" i="268"/>
  <c r="K129" i="268"/>
  <c r="K324" i="268"/>
  <c r="K415" i="268"/>
  <c r="K219" i="268"/>
  <c r="K346" i="268"/>
  <c r="K196" i="268"/>
  <c r="K34" i="268"/>
  <c r="K259" i="268"/>
  <c r="K335" i="268"/>
  <c r="K509" i="268"/>
  <c r="K462" i="268"/>
  <c r="K347" i="268"/>
  <c r="K327" i="268"/>
  <c r="K484" i="268"/>
  <c r="K121" i="268"/>
  <c r="K450" i="268"/>
  <c r="K65" i="268"/>
  <c r="K442" i="268"/>
  <c r="K307" i="268"/>
  <c r="L126" i="268"/>
  <c r="L123" i="268"/>
  <c r="L149" i="268"/>
  <c r="L110" i="268"/>
  <c r="L151" i="268"/>
  <c r="L156" i="268"/>
  <c r="L128" i="268"/>
  <c r="L158" i="268"/>
  <c r="L146" i="268"/>
  <c r="L127" i="268"/>
  <c r="L155" i="268"/>
  <c r="L150" i="268"/>
  <c r="L136" i="268"/>
  <c r="L119" i="268"/>
  <c r="L117" i="268"/>
  <c r="L278" i="268"/>
  <c r="L283" i="268"/>
  <c r="L259" i="268"/>
  <c r="L261" i="268"/>
  <c r="C77" i="306"/>
  <c r="E135" i="304"/>
  <c r="M112" i="304"/>
  <c r="L194" i="306"/>
  <c r="K15" i="306"/>
  <c r="D67" i="306"/>
  <c r="M37" i="306"/>
  <c r="F205" i="306"/>
  <c r="M129" i="306"/>
  <c r="L59" i="304"/>
  <c r="F132" i="304"/>
  <c r="F126" i="306"/>
  <c r="F167" i="306"/>
  <c r="K107" i="306"/>
  <c r="L49" i="306"/>
  <c r="F204" i="306"/>
  <c r="C66" i="306"/>
  <c r="F78" i="304"/>
  <c r="E28" i="288"/>
  <c r="D62" i="268" s="1"/>
  <c r="F71" i="306"/>
  <c r="N32" i="306"/>
  <c r="D51" i="304"/>
  <c r="N146" i="306"/>
  <c r="M33" i="308"/>
  <c r="M82" i="306"/>
  <c r="E393" i="268"/>
  <c r="K104" i="306"/>
  <c r="M115" i="304"/>
  <c r="N120" i="306"/>
  <c r="L21" i="304"/>
  <c r="L30" i="306"/>
  <c r="D169" i="306"/>
  <c r="K196" i="306"/>
  <c r="F121" i="304"/>
  <c r="D75" i="306"/>
  <c r="K202" i="306"/>
  <c r="L9" i="304"/>
  <c r="C75" i="306"/>
  <c r="L34" i="304"/>
  <c r="C104" i="304"/>
  <c r="M92" i="304"/>
  <c r="F11" i="304"/>
  <c r="E95" i="268"/>
  <c r="N48" i="308"/>
  <c r="L70" i="304"/>
  <c r="E93" i="268"/>
  <c r="N67" i="306"/>
  <c r="C18" i="298"/>
  <c r="C10" i="306"/>
  <c r="C27" i="306"/>
  <c r="D104" i="304"/>
  <c r="K83" i="306"/>
  <c r="L84" i="304"/>
  <c r="F139" i="306"/>
  <c r="N53" i="306"/>
  <c r="J20" i="298"/>
  <c r="K20" i="298" s="1"/>
  <c r="J15" i="298"/>
  <c r="K15" i="298" s="1"/>
  <c r="J8" i="298"/>
  <c r="K8" i="298" s="1"/>
  <c r="L122" i="268"/>
  <c r="L142" i="268"/>
  <c r="L121" i="268"/>
  <c r="L160" i="268"/>
  <c r="L152" i="268"/>
  <c r="L144" i="268"/>
  <c r="F81" i="268"/>
  <c r="F63" i="268"/>
  <c r="F176" i="268"/>
  <c r="F366" i="268"/>
  <c r="L354" i="268"/>
  <c r="L353" i="268"/>
  <c r="L366" i="268"/>
  <c r="L328" i="268"/>
  <c r="L333" i="268"/>
  <c r="J39" i="288"/>
  <c r="J30" i="288"/>
  <c r="F57" i="268"/>
  <c r="J16" i="288"/>
  <c r="K16" i="288" s="1"/>
  <c r="L409" i="268"/>
  <c r="L425" i="268"/>
  <c r="L411" i="268"/>
  <c r="L330" i="268"/>
  <c r="L362" i="268"/>
  <c r="L351" i="268"/>
  <c r="J37" i="288"/>
  <c r="J34" i="288"/>
  <c r="J9" i="288"/>
  <c r="J40" i="298"/>
  <c r="K40" i="298" s="1"/>
  <c r="J22" i="298"/>
  <c r="K22" i="298" s="1"/>
  <c r="J18" i="298"/>
  <c r="K18" i="298" s="1"/>
  <c r="J13" i="298"/>
  <c r="K13" i="298" s="1"/>
  <c r="J17" i="298"/>
  <c r="K17" i="298" s="1"/>
  <c r="J36" i="288"/>
  <c r="J33" i="288"/>
  <c r="J32" i="288"/>
  <c r="J13" i="288"/>
  <c r="K10" i="288" s="1"/>
  <c r="J12" i="288"/>
  <c r="K15" i="288" s="1"/>
  <c r="J39" i="298"/>
  <c r="K39" i="298" s="1"/>
  <c r="J11" i="298"/>
  <c r="K11" i="298" s="1"/>
  <c r="C102" i="268"/>
  <c r="J38" i="288"/>
  <c r="J17" i="288"/>
  <c r="K18" i="288" s="1"/>
  <c r="J19" i="298"/>
  <c r="K19" i="298" s="1"/>
  <c r="J16" i="298"/>
  <c r="K16" i="298" s="1"/>
  <c r="K256" i="268"/>
  <c r="K105" i="268"/>
  <c r="K285" i="268"/>
  <c r="K245" i="268"/>
  <c r="K489" i="268"/>
  <c r="K220" i="268"/>
  <c r="K409" i="268"/>
  <c r="K483" i="268"/>
  <c r="K480" i="268"/>
  <c r="K224" i="268"/>
  <c r="K163" i="268"/>
  <c r="K168" i="268"/>
  <c r="K264" i="268"/>
  <c r="K107" i="268"/>
  <c r="K292" i="268"/>
  <c r="K160" i="268"/>
  <c r="K52" i="268"/>
  <c r="K390" i="268"/>
  <c r="K156" i="268"/>
  <c r="K296" i="268"/>
  <c r="K236" i="268"/>
  <c r="K412" i="268"/>
  <c r="K386" i="268"/>
  <c r="K519" i="268"/>
  <c r="K467" i="268"/>
  <c r="K126" i="268"/>
  <c r="K405" i="268"/>
  <c r="K232" i="268"/>
  <c r="K379" i="268"/>
  <c r="K258" i="268"/>
  <c r="K428" i="268"/>
  <c r="K162" i="268"/>
  <c r="K180" i="268"/>
  <c r="K299" i="268"/>
  <c r="K306" i="268"/>
  <c r="K205" i="268"/>
  <c r="K500" i="268"/>
  <c r="K274" i="268"/>
  <c r="K478" i="268"/>
  <c r="K506" i="268"/>
  <c r="K522" i="268"/>
  <c r="K141" i="268"/>
  <c r="K5" i="268"/>
  <c r="K4" i="268"/>
  <c r="K482" i="268"/>
  <c r="K23" i="268"/>
  <c r="K60" i="268"/>
  <c r="K140" i="268"/>
  <c r="K345" i="268"/>
  <c r="K86" i="268"/>
  <c r="K103" i="268"/>
  <c r="K470" i="268"/>
  <c r="K207" i="268"/>
  <c r="K418" i="268"/>
  <c r="K353" i="268"/>
  <c r="K367" i="268"/>
  <c r="K244" i="268"/>
  <c r="K58" i="268"/>
  <c r="K501" i="268"/>
  <c r="K376" i="268"/>
  <c r="K458" i="268"/>
  <c r="K505" i="268"/>
  <c r="K395" i="268"/>
  <c r="K277" i="268"/>
  <c r="K212" i="268"/>
  <c r="K289" i="268"/>
  <c r="K199" i="268"/>
  <c r="K329" i="268"/>
  <c r="K504" i="268"/>
  <c r="K350" i="268"/>
  <c r="K287" i="268"/>
  <c r="K493" i="268"/>
  <c r="K99" i="268"/>
  <c r="K267" i="268"/>
  <c r="K262" i="268"/>
  <c r="K495" i="268"/>
  <c r="K424" i="268"/>
  <c r="K298" i="268"/>
  <c r="K136" i="268"/>
  <c r="K159" i="268"/>
  <c r="K408" i="268"/>
  <c r="K111" i="268"/>
  <c r="K77" i="268"/>
  <c r="K309" i="268"/>
  <c r="K254" i="268"/>
  <c r="K399" i="268"/>
  <c r="K361" i="268"/>
  <c r="K319" i="268"/>
  <c r="K117" i="268"/>
  <c r="K85" i="268"/>
  <c r="K124" i="268"/>
  <c r="K471" i="268"/>
  <c r="K218" i="268"/>
  <c r="K282" i="268"/>
  <c r="K149" i="268"/>
  <c r="K340" i="268"/>
  <c r="K341" i="268"/>
  <c r="K38" i="268"/>
  <c r="K39" i="268"/>
  <c r="K19" i="268"/>
  <c r="K473" i="268"/>
  <c r="K268" i="268"/>
  <c r="K15" i="268"/>
  <c r="K387" i="268"/>
  <c r="K476" i="268"/>
  <c r="K143" i="268"/>
  <c r="K135" i="268"/>
  <c r="K55" i="268"/>
  <c r="K24" i="268"/>
  <c r="K91" i="268"/>
  <c r="K227" i="268"/>
  <c r="K508" i="268"/>
  <c r="K48" i="268"/>
  <c r="K485" i="268"/>
  <c r="K276" i="268"/>
  <c r="K56" i="268"/>
  <c r="K336" i="268"/>
  <c r="K322" i="268"/>
  <c r="K360" i="268"/>
  <c r="K146" i="268"/>
  <c r="K266" i="268"/>
  <c r="K147" i="268"/>
  <c r="K370" i="268"/>
  <c r="K330" i="268"/>
  <c r="K72" i="268"/>
  <c r="K356" i="268"/>
  <c r="K172" i="268"/>
  <c r="K514" i="268"/>
  <c r="K202" i="268"/>
  <c r="K83" i="268"/>
  <c r="K384" i="268"/>
  <c r="K94" i="268"/>
  <c r="K279" i="268"/>
  <c r="K460" i="268"/>
  <c r="K498" i="268"/>
  <c r="K216" i="268"/>
  <c r="K221" i="268"/>
  <c r="K20" i="268"/>
  <c r="K104" i="268"/>
  <c r="K457" i="268"/>
  <c r="K507" i="268"/>
  <c r="K464" i="268"/>
  <c r="K479" i="268"/>
  <c r="K337" i="268"/>
  <c r="K43" i="268"/>
  <c r="K235" i="268"/>
  <c r="K84" i="268"/>
  <c r="K275" i="268"/>
  <c r="K97" i="268"/>
  <c r="K211" i="268"/>
  <c r="K328" i="268"/>
  <c r="K115" i="268"/>
  <c r="K503" i="268"/>
  <c r="K174" i="268"/>
  <c r="K64" i="268"/>
  <c r="K393" i="268"/>
  <c r="K68" i="268"/>
  <c r="K63" i="268"/>
  <c r="K188" i="268"/>
  <c r="J14" i="298"/>
  <c r="K14" i="298" s="1"/>
  <c r="J12" i="298"/>
  <c r="K12" i="298" s="1"/>
  <c r="J19" i="288"/>
  <c r="J14" i="288"/>
  <c r="L201" i="268"/>
  <c r="L164" i="268"/>
  <c r="L519" i="268"/>
  <c r="L524" i="268"/>
  <c r="L525" i="268"/>
  <c r="L515" i="268"/>
  <c r="L97" i="268"/>
  <c r="L94" i="268"/>
  <c r="L99" i="268"/>
  <c r="L267" i="268"/>
  <c r="L282" i="268"/>
  <c r="L260" i="268"/>
  <c r="L8" i="268"/>
  <c r="K502" i="268"/>
  <c r="K419" i="268"/>
  <c r="K223" i="268"/>
  <c r="K13" i="268"/>
  <c r="K246" i="268"/>
  <c r="K109" i="268"/>
  <c r="K209" i="268"/>
  <c r="K151" i="268"/>
  <c r="K394" i="268"/>
  <c r="K240" i="268"/>
  <c r="K310" i="268"/>
  <c r="K358" i="268"/>
  <c r="K253" i="268"/>
  <c r="K100" i="268"/>
  <c r="K197" i="268"/>
  <c r="K57" i="268"/>
  <c r="K291" i="268"/>
  <c r="K425" i="268"/>
  <c r="K466" i="268"/>
  <c r="K241" i="268"/>
  <c r="K166" i="268"/>
  <c r="K27" i="268"/>
  <c r="K433" i="268"/>
  <c r="K474" i="268"/>
  <c r="K314" i="268"/>
  <c r="K300" i="268"/>
  <c r="K411" i="268"/>
  <c r="K80" i="268"/>
  <c r="K108" i="268"/>
  <c r="K43" i="308"/>
  <c r="M133" i="304"/>
  <c r="D39" i="298"/>
  <c r="C192" i="268" s="1"/>
  <c r="M83" i="306"/>
  <c r="F96" i="306"/>
  <c r="C26" i="306"/>
  <c r="D30" i="306"/>
  <c r="F142" i="304"/>
  <c r="E18" i="298"/>
  <c r="D171" i="268" s="1"/>
  <c r="C149" i="306"/>
  <c r="E164" i="306"/>
  <c r="L14" i="308"/>
  <c r="D32" i="306"/>
  <c r="L149" i="306"/>
  <c r="M45" i="308"/>
  <c r="N66" i="304"/>
  <c r="L46" i="306"/>
  <c r="D61" i="304"/>
  <c r="O133" i="304"/>
  <c r="D25" i="298"/>
  <c r="C178" i="268" s="1"/>
  <c r="E85" i="268"/>
  <c r="K15" i="309"/>
  <c r="C389" i="268"/>
  <c r="L86" i="304"/>
  <c r="F26" i="298"/>
  <c r="E179" i="268" s="1"/>
  <c r="N148" i="306"/>
  <c r="C76" i="306"/>
  <c r="N56" i="304"/>
  <c r="N200" i="306"/>
  <c r="C55" i="304"/>
  <c r="D42" i="288"/>
  <c r="C76" i="268" s="1"/>
  <c r="N119" i="306"/>
  <c r="E32" i="298"/>
  <c r="D185" i="268" s="1"/>
  <c r="D34" i="288"/>
  <c r="O83" i="304"/>
  <c r="M88" i="304"/>
  <c r="O127" i="304"/>
  <c r="C358" i="268"/>
  <c r="D38" i="298"/>
  <c r="C191" i="268" s="1"/>
  <c r="N150" i="306"/>
  <c r="D64" i="306"/>
  <c r="M38" i="306"/>
  <c r="F40" i="304"/>
  <c r="C35" i="288"/>
  <c r="C115" i="306"/>
  <c r="L32" i="306"/>
  <c r="E63" i="304"/>
  <c r="N20" i="304"/>
  <c r="K68" i="306"/>
  <c r="E108" i="306"/>
  <c r="C18" i="304"/>
  <c r="N40" i="308"/>
  <c r="D41" i="304"/>
  <c r="C73" i="304"/>
  <c r="N103" i="304"/>
  <c r="K70" i="306"/>
  <c r="L202" i="306"/>
  <c r="O134" i="304"/>
  <c r="M125" i="304"/>
  <c r="O94" i="304"/>
  <c r="C346" i="268"/>
  <c r="M158" i="306"/>
  <c r="C24" i="306"/>
  <c r="L38" i="304"/>
  <c r="F14" i="306"/>
  <c r="N58" i="304"/>
  <c r="L81" i="306"/>
  <c r="M100" i="306"/>
  <c r="L152" i="306"/>
  <c r="E94" i="306"/>
  <c r="K23" i="306"/>
  <c r="L14" i="306"/>
  <c r="N13" i="309"/>
  <c r="E402" i="268"/>
  <c r="D121" i="306"/>
  <c r="E31" i="306"/>
  <c r="F60" i="306"/>
  <c r="L103" i="304"/>
  <c r="M125" i="306"/>
  <c r="D42" i="298"/>
  <c r="C195" i="268" s="1"/>
  <c r="O56" i="304"/>
  <c r="N45" i="309"/>
  <c r="L82" i="304"/>
  <c r="M34" i="308"/>
  <c r="D17" i="306"/>
  <c r="F32" i="298"/>
  <c r="E185" i="268" s="1"/>
  <c r="D395" i="268"/>
  <c r="C178" i="306"/>
  <c r="F9" i="306"/>
  <c r="F130" i="306"/>
  <c r="D96" i="268"/>
  <c r="M156" i="306"/>
  <c r="F41" i="298"/>
  <c r="E194" i="268" s="1"/>
  <c r="E34" i="298"/>
  <c r="D187" i="268" s="1"/>
  <c r="K101" i="306"/>
  <c r="D162" i="306"/>
  <c r="C80" i="306"/>
  <c r="M7" i="304"/>
  <c r="E98" i="306"/>
  <c r="M124" i="306"/>
  <c r="D128" i="306"/>
  <c r="E12" i="306"/>
  <c r="K86" i="306"/>
  <c r="N65" i="306"/>
  <c r="D165" i="306"/>
  <c r="E24" i="306"/>
  <c r="M22" i="306"/>
  <c r="L91" i="304"/>
  <c r="F42" i="298"/>
  <c r="E195" i="268" s="1"/>
  <c r="O53" i="304"/>
  <c r="E40" i="306"/>
  <c r="K148" i="306"/>
  <c r="C90" i="304"/>
  <c r="C72" i="304"/>
  <c r="F27" i="304"/>
  <c r="E112" i="306"/>
  <c r="D191" i="306"/>
  <c r="M95" i="306"/>
  <c r="D30" i="304"/>
  <c r="K33" i="308"/>
  <c r="D22" i="306"/>
  <c r="E102" i="268"/>
  <c r="M138" i="304"/>
  <c r="E27" i="298"/>
  <c r="D180" i="268" s="1"/>
  <c r="C106" i="306"/>
  <c r="N130" i="304"/>
  <c r="L44" i="306"/>
  <c r="F50" i="306"/>
  <c r="O18" i="304"/>
  <c r="L101" i="304"/>
  <c r="L113" i="306"/>
  <c r="D363" i="268"/>
  <c r="L153" i="306"/>
  <c r="L12" i="306"/>
  <c r="E23" i="298"/>
  <c r="D176" i="268" s="1"/>
  <c r="E111" i="306"/>
  <c r="M60" i="304"/>
  <c r="F21" i="298"/>
  <c r="E174" i="268" s="1"/>
  <c r="F128" i="306"/>
  <c r="F84" i="306"/>
  <c r="M139" i="306"/>
  <c r="C333" i="268"/>
  <c r="E105" i="306"/>
  <c r="N30" i="304"/>
  <c r="D92" i="304"/>
  <c r="M76" i="304"/>
  <c r="E193" i="306"/>
  <c r="C97" i="306"/>
  <c r="F76" i="306"/>
  <c r="K139" i="306"/>
  <c r="N95" i="304"/>
  <c r="E484" i="268"/>
  <c r="D7" i="306"/>
  <c r="C47" i="298"/>
  <c r="L33" i="308"/>
  <c r="N50" i="304"/>
  <c r="L43" i="304"/>
  <c r="N23" i="308"/>
  <c r="K151" i="306"/>
  <c r="D493" i="268"/>
  <c r="E137" i="304"/>
  <c r="D128" i="304"/>
  <c r="M30" i="306"/>
  <c r="O93" i="304"/>
  <c r="F28" i="298"/>
  <c r="E181" i="268" s="1"/>
  <c r="L25" i="306"/>
  <c r="F36" i="306"/>
  <c r="D134" i="304"/>
  <c r="L196" i="306"/>
  <c r="L14" i="309"/>
  <c r="M194" i="306"/>
  <c r="K38" i="308"/>
  <c r="L107" i="306"/>
  <c r="F78" i="306"/>
  <c r="C80" i="304"/>
  <c r="K205" i="306"/>
  <c r="E502" i="268"/>
  <c r="D62" i="304"/>
  <c r="N76" i="304"/>
  <c r="L18" i="308"/>
  <c r="O85" i="304"/>
  <c r="C491" i="268"/>
  <c r="E19" i="298"/>
  <c r="D172" i="268" s="1"/>
  <c r="D69" i="304"/>
  <c r="D103" i="304"/>
  <c r="N16" i="306"/>
  <c r="D59" i="306"/>
  <c r="F59" i="304"/>
  <c r="E76" i="268"/>
  <c r="E22" i="298"/>
  <c r="D175" i="268" s="1"/>
  <c r="E373" i="268"/>
  <c r="F108" i="306"/>
  <c r="N99" i="306"/>
  <c r="L30" i="309"/>
  <c r="E39" i="306"/>
  <c r="D58" i="306"/>
  <c r="F59" i="306"/>
  <c r="D194" i="306"/>
  <c r="N18" i="304"/>
  <c r="F10" i="306"/>
  <c r="F34" i="298"/>
  <c r="E187" i="268" s="1"/>
  <c r="M94" i="304"/>
  <c r="D400" i="268"/>
  <c r="F68" i="304"/>
  <c r="F107" i="306"/>
  <c r="C17" i="304"/>
  <c r="L32" i="304"/>
  <c r="M25" i="309"/>
  <c r="L28" i="308"/>
  <c r="M113" i="304"/>
  <c r="E82" i="304"/>
  <c r="M15" i="306"/>
  <c r="D12" i="304"/>
  <c r="F22" i="304"/>
  <c r="C481" i="268"/>
  <c r="E348" i="268"/>
  <c r="C74" i="306"/>
  <c r="C89" i="304"/>
  <c r="C81" i="304"/>
  <c r="O135" i="304"/>
  <c r="D47" i="298"/>
  <c r="C200" i="268" s="1"/>
  <c r="C96" i="268"/>
  <c r="L138" i="304"/>
  <c r="L72" i="306"/>
  <c r="D371" i="268"/>
  <c r="E39" i="288"/>
  <c r="D73" i="268" s="1"/>
  <c r="M33" i="309"/>
  <c r="F33" i="298"/>
  <c r="E186" i="268" s="1"/>
  <c r="E49" i="306"/>
  <c r="C138" i="304"/>
  <c r="N91" i="306"/>
  <c r="C50" i="306"/>
  <c r="E354" i="268"/>
  <c r="N32" i="308"/>
  <c r="F175" i="306"/>
  <c r="L60" i="306"/>
  <c r="M36" i="306"/>
  <c r="N38" i="309"/>
  <c r="L58" i="306"/>
  <c r="F99" i="304"/>
  <c r="M63" i="304"/>
  <c r="F154" i="306"/>
  <c r="D50" i="304"/>
  <c r="M108" i="304"/>
  <c r="N40" i="306"/>
  <c r="F138" i="304"/>
  <c r="C100" i="306"/>
  <c r="E133" i="304"/>
  <c r="E105" i="304"/>
  <c r="L124" i="304"/>
  <c r="K74" i="306"/>
  <c r="C101" i="268"/>
  <c r="E18" i="306"/>
  <c r="D24" i="298"/>
  <c r="C177" i="268" s="1"/>
  <c r="D44" i="306"/>
  <c r="E29" i="288"/>
  <c r="C74" i="304"/>
  <c r="D27" i="306"/>
  <c r="D120" i="306"/>
  <c r="O139" i="304"/>
  <c r="L24" i="306"/>
  <c r="N47" i="308"/>
  <c r="D203" i="306"/>
  <c r="D496" i="268"/>
  <c r="F140" i="304"/>
  <c r="E112" i="304"/>
  <c r="N131" i="306"/>
  <c r="N93" i="304"/>
  <c r="C377" i="268"/>
  <c r="L85" i="304"/>
  <c r="N95" i="306"/>
  <c r="D405" i="268"/>
  <c r="D490" i="268"/>
  <c r="E91" i="304"/>
  <c r="D112" i="304"/>
  <c r="E31" i="298"/>
  <c r="D184" i="268" s="1"/>
  <c r="C78" i="268"/>
  <c r="K141" i="306"/>
  <c r="O70" i="304"/>
  <c r="L195" i="306"/>
  <c r="E23" i="306"/>
  <c r="M57" i="306"/>
  <c r="N85" i="306"/>
  <c r="F96" i="304"/>
  <c r="C348" i="268"/>
  <c r="C204" i="306"/>
  <c r="K189" i="306"/>
  <c r="N124" i="304"/>
  <c r="D23" i="304"/>
  <c r="D45" i="306"/>
  <c r="M143" i="304"/>
  <c r="L139" i="304"/>
  <c r="N31" i="306"/>
  <c r="D82" i="304"/>
  <c r="D166" i="306"/>
  <c r="N122" i="304"/>
  <c r="M14" i="306"/>
  <c r="D502" i="268"/>
  <c r="L201" i="306"/>
  <c r="L48" i="308"/>
  <c r="K155" i="306"/>
  <c r="M32" i="306"/>
  <c r="C42" i="304"/>
  <c r="F112" i="306"/>
  <c r="F39" i="298"/>
  <c r="E192" i="268" s="1"/>
  <c r="C110" i="306"/>
  <c r="D26" i="298"/>
  <c r="C179" i="268" s="1"/>
  <c r="E132" i="304"/>
  <c r="L87" i="306"/>
  <c r="N110" i="304"/>
  <c r="E141" i="304"/>
  <c r="E119" i="304"/>
  <c r="E36" i="298"/>
  <c r="D189" i="268" s="1"/>
  <c r="F23" i="304"/>
  <c r="L29" i="308"/>
  <c r="L19" i="308"/>
  <c r="E10" i="306"/>
  <c r="E338" i="268"/>
  <c r="M15" i="308"/>
  <c r="F179" i="306"/>
  <c r="E108" i="304"/>
  <c r="K201" i="306"/>
  <c r="C355" i="268"/>
  <c r="E68" i="268"/>
  <c r="E498" i="268"/>
  <c r="E122" i="306"/>
  <c r="F201" i="306"/>
  <c r="D99" i="268"/>
  <c r="K19" i="308"/>
  <c r="C95" i="304"/>
  <c r="O105" i="304"/>
  <c r="C42" i="306"/>
  <c r="K17" i="306"/>
  <c r="K193" i="306"/>
  <c r="C40" i="306"/>
  <c r="O97" i="304"/>
  <c r="M42" i="304"/>
  <c r="D136" i="304"/>
  <c r="M191" i="306"/>
  <c r="E69" i="306"/>
  <c r="E503" i="268"/>
  <c r="C36" i="288"/>
  <c r="F65" i="306"/>
  <c r="C36" i="306"/>
  <c r="E132" i="306"/>
  <c r="L116" i="306"/>
  <c r="C42" i="298"/>
  <c r="E140" i="306"/>
  <c r="E204" i="306"/>
  <c r="O34" i="304"/>
  <c r="K36" i="306"/>
  <c r="D369" i="268"/>
  <c r="E78" i="304"/>
  <c r="D125" i="306"/>
  <c r="E74" i="304"/>
  <c r="C45" i="306"/>
  <c r="N29" i="308"/>
  <c r="D330" i="268"/>
  <c r="C126" i="306"/>
  <c r="N31" i="304"/>
  <c r="C331" i="268"/>
  <c r="N14" i="308"/>
  <c r="C53" i="306"/>
  <c r="N94" i="304"/>
  <c r="D31" i="306"/>
  <c r="F134" i="304"/>
  <c r="N32" i="304"/>
  <c r="K128" i="306"/>
  <c r="L61" i="306"/>
  <c r="C84" i="268"/>
  <c r="D20" i="298"/>
  <c r="C173" i="268" s="1"/>
  <c r="C376" i="268"/>
  <c r="L114" i="306"/>
  <c r="M69" i="304"/>
  <c r="C81" i="306"/>
  <c r="K153" i="306"/>
  <c r="E392" i="268"/>
  <c r="L82" i="306"/>
  <c r="M86" i="306"/>
  <c r="N16" i="308"/>
  <c r="E127" i="304"/>
  <c r="C192" i="306"/>
  <c r="D14" i="306"/>
  <c r="F27" i="298"/>
  <c r="E180" i="268" s="1"/>
  <c r="K16" i="306"/>
  <c r="E81" i="306"/>
  <c r="K30" i="308"/>
  <c r="K96" i="306"/>
  <c r="M123" i="306"/>
  <c r="L17" i="306"/>
  <c r="E77" i="268"/>
  <c r="K78" i="306"/>
  <c r="C69" i="304"/>
  <c r="M133" i="306"/>
  <c r="F95" i="306"/>
  <c r="N72" i="304"/>
  <c r="D108" i="306"/>
  <c r="N48" i="304"/>
  <c r="E24" i="298"/>
  <c r="D177" i="268" s="1"/>
  <c r="C391" i="268"/>
  <c r="E385" i="268"/>
  <c r="D338" i="268"/>
  <c r="K46" i="308"/>
  <c r="E36" i="306"/>
  <c r="L29" i="304"/>
  <c r="E37" i="288"/>
  <c r="D71" i="268" s="1"/>
  <c r="M85" i="304"/>
  <c r="C82" i="304"/>
  <c r="C33" i="304"/>
  <c r="N21" i="304"/>
  <c r="D398" i="268"/>
  <c r="F202" i="306"/>
  <c r="N12" i="308"/>
  <c r="K149" i="306"/>
  <c r="C134" i="304"/>
  <c r="D334" i="268"/>
  <c r="N37" i="308"/>
  <c r="F8" i="306"/>
  <c r="N100" i="306"/>
  <c r="N135" i="304"/>
  <c r="C131" i="304"/>
  <c r="L193" i="306"/>
  <c r="L14" i="304"/>
  <c r="N135" i="306"/>
  <c r="C356" i="268"/>
  <c r="L40" i="304"/>
  <c r="L104" i="304"/>
  <c r="D367" i="268"/>
  <c r="D77" i="306"/>
  <c r="M97" i="304"/>
  <c r="K158" i="306"/>
  <c r="C75" i="304"/>
  <c r="C33" i="288"/>
  <c r="F84" i="304"/>
  <c r="L131" i="306"/>
  <c r="C200" i="306"/>
  <c r="L95" i="304"/>
  <c r="L17" i="304"/>
  <c r="O22" i="304"/>
  <c r="K25" i="309"/>
  <c r="E131" i="304"/>
  <c r="D152" i="306"/>
  <c r="D161" i="306"/>
  <c r="F90" i="304"/>
  <c r="D108" i="304"/>
  <c r="C39" i="304"/>
  <c r="N30" i="308"/>
  <c r="E120" i="304"/>
  <c r="E50" i="304"/>
  <c r="E47" i="298"/>
  <c r="D200" i="268" s="1"/>
  <c r="F61" i="304"/>
  <c r="C111" i="306"/>
  <c r="E29" i="306"/>
  <c r="E146" i="306"/>
  <c r="N22" i="304"/>
  <c r="C29" i="306"/>
  <c r="E371" i="268"/>
  <c r="C94" i="304"/>
  <c r="C69" i="306"/>
  <c r="K44" i="306"/>
  <c r="L133" i="304"/>
  <c r="E42" i="304"/>
  <c r="K42" i="306"/>
  <c r="N13" i="306"/>
  <c r="N122" i="306"/>
  <c r="L53" i="304"/>
  <c r="F190" i="306"/>
  <c r="K56" i="306"/>
  <c r="L50" i="304"/>
  <c r="C141" i="304"/>
  <c r="K27" i="306"/>
  <c r="D93" i="268"/>
  <c r="F66" i="306"/>
  <c r="C371" i="268"/>
  <c r="D57" i="306"/>
  <c r="D142" i="306"/>
  <c r="N191" i="306"/>
  <c r="L98" i="304"/>
  <c r="F52" i="304"/>
  <c r="C57" i="306"/>
  <c r="E49" i="304"/>
  <c r="L10" i="306"/>
  <c r="E363" i="268"/>
  <c r="C28" i="298"/>
  <c r="L63" i="306"/>
  <c r="E497" i="268"/>
  <c r="L54" i="306"/>
  <c r="N94" i="306"/>
  <c r="N42" i="306"/>
  <c r="D118" i="306"/>
  <c r="E92" i="304"/>
  <c r="E97" i="306"/>
  <c r="M18" i="309"/>
  <c r="L47" i="306"/>
  <c r="F171" i="306"/>
  <c r="O19" i="304"/>
  <c r="C401" i="268"/>
  <c r="K94" i="306"/>
  <c r="M108" i="306"/>
  <c r="M53" i="304"/>
  <c r="M90" i="304"/>
  <c r="C490" i="268"/>
  <c r="M192" i="306"/>
  <c r="C22" i="306"/>
  <c r="F31" i="304"/>
  <c r="M27" i="308"/>
  <c r="L45" i="306"/>
  <c r="M203" i="306"/>
  <c r="M42" i="306"/>
  <c r="C51" i="306"/>
  <c r="N41" i="304"/>
  <c r="F109" i="306"/>
  <c r="C344" i="268"/>
  <c r="C98" i="268"/>
  <c r="C56" i="306"/>
  <c r="E66" i="268"/>
  <c r="D337" i="268"/>
  <c r="O65" i="304"/>
  <c r="D28" i="306"/>
  <c r="D133" i="304"/>
  <c r="E32" i="306"/>
  <c r="C43" i="304"/>
  <c r="M96" i="304"/>
  <c r="F193" i="306"/>
  <c r="M38" i="304"/>
  <c r="D70" i="304"/>
  <c r="L30" i="308"/>
  <c r="K29" i="309"/>
  <c r="E107" i="304"/>
  <c r="K131" i="306"/>
  <c r="E92" i="268"/>
  <c r="C406" i="268"/>
  <c r="N105" i="306"/>
  <c r="F30" i="298"/>
  <c r="E183" i="268" s="1"/>
  <c r="C190" i="306"/>
  <c r="F68" i="306"/>
  <c r="M16" i="308"/>
  <c r="F127" i="306"/>
  <c r="L97" i="306"/>
  <c r="C81" i="268"/>
  <c r="D105" i="304"/>
  <c r="N100" i="304"/>
  <c r="L30" i="304"/>
  <c r="N98" i="306"/>
  <c r="C59" i="304"/>
  <c r="D137" i="304"/>
  <c r="C177" i="306"/>
  <c r="N92" i="306"/>
  <c r="K111" i="306"/>
  <c r="L119" i="306"/>
  <c r="C44" i="304"/>
  <c r="M99" i="306"/>
  <c r="M79" i="306"/>
  <c r="O142" i="304"/>
  <c r="N139" i="306"/>
  <c r="M80" i="306"/>
  <c r="E60" i="304"/>
  <c r="O89" i="304"/>
  <c r="N130" i="306"/>
  <c r="L41" i="308"/>
  <c r="D31" i="288"/>
  <c r="O21" i="304"/>
  <c r="C117" i="306"/>
  <c r="L154" i="306"/>
  <c r="D488" i="268"/>
  <c r="C70" i="304"/>
  <c r="C341" i="268"/>
  <c r="C170" i="268"/>
  <c r="L60" i="304"/>
  <c r="M114" i="304"/>
  <c r="L146" i="306"/>
  <c r="L39" i="308"/>
  <c r="C13" i="306"/>
  <c r="O72" i="304"/>
  <c r="M48" i="308"/>
  <c r="M79" i="304"/>
  <c r="C20" i="304"/>
  <c r="E358" i="268"/>
  <c r="L26" i="308"/>
  <c r="L89" i="306"/>
  <c r="D41" i="306"/>
  <c r="K8" i="306"/>
  <c r="C343" i="268"/>
  <c r="D36" i="306"/>
  <c r="M34" i="304"/>
  <c r="F177" i="306"/>
  <c r="L32" i="308"/>
  <c r="F119" i="304"/>
  <c r="F110" i="304"/>
  <c r="C199" i="306"/>
  <c r="C339" i="268"/>
  <c r="E15" i="306"/>
  <c r="M63" i="306"/>
  <c r="N17" i="306"/>
  <c r="O68" i="304"/>
  <c r="D399" i="268"/>
  <c r="C53" i="304"/>
  <c r="F38" i="298"/>
  <c r="E191" i="268" s="1"/>
  <c r="D354" i="268"/>
  <c r="D24" i="306"/>
  <c r="N113" i="304"/>
  <c r="C70" i="306"/>
  <c r="C12" i="304"/>
  <c r="K122" i="306"/>
  <c r="N32" i="309"/>
  <c r="C351" i="268"/>
  <c r="D106" i="306"/>
  <c r="M28" i="309"/>
  <c r="E106" i="268"/>
  <c r="N28" i="309"/>
  <c r="F160" i="306"/>
  <c r="E18" i="304"/>
  <c r="D95" i="304"/>
  <c r="C129" i="306"/>
  <c r="E370" i="268"/>
  <c r="F163" i="306"/>
  <c r="F33" i="304"/>
  <c r="D117" i="304"/>
  <c r="E16" i="306"/>
  <c r="D96" i="304"/>
  <c r="C62" i="304"/>
  <c r="K93" i="306"/>
  <c r="N132" i="304"/>
  <c r="O95" i="304"/>
  <c r="D372" i="268"/>
  <c r="C32" i="306"/>
  <c r="N87" i="306"/>
  <c r="E174" i="306"/>
  <c r="N96" i="304"/>
  <c r="F113" i="304"/>
  <c r="L73" i="306"/>
  <c r="M52" i="304"/>
  <c r="E175" i="306"/>
  <c r="K27" i="308"/>
  <c r="C40" i="298"/>
  <c r="F18" i="304"/>
  <c r="L55" i="306"/>
  <c r="N44" i="304"/>
  <c r="D12" i="306"/>
  <c r="C135" i="304"/>
  <c r="F45" i="306"/>
  <c r="E97" i="304"/>
  <c r="N141" i="304"/>
  <c r="K87" i="306"/>
  <c r="C369" i="268"/>
  <c r="D125" i="304"/>
  <c r="F57" i="306"/>
  <c r="K38" i="306"/>
  <c r="D39" i="306"/>
  <c r="E340" i="268"/>
  <c r="L128" i="306"/>
  <c r="E190" i="306"/>
  <c r="N153" i="306"/>
  <c r="D45" i="298"/>
  <c r="C198" i="268" s="1"/>
  <c r="D346" i="268"/>
  <c r="C106" i="268"/>
  <c r="E55" i="306"/>
  <c r="E365" i="268"/>
  <c r="D43" i="304"/>
  <c r="C37" i="304"/>
  <c r="F131" i="306"/>
  <c r="E379" i="268"/>
  <c r="N41" i="309"/>
  <c r="L80" i="306"/>
  <c r="C93" i="268"/>
  <c r="O96" i="304"/>
  <c r="D44" i="304"/>
  <c r="C498" i="268"/>
  <c r="K47" i="308"/>
  <c r="D132" i="304"/>
  <c r="D29" i="306"/>
  <c r="C114" i="304"/>
  <c r="K60" i="306"/>
  <c r="E8" i="304"/>
  <c r="C345" i="268"/>
  <c r="E109" i="304"/>
  <c r="M35" i="306"/>
  <c r="C139" i="306"/>
  <c r="D80" i="268"/>
  <c r="F124" i="304"/>
  <c r="E148" i="306"/>
  <c r="E91" i="268"/>
  <c r="E40" i="288"/>
  <c r="D74" i="268" s="1"/>
  <c r="N29" i="306"/>
  <c r="L140" i="306"/>
  <c r="D116" i="306"/>
  <c r="N81" i="304"/>
  <c r="M23" i="306"/>
  <c r="L150" i="306"/>
  <c r="L27" i="308"/>
  <c r="D17" i="304"/>
  <c r="L96" i="306"/>
  <c r="E33" i="304"/>
  <c r="E344" i="268"/>
  <c r="D66" i="306"/>
  <c r="C63" i="304"/>
  <c r="F62" i="304"/>
  <c r="N57" i="306"/>
  <c r="M14" i="304"/>
  <c r="F74" i="306"/>
  <c r="F194" i="306"/>
  <c r="E43" i="298"/>
  <c r="D196" i="268" s="1"/>
  <c r="E26" i="306"/>
  <c r="K140" i="306"/>
  <c r="L105" i="304"/>
  <c r="D378" i="268"/>
  <c r="F29" i="304"/>
  <c r="C37" i="298"/>
  <c r="D494" i="268"/>
  <c r="D149" i="306"/>
  <c r="M193" i="306"/>
  <c r="O44" i="304"/>
  <c r="M124" i="304"/>
  <c r="L51" i="306"/>
  <c r="E141" i="306"/>
  <c r="C397" i="268"/>
  <c r="N61" i="306"/>
  <c r="L121" i="304"/>
  <c r="F81" i="304"/>
  <c r="C354" i="268"/>
  <c r="F45" i="298"/>
  <c r="E198" i="268" s="1"/>
  <c r="M47" i="308"/>
  <c r="F137" i="306"/>
  <c r="M56" i="304"/>
  <c r="L39" i="309"/>
  <c r="N126" i="306"/>
  <c r="D40" i="304"/>
  <c r="L42" i="309"/>
  <c r="E123" i="304"/>
  <c r="L133" i="306"/>
  <c r="D175" i="306"/>
  <c r="C30" i="304"/>
  <c r="C111" i="304"/>
  <c r="K102" i="306"/>
  <c r="F146" i="306"/>
  <c r="C388" i="268"/>
  <c r="M23" i="309"/>
  <c r="E121" i="306"/>
  <c r="F54" i="304"/>
  <c r="L27" i="306"/>
  <c r="D107" i="304"/>
  <c r="K16" i="308"/>
  <c r="D177" i="306"/>
  <c r="L100" i="306"/>
  <c r="D129" i="306"/>
  <c r="N24" i="309"/>
  <c r="F98" i="306"/>
  <c r="N19" i="306"/>
  <c r="N24" i="306"/>
  <c r="N24" i="304"/>
  <c r="N204" i="306"/>
  <c r="K199" i="306"/>
  <c r="L112" i="304"/>
  <c r="E122" i="304"/>
  <c r="K123" i="306"/>
  <c r="D387" i="268"/>
  <c r="L136" i="304"/>
  <c r="C21" i="304"/>
  <c r="N71" i="306"/>
  <c r="C337" i="268"/>
  <c r="D163" i="306"/>
  <c r="C164" i="306"/>
  <c r="D65" i="304"/>
  <c r="D190" i="306"/>
  <c r="E495" i="268"/>
  <c r="N193" i="306"/>
  <c r="O82" i="304"/>
  <c r="D60" i="306"/>
  <c r="O115" i="304"/>
  <c r="E44" i="306"/>
  <c r="N151" i="306"/>
  <c r="E160" i="306"/>
  <c r="D339" i="268"/>
  <c r="L34" i="309"/>
  <c r="L35" i="306"/>
  <c r="L12" i="304"/>
  <c r="D26" i="306"/>
  <c r="E22" i="304"/>
  <c r="L43" i="306"/>
  <c r="C203" i="306"/>
  <c r="K95" i="306"/>
  <c r="D388" i="268"/>
  <c r="F42" i="304"/>
  <c r="E106" i="306"/>
  <c r="O66" i="304"/>
  <c r="E21" i="306"/>
  <c r="D374" i="268"/>
  <c r="K26" i="306"/>
  <c r="F181" i="306"/>
  <c r="L191" i="306"/>
  <c r="O17" i="304"/>
  <c r="N18" i="309"/>
  <c r="K120" i="306"/>
  <c r="F170" i="306"/>
  <c r="D333" i="268"/>
  <c r="K191" i="306"/>
  <c r="N136" i="306"/>
  <c r="F53" i="304"/>
  <c r="M71" i="306"/>
  <c r="E189" i="306"/>
  <c r="N110" i="306"/>
  <c r="L24" i="308"/>
  <c r="E500" i="268"/>
  <c r="F109" i="304"/>
  <c r="E405" i="268"/>
  <c r="E398" i="268"/>
  <c r="D41" i="288"/>
  <c r="C75" i="268" s="1"/>
  <c r="L48" i="306"/>
  <c r="N44" i="308"/>
  <c r="F40" i="298"/>
  <c r="E193" i="268" s="1"/>
  <c r="M123" i="304"/>
  <c r="D18" i="306"/>
  <c r="C500" i="268"/>
  <c r="L104" i="306"/>
  <c r="F118" i="306"/>
  <c r="E29" i="298"/>
  <c r="D182" i="268" s="1"/>
  <c r="D70" i="306"/>
  <c r="E30" i="288"/>
  <c r="O80" i="304"/>
  <c r="C109" i="304"/>
  <c r="M151" i="306"/>
  <c r="M31" i="304"/>
  <c r="E75" i="304"/>
  <c r="K12" i="309"/>
  <c r="F166" i="306"/>
  <c r="M57" i="304"/>
  <c r="L64" i="304"/>
  <c r="F37" i="304"/>
  <c r="D106" i="268"/>
  <c r="E85" i="304"/>
  <c r="N63" i="306"/>
  <c r="L23" i="304"/>
  <c r="E100" i="304"/>
  <c r="N92" i="304"/>
  <c r="D486" i="268"/>
  <c r="C118" i="304"/>
  <c r="D37" i="306"/>
  <c r="D8" i="306"/>
  <c r="E61" i="304"/>
  <c r="M38" i="308"/>
  <c r="N106" i="304"/>
  <c r="N47" i="306"/>
  <c r="C61" i="304"/>
  <c r="E483" i="268"/>
  <c r="M18" i="306"/>
  <c r="L101" i="306"/>
  <c r="D147" i="306"/>
  <c r="E93" i="304"/>
  <c r="K98" i="306"/>
  <c r="L41" i="306"/>
  <c r="D28" i="298"/>
  <c r="C181" i="268" s="1"/>
  <c r="K25" i="308"/>
  <c r="C65" i="304"/>
  <c r="D111" i="306"/>
  <c r="F44" i="306"/>
  <c r="K92" i="306"/>
  <c r="N9" i="304"/>
  <c r="D81" i="306"/>
  <c r="E14" i="306"/>
  <c r="C485" i="268"/>
  <c r="L9" i="306"/>
  <c r="E72" i="268"/>
  <c r="E86" i="268"/>
  <c r="K71" i="306"/>
  <c r="N10" i="304"/>
  <c r="N103" i="306"/>
  <c r="C167" i="306"/>
  <c r="O55" i="304"/>
  <c r="K64" i="306"/>
  <c r="F21" i="304"/>
  <c r="C18" i="306"/>
  <c r="L81" i="304"/>
  <c r="K89" i="306"/>
  <c r="E482" i="268"/>
  <c r="D98" i="304"/>
  <c r="F41" i="306"/>
  <c r="O99" i="304"/>
  <c r="M31" i="309"/>
  <c r="C55" i="306"/>
  <c r="L37" i="306"/>
  <c r="C32" i="298"/>
  <c r="K147" i="306"/>
  <c r="M40" i="304"/>
  <c r="E9" i="304"/>
  <c r="C45" i="298"/>
  <c r="F135" i="304"/>
  <c r="E65" i="306"/>
  <c r="D132" i="306"/>
  <c r="O84" i="304"/>
  <c r="F38" i="306"/>
  <c r="C170" i="306"/>
  <c r="M205" i="306"/>
  <c r="D48" i="304"/>
  <c r="M32" i="304"/>
  <c r="E184" i="306"/>
  <c r="E126" i="306"/>
  <c r="L136" i="306"/>
  <c r="M12" i="308"/>
  <c r="C330" i="268"/>
  <c r="M126" i="306"/>
  <c r="D391" i="268"/>
  <c r="N41" i="308"/>
  <c r="D356" i="268"/>
  <c r="D353" i="268"/>
  <c r="E78" i="306"/>
  <c r="L25" i="309"/>
  <c r="L114" i="304"/>
  <c r="O125" i="304"/>
  <c r="N60" i="304"/>
  <c r="M122" i="304"/>
  <c r="M27" i="304"/>
  <c r="E181" i="306"/>
  <c r="N129" i="304"/>
  <c r="C91" i="304"/>
  <c r="N152" i="306"/>
  <c r="L13" i="309"/>
  <c r="M145" i="306"/>
  <c r="D9" i="306"/>
  <c r="E485" i="268"/>
  <c r="E130" i="306"/>
  <c r="K13" i="306"/>
  <c r="N111" i="304"/>
  <c r="F55" i="306"/>
  <c r="L8" i="304"/>
  <c r="E341" i="268"/>
  <c r="L21" i="306"/>
  <c r="C499" i="268"/>
  <c r="C368" i="268"/>
  <c r="F98" i="304"/>
  <c r="D75" i="304"/>
  <c r="N129" i="306"/>
  <c r="N107" i="306"/>
  <c r="N88" i="306"/>
  <c r="F80" i="306"/>
  <c r="K53" i="306"/>
  <c r="L28" i="304"/>
  <c r="E51" i="304"/>
  <c r="C99" i="306"/>
  <c r="D54" i="306"/>
  <c r="L23" i="308"/>
  <c r="C108" i="304"/>
  <c r="N189" i="306"/>
  <c r="C31" i="288"/>
  <c r="N79" i="304"/>
  <c r="E161" i="306"/>
  <c r="K45" i="309"/>
  <c r="K116" i="306"/>
  <c r="F101" i="306"/>
  <c r="N97" i="306"/>
  <c r="N134" i="304"/>
  <c r="F141" i="304"/>
  <c r="C387" i="268"/>
  <c r="M89" i="306"/>
  <c r="F168" i="306"/>
  <c r="N157" i="306"/>
  <c r="N38" i="306"/>
  <c r="M73" i="306"/>
  <c r="E71" i="304"/>
  <c r="C11" i="306"/>
  <c r="C136" i="306"/>
  <c r="L29" i="309"/>
  <c r="D107" i="306"/>
  <c r="D178" i="306"/>
  <c r="F157" i="306"/>
  <c r="D167" i="306"/>
  <c r="K15" i="308"/>
  <c r="C373" i="268"/>
  <c r="E80" i="306"/>
  <c r="K10" i="306"/>
  <c r="K61" i="306"/>
  <c r="M50" i="306"/>
  <c r="M147" i="306"/>
  <c r="C38" i="306"/>
  <c r="L38" i="308"/>
  <c r="F67" i="306"/>
  <c r="M81" i="306"/>
  <c r="F79" i="304"/>
  <c r="C493" i="268"/>
  <c r="K28" i="306"/>
  <c r="N33" i="304"/>
  <c r="L140" i="304"/>
  <c r="L102" i="304"/>
  <c r="K20" i="309"/>
  <c r="D35" i="288"/>
  <c r="C69" i="268" s="1"/>
  <c r="M14" i="309"/>
  <c r="N46" i="308"/>
  <c r="K31" i="308"/>
  <c r="L43" i="308"/>
  <c r="D115" i="306"/>
  <c r="N69" i="304"/>
  <c r="N55" i="306"/>
  <c r="O29" i="304"/>
  <c r="E110" i="306"/>
  <c r="M136" i="306"/>
  <c r="K194" i="306"/>
  <c r="C497" i="268"/>
  <c r="N142" i="304"/>
  <c r="D56" i="306"/>
  <c r="F50" i="304"/>
  <c r="C399" i="268"/>
  <c r="N34" i="308"/>
  <c r="M45" i="306"/>
  <c r="N144" i="306"/>
  <c r="K85" i="306"/>
  <c r="M72" i="304"/>
  <c r="C201" i="306"/>
  <c r="K44" i="309"/>
  <c r="E81" i="268"/>
  <c r="O121" i="304"/>
  <c r="D170" i="268"/>
  <c r="E21" i="304"/>
  <c r="M114" i="306"/>
  <c r="O91" i="304"/>
  <c r="N51" i="304"/>
  <c r="C85" i="268"/>
  <c r="D51" i="306"/>
  <c r="D18" i="304"/>
  <c r="D170" i="306"/>
  <c r="C119" i="304"/>
  <c r="F111" i="306"/>
  <c r="N43" i="308"/>
  <c r="E70" i="304"/>
  <c r="E75" i="306"/>
  <c r="K37" i="308"/>
  <c r="D21" i="306"/>
  <c r="N24" i="308"/>
  <c r="N40" i="304"/>
  <c r="C124" i="304"/>
  <c r="N28" i="306"/>
  <c r="M74" i="306"/>
  <c r="E35" i="288"/>
  <c r="D69" i="268" s="1"/>
  <c r="N41" i="306"/>
  <c r="D11" i="306"/>
  <c r="M103" i="304"/>
  <c r="L18" i="306"/>
  <c r="N23" i="304"/>
  <c r="D179" i="306"/>
  <c r="D37" i="288"/>
  <c r="C71" i="268" s="1"/>
  <c r="M58" i="304"/>
  <c r="E11" i="304"/>
  <c r="L96" i="304"/>
  <c r="N30" i="309"/>
  <c r="D199" i="306"/>
  <c r="C109" i="306"/>
  <c r="E7" i="304"/>
  <c r="C43" i="306"/>
  <c r="D117" i="306"/>
  <c r="M106" i="306"/>
  <c r="N22" i="306"/>
  <c r="N15" i="309"/>
  <c r="E117" i="306"/>
  <c r="K206" i="306"/>
  <c r="E71" i="306"/>
  <c r="M93" i="304"/>
  <c r="M23" i="304"/>
  <c r="L139" i="306"/>
  <c r="E481" i="268"/>
  <c r="D352" i="268"/>
  <c r="L15" i="309"/>
  <c r="C361" i="268"/>
  <c r="F183" i="306"/>
  <c r="K26" i="308"/>
  <c r="N133" i="306"/>
  <c r="C165" i="306"/>
  <c r="O9" i="304"/>
  <c r="C54" i="304"/>
  <c r="L20" i="306"/>
  <c r="O123" i="304"/>
  <c r="E192" i="306"/>
  <c r="E54" i="304"/>
  <c r="E74" i="306"/>
  <c r="F7" i="304"/>
  <c r="F52" i="306"/>
  <c r="D396" i="268"/>
  <c r="O38" i="304"/>
  <c r="M204" i="306"/>
  <c r="D89" i="304"/>
  <c r="D407" i="268"/>
  <c r="K154" i="306"/>
  <c r="N42" i="304"/>
  <c r="L11" i="306"/>
  <c r="K17" i="308"/>
  <c r="C150" i="306"/>
  <c r="L59" i="306"/>
  <c r="E152" i="306"/>
  <c r="F89" i="306"/>
  <c r="F24" i="306"/>
  <c r="C68" i="304"/>
  <c r="N138" i="304"/>
  <c r="M202" i="306"/>
  <c r="D38" i="304"/>
  <c r="M41" i="309"/>
  <c r="K127" i="306"/>
  <c r="D390" i="268"/>
  <c r="D92" i="268"/>
  <c r="D155" i="306"/>
  <c r="L138" i="306"/>
  <c r="L135" i="304"/>
  <c r="M67" i="304"/>
  <c r="F54" i="306"/>
  <c r="E72" i="304"/>
  <c r="K54" i="306"/>
  <c r="E191" i="306"/>
  <c r="L83" i="304"/>
  <c r="C176" i="306"/>
  <c r="C359" i="268"/>
  <c r="E111" i="304"/>
  <c r="D19" i="298"/>
  <c r="C172" i="268" s="1"/>
  <c r="D351" i="268"/>
  <c r="L143" i="306"/>
  <c r="D204" i="306"/>
  <c r="C155" i="306"/>
  <c r="D184" i="306"/>
  <c r="E142" i="306"/>
  <c r="M66" i="304"/>
  <c r="K157" i="306"/>
  <c r="D33" i="304"/>
  <c r="K14" i="306"/>
  <c r="D392" i="268"/>
  <c r="M33" i="304"/>
  <c r="M149" i="306"/>
  <c r="K34" i="308"/>
  <c r="D101" i="306"/>
  <c r="M140" i="304"/>
  <c r="D79" i="268"/>
  <c r="O71" i="304"/>
  <c r="E492" i="268"/>
  <c r="C121" i="304"/>
  <c r="C484" i="268"/>
  <c r="L61" i="304"/>
  <c r="E56" i="306"/>
  <c r="O48" i="304"/>
  <c r="F156" i="306"/>
  <c r="L72" i="304"/>
  <c r="L28" i="306"/>
  <c r="C79" i="268"/>
  <c r="K72" i="306"/>
  <c r="C42" i="268"/>
  <c r="C35" i="306"/>
  <c r="L89" i="304"/>
  <c r="E17" i="304"/>
  <c r="K192" i="306"/>
  <c r="O128" i="304"/>
  <c r="K100" i="306"/>
  <c r="O63" i="304"/>
  <c r="O120" i="304"/>
  <c r="O24" i="304"/>
  <c r="M65" i="304"/>
  <c r="K129" i="306"/>
  <c r="E65" i="304"/>
  <c r="N34" i="309"/>
  <c r="E70" i="268"/>
  <c r="N29" i="309"/>
  <c r="K39" i="306"/>
  <c r="D94" i="304"/>
  <c r="N105" i="304"/>
  <c r="K18" i="308"/>
  <c r="K31" i="309"/>
  <c r="E486" i="268"/>
  <c r="C64" i="304"/>
  <c r="N79" i="306"/>
  <c r="N37" i="304"/>
  <c r="M136" i="304"/>
  <c r="E110" i="304"/>
  <c r="N66" i="306"/>
  <c r="E42" i="288"/>
  <c r="D76" i="268" s="1"/>
  <c r="E28" i="306"/>
  <c r="C486" i="268"/>
  <c r="E38" i="288"/>
  <c r="D72" i="268" s="1"/>
  <c r="D491" i="268"/>
  <c r="D154" i="306"/>
  <c r="M95" i="304"/>
  <c r="N20" i="306"/>
  <c r="E31" i="288"/>
  <c r="N55" i="304"/>
  <c r="L24" i="304"/>
  <c r="E69" i="304"/>
  <c r="E13" i="304"/>
  <c r="C364" i="268"/>
  <c r="F91" i="304"/>
  <c r="N128" i="306"/>
  <c r="M53" i="306"/>
  <c r="M64" i="306"/>
  <c r="M78" i="306"/>
  <c r="O7" i="304"/>
  <c r="L15" i="308"/>
  <c r="K24" i="309"/>
  <c r="M11" i="306"/>
  <c r="N44" i="309"/>
  <c r="K46" i="306"/>
  <c r="C374" i="268"/>
  <c r="N121" i="304"/>
  <c r="O30" i="304"/>
  <c r="C107" i="306"/>
  <c r="D20" i="304"/>
  <c r="D497" i="268"/>
  <c r="K33" i="309"/>
  <c r="E27" i="304"/>
  <c r="C58" i="304"/>
  <c r="E76" i="306"/>
  <c r="D34" i="298"/>
  <c r="C187" i="268" s="1"/>
  <c r="N35" i="306"/>
  <c r="F37" i="306"/>
  <c r="C151" i="306"/>
  <c r="D10" i="304"/>
  <c r="N11" i="306"/>
  <c r="D29" i="304"/>
  <c r="K32" i="306"/>
  <c r="D127" i="304"/>
  <c r="O132" i="304"/>
  <c r="C101" i="306"/>
  <c r="F31" i="306"/>
  <c r="M111" i="306"/>
  <c r="O67" i="304"/>
  <c r="C36" i="298"/>
  <c r="L38" i="306"/>
  <c r="K39" i="309"/>
  <c r="D80" i="304"/>
  <c r="C118" i="306"/>
  <c r="L37" i="304"/>
  <c r="F164" i="306"/>
  <c r="L31" i="306"/>
  <c r="D385" i="268"/>
  <c r="L52" i="304"/>
  <c r="L51" i="304"/>
  <c r="L127" i="306"/>
  <c r="E396" i="268"/>
  <c r="F131" i="304"/>
  <c r="O136" i="304"/>
  <c r="L137" i="304"/>
  <c r="D42" i="304"/>
  <c r="E35" i="306"/>
  <c r="C52" i="306"/>
  <c r="C99" i="304"/>
  <c r="E165" i="306"/>
  <c r="O77" i="304"/>
  <c r="C381" i="268"/>
  <c r="N22" i="309"/>
  <c r="L55" i="304"/>
  <c r="D38" i="288"/>
  <c r="C72" i="268" s="1"/>
  <c r="C17" i="306"/>
  <c r="O58" i="304"/>
  <c r="N125" i="306"/>
  <c r="E115" i="306"/>
  <c r="L32" i="309"/>
  <c r="D55" i="306"/>
  <c r="E11" i="306"/>
  <c r="D36" i="288"/>
  <c r="C70" i="268" s="1"/>
  <c r="L134" i="306"/>
  <c r="L18" i="309"/>
  <c r="D81" i="304"/>
  <c r="D42" i="306"/>
  <c r="M44" i="309"/>
  <c r="E199" i="306"/>
  <c r="L145" i="306"/>
  <c r="C130" i="306"/>
  <c r="E68" i="304"/>
  <c r="K21" i="306"/>
  <c r="C175" i="306"/>
  <c r="N11" i="304"/>
  <c r="L88" i="304"/>
  <c r="C29" i="298"/>
  <c r="O43" i="304"/>
  <c r="M16" i="306"/>
  <c r="M28" i="306"/>
  <c r="C189" i="306"/>
  <c r="N25" i="308"/>
  <c r="F75" i="304"/>
  <c r="L189" i="306"/>
  <c r="C153" i="306"/>
  <c r="K40" i="308"/>
  <c r="D19" i="304"/>
  <c r="D347" i="268"/>
  <c r="E125" i="306"/>
  <c r="C49" i="306"/>
  <c r="D97" i="306"/>
  <c r="M78" i="304"/>
  <c r="D401" i="268"/>
  <c r="K41" i="308"/>
  <c r="F90" i="306"/>
  <c r="C191" i="306"/>
  <c r="M77" i="304"/>
  <c r="M51" i="306"/>
  <c r="F189" i="306"/>
  <c r="M122" i="306"/>
  <c r="M153" i="306"/>
  <c r="F48" i="304"/>
  <c r="F71" i="304"/>
  <c r="M115" i="306"/>
  <c r="C390" i="268"/>
  <c r="L105" i="306"/>
  <c r="C494" i="268"/>
  <c r="D41" i="298"/>
  <c r="C194" i="268" s="1"/>
  <c r="E489" i="268"/>
  <c r="M35" i="309"/>
  <c r="E8" i="306"/>
  <c r="K19" i="306"/>
  <c r="F32" i="306"/>
  <c r="C202" i="306"/>
  <c r="O28" i="304"/>
  <c r="C122" i="306"/>
  <c r="F114" i="304"/>
  <c r="O92" i="304"/>
  <c r="F86" i="306"/>
  <c r="L128" i="304"/>
  <c r="F182" i="306"/>
  <c r="L147" i="306"/>
  <c r="D148" i="306"/>
  <c r="K144" i="306"/>
  <c r="M37" i="308"/>
  <c r="D91" i="268"/>
  <c r="M107" i="304"/>
  <c r="E150" i="306"/>
  <c r="D376" i="268"/>
  <c r="L71" i="306"/>
  <c r="C405" i="268"/>
  <c r="D40" i="298"/>
  <c r="C193" i="268" s="1"/>
  <c r="M18" i="304"/>
  <c r="M21" i="304"/>
  <c r="E347" i="268"/>
  <c r="N112" i="306"/>
  <c r="M41" i="304"/>
  <c r="N34" i="304"/>
  <c r="F184" i="306"/>
  <c r="F15" i="306"/>
  <c r="C182" i="306"/>
  <c r="E46" i="298"/>
  <c r="D199" i="268" s="1"/>
  <c r="D16" i="306"/>
  <c r="N70" i="304"/>
  <c r="F122" i="304"/>
  <c r="N64" i="306"/>
  <c r="F88" i="306"/>
  <c r="K32" i="309"/>
  <c r="M189" i="306"/>
  <c r="E155" i="306"/>
  <c r="E38" i="298"/>
  <c r="D191" i="268" s="1"/>
  <c r="L79" i="304"/>
  <c r="L98" i="306"/>
  <c r="F73" i="304"/>
  <c r="N115" i="306"/>
  <c r="M138" i="306"/>
  <c r="C93" i="304"/>
  <c r="D168" i="306"/>
  <c r="L58" i="304"/>
  <c r="C96" i="304"/>
  <c r="E62" i="304"/>
  <c r="D49" i="306"/>
  <c r="O112" i="304"/>
  <c r="M40" i="306"/>
  <c r="M13" i="309"/>
  <c r="D336" i="268"/>
  <c r="E168" i="306"/>
  <c r="O14" i="304"/>
  <c r="D59" i="304"/>
  <c r="N62" i="306"/>
  <c r="N86" i="306"/>
  <c r="N27" i="308"/>
  <c r="C83" i="304"/>
  <c r="E87" i="268"/>
  <c r="E28" i="304"/>
  <c r="M144" i="306"/>
  <c r="C27" i="304"/>
  <c r="C360" i="268"/>
  <c r="O131" i="304"/>
  <c r="L125" i="304"/>
  <c r="M39" i="309"/>
  <c r="F27" i="306"/>
  <c r="N65" i="304"/>
  <c r="C9" i="306"/>
  <c r="E30" i="304"/>
  <c r="F43" i="298"/>
  <c r="E196" i="268" s="1"/>
  <c r="E366" i="268"/>
  <c r="F180" i="306"/>
  <c r="C24" i="298"/>
  <c r="D31" i="304"/>
  <c r="M48" i="306"/>
  <c r="C180" i="306"/>
  <c r="M34" i="309"/>
  <c r="N206" i="306"/>
  <c r="L77" i="304"/>
  <c r="K77" i="306"/>
  <c r="D68" i="304"/>
  <c r="L112" i="306"/>
  <c r="K41" i="306"/>
  <c r="C30" i="288"/>
  <c r="N27" i="306"/>
  <c r="N119" i="304"/>
  <c r="M126" i="304"/>
  <c r="L110" i="304"/>
  <c r="D137" i="306"/>
  <c r="L57" i="306"/>
  <c r="E384" i="268"/>
  <c r="E62" i="268"/>
  <c r="E9" i="306"/>
  <c r="D153" i="306"/>
  <c r="D127" i="306"/>
  <c r="O60" i="304"/>
  <c r="C21" i="306"/>
  <c r="N121" i="306"/>
  <c r="E157" i="306"/>
  <c r="N17" i="308"/>
  <c r="E24" i="304"/>
  <c r="E36" i="288"/>
  <c r="D70" i="268" s="1"/>
  <c r="M134" i="304"/>
  <c r="D358" i="268"/>
  <c r="C98" i="306"/>
  <c r="E169" i="306"/>
  <c r="N68" i="304"/>
  <c r="L8" i="306"/>
  <c r="D157" i="306"/>
  <c r="L56" i="306"/>
  <c r="F64" i="304"/>
  <c r="M106" i="304"/>
  <c r="N133" i="304"/>
  <c r="E128" i="306"/>
  <c r="E99" i="306"/>
  <c r="L110" i="306"/>
  <c r="O12" i="304"/>
  <c r="L11" i="308"/>
  <c r="F44" i="304"/>
  <c r="M91" i="304"/>
  <c r="N33" i="309"/>
  <c r="D357" i="268"/>
  <c r="D22" i="304"/>
  <c r="L129" i="306"/>
  <c r="E386" i="268"/>
  <c r="K30" i="306"/>
  <c r="E147" i="306"/>
  <c r="E499" i="268"/>
  <c r="M46" i="308"/>
  <c r="C52" i="304"/>
  <c r="D25" i="306"/>
  <c r="M21" i="306"/>
  <c r="D341" i="268"/>
  <c r="D93" i="304"/>
  <c r="D160" i="306"/>
  <c r="E369" i="268"/>
  <c r="E182" i="306"/>
  <c r="K38" i="309"/>
  <c r="K79" i="306"/>
  <c r="C78" i="306"/>
  <c r="N36" i="306"/>
  <c r="F151" i="306"/>
  <c r="E101" i="306"/>
  <c r="C34" i="304"/>
  <c r="L40" i="309"/>
  <c r="E124" i="304"/>
  <c r="C91" i="268"/>
  <c r="D43" i="306"/>
  <c r="E388" i="268"/>
  <c r="E46" i="306"/>
  <c r="N67" i="304"/>
  <c r="M81" i="304"/>
  <c r="N149" i="306"/>
  <c r="L21" i="309"/>
  <c r="F51" i="304"/>
  <c r="M56" i="306"/>
  <c r="E382" i="268"/>
  <c r="D7" i="304"/>
  <c r="E30" i="306"/>
  <c r="D78" i="268"/>
  <c r="C16" i="306"/>
  <c r="F150" i="306"/>
  <c r="E367" i="268"/>
  <c r="D72" i="304"/>
  <c r="C38" i="288"/>
  <c r="E346" i="268"/>
  <c r="K32" i="308"/>
  <c r="D483" i="268"/>
  <c r="M154" i="306"/>
  <c r="L56" i="304"/>
  <c r="K103" i="306"/>
  <c r="C84" i="304"/>
  <c r="C113" i="304"/>
  <c r="L130" i="304"/>
  <c r="L13" i="304"/>
  <c r="L92" i="306"/>
  <c r="F136" i="306"/>
  <c r="O113" i="304"/>
  <c r="M72" i="306"/>
  <c r="C347" i="268"/>
  <c r="N39" i="308"/>
  <c r="D94" i="268"/>
  <c r="D60" i="304"/>
  <c r="M84" i="304"/>
  <c r="K13" i="308"/>
  <c r="E84" i="304"/>
  <c r="F136" i="304"/>
  <c r="C335" i="268"/>
  <c r="C43" i="298"/>
  <c r="N20" i="309"/>
  <c r="L90" i="304"/>
  <c r="L120" i="304"/>
  <c r="M38" i="309"/>
  <c r="F192" i="306"/>
  <c r="D183" i="306"/>
  <c r="F117" i="306"/>
  <c r="L78" i="304"/>
  <c r="N77" i="304"/>
  <c r="D64" i="304"/>
  <c r="N87" i="304"/>
  <c r="L86" i="306"/>
  <c r="E362" i="268"/>
  <c r="N43" i="306"/>
  <c r="M14" i="308"/>
  <c r="K200" i="306"/>
  <c r="E27" i="306"/>
  <c r="C122" i="304"/>
  <c r="D74" i="306"/>
  <c r="F17" i="304"/>
  <c r="N39" i="306"/>
  <c r="E196" i="306"/>
  <c r="N143" i="304"/>
  <c r="L42" i="304"/>
  <c r="E343" i="268"/>
  <c r="D348" i="268"/>
  <c r="L115" i="306"/>
  <c r="E37" i="306"/>
  <c r="K150" i="306"/>
  <c r="M70" i="304"/>
  <c r="D113" i="304"/>
  <c r="F118" i="304"/>
  <c r="K31" i="306"/>
  <c r="M39" i="308"/>
  <c r="E360" i="268"/>
  <c r="D359" i="268"/>
  <c r="N43" i="309"/>
  <c r="L125" i="306"/>
  <c r="E66" i="306"/>
  <c r="F165" i="306"/>
  <c r="E333" i="268"/>
  <c r="E54" i="306"/>
  <c r="M128" i="306"/>
  <c r="E490" i="268"/>
  <c r="E75" i="268"/>
  <c r="N48" i="306"/>
  <c r="D40" i="306"/>
  <c r="F191" i="306"/>
  <c r="D366" i="268"/>
  <c r="F95" i="304"/>
  <c r="L62" i="304"/>
  <c r="C29" i="288"/>
  <c r="O81" i="304"/>
  <c r="L42" i="306"/>
  <c r="D499" i="268"/>
  <c r="N89" i="304"/>
  <c r="E53" i="306"/>
  <c r="D91" i="306"/>
  <c r="E170" i="268"/>
  <c r="L109" i="304"/>
  <c r="L200" i="306"/>
  <c r="D503" i="268"/>
  <c r="D370" i="268"/>
  <c r="O114" i="304"/>
  <c r="D100" i="306"/>
  <c r="M110" i="304"/>
  <c r="E33" i="298"/>
  <c r="D186" i="268" s="1"/>
  <c r="D55" i="304"/>
  <c r="N19" i="304"/>
  <c r="E39" i="298"/>
  <c r="D192" i="268" s="1"/>
  <c r="D8" i="304"/>
  <c r="F162" i="306"/>
  <c r="D205" i="306"/>
  <c r="C31" i="298"/>
  <c r="M42" i="308"/>
  <c r="D46" i="298"/>
  <c r="C199" i="268" s="1"/>
  <c r="O59" i="304"/>
  <c r="E177" i="306"/>
  <c r="F128" i="304"/>
  <c r="C128" i="306"/>
  <c r="E30" i="298"/>
  <c r="D183" i="268" s="1"/>
  <c r="E59" i="304"/>
  <c r="E34" i="304"/>
  <c r="N115" i="304"/>
  <c r="O111" i="304"/>
  <c r="F39" i="304"/>
  <c r="E79" i="304"/>
  <c r="O40" i="304"/>
  <c r="M9" i="304"/>
  <c r="F127" i="304"/>
  <c r="N17" i="304"/>
  <c r="F18" i="298"/>
  <c r="E171" i="268" s="1"/>
  <c r="D361" i="268"/>
  <c r="E17" i="306"/>
  <c r="F137" i="304"/>
  <c r="C206" i="306"/>
  <c r="E85" i="306"/>
  <c r="D68" i="306"/>
  <c r="O98" i="304"/>
  <c r="L35" i="309"/>
  <c r="D169" i="268"/>
  <c r="C402" i="268"/>
  <c r="K35" i="309"/>
  <c r="L79" i="306"/>
  <c r="D151" i="306"/>
  <c r="D18" i="298"/>
  <c r="C171" i="268" s="1"/>
  <c r="N8" i="306"/>
  <c r="L111" i="306"/>
  <c r="C132" i="306"/>
  <c r="D164" i="306"/>
  <c r="O119" i="304"/>
  <c r="D79" i="306"/>
  <c r="M85" i="306"/>
  <c r="F169" i="306"/>
  <c r="C386" i="268"/>
  <c r="E103" i="268"/>
  <c r="M93" i="306"/>
  <c r="F129" i="306"/>
  <c r="M141" i="304"/>
  <c r="E336" i="268"/>
  <c r="N40" i="309"/>
  <c r="D85" i="304"/>
  <c r="C98" i="304"/>
  <c r="M30" i="304"/>
  <c r="E334" i="268"/>
  <c r="F20" i="298"/>
  <c r="E173" i="268" s="1"/>
  <c r="O54" i="304"/>
  <c r="D73" i="304"/>
  <c r="D89" i="306"/>
  <c r="L69" i="306"/>
  <c r="C48" i="304"/>
  <c r="M139" i="304"/>
  <c r="M146" i="306"/>
  <c r="M87" i="306"/>
  <c r="C379" i="268"/>
  <c r="E120" i="306"/>
  <c r="E183" i="306"/>
  <c r="O106" i="304"/>
  <c r="L44" i="309"/>
  <c r="E74" i="268"/>
  <c r="E205" i="306"/>
  <c r="D96" i="306"/>
  <c r="E109" i="306"/>
  <c r="M142" i="306"/>
  <c r="E101" i="268"/>
  <c r="D495" i="268"/>
  <c r="D65" i="306"/>
  <c r="C9" i="304"/>
  <c r="M41" i="306"/>
  <c r="E337" i="268"/>
  <c r="L203" i="306"/>
  <c r="N14" i="306"/>
  <c r="N89" i="306"/>
  <c r="D10" i="306"/>
  <c r="C196" i="306"/>
  <c r="E139" i="304"/>
  <c r="N141" i="306"/>
  <c r="M48" i="304"/>
  <c r="C46" i="298"/>
  <c r="K65" i="306"/>
  <c r="K113" i="306"/>
  <c r="L54" i="304"/>
  <c r="C40" i="304"/>
  <c r="E41" i="288"/>
  <c r="D75" i="268" s="1"/>
  <c r="M131" i="304"/>
  <c r="N31" i="309"/>
  <c r="E99" i="268"/>
  <c r="C28" i="304"/>
  <c r="D381" i="268"/>
  <c r="C362" i="268"/>
  <c r="E94" i="268"/>
  <c r="K34" i="309"/>
  <c r="M141" i="306"/>
  <c r="F58" i="306"/>
  <c r="M29" i="309"/>
  <c r="E105" i="268"/>
  <c r="K121" i="306"/>
  <c r="F85" i="304"/>
  <c r="F149" i="306"/>
  <c r="K21" i="309"/>
  <c r="L87" i="304"/>
  <c r="O141" i="304"/>
  <c r="N102" i="306"/>
  <c r="M50" i="304"/>
  <c r="N205" i="306"/>
  <c r="C105" i="268"/>
  <c r="K14" i="308"/>
  <c r="C90" i="306"/>
  <c r="F82" i="304"/>
  <c r="N127" i="304"/>
  <c r="E25" i="298"/>
  <c r="D178" i="268" s="1"/>
  <c r="N123" i="304"/>
  <c r="K126" i="306"/>
  <c r="N82" i="306"/>
  <c r="N42" i="308"/>
  <c r="C131" i="306"/>
  <c r="E139" i="306"/>
  <c r="K146" i="306"/>
  <c r="D97" i="268"/>
  <c r="K29" i="308"/>
  <c r="M110" i="306"/>
  <c r="E331" i="268"/>
  <c r="C59" i="306"/>
  <c r="N131" i="304"/>
  <c r="L122" i="304"/>
  <c r="L31" i="304"/>
  <c r="K14" i="309"/>
  <c r="D500" i="268"/>
  <c r="N26" i="308"/>
  <c r="D95" i="306"/>
  <c r="D150" i="306"/>
  <c r="N91" i="304"/>
  <c r="M8" i="304"/>
  <c r="O104" i="304"/>
  <c r="E194" i="306"/>
  <c r="O69" i="304"/>
  <c r="E89" i="306"/>
  <c r="M200" i="306"/>
  <c r="L23" i="306"/>
  <c r="E99" i="304"/>
  <c r="C94" i="268"/>
  <c r="N25" i="306"/>
  <c r="D46" i="306"/>
  <c r="N113" i="306"/>
  <c r="D84" i="304"/>
  <c r="F12" i="304"/>
  <c r="M39" i="306"/>
  <c r="M43" i="304"/>
  <c r="E90" i="268"/>
  <c r="M30" i="308"/>
  <c r="M127" i="306"/>
  <c r="E400" i="268"/>
  <c r="K133" i="306"/>
  <c r="M39" i="304"/>
  <c r="L132" i="304"/>
  <c r="K12" i="308"/>
  <c r="N84" i="304"/>
  <c r="M20" i="309"/>
  <c r="C119" i="306"/>
  <c r="F108" i="304"/>
  <c r="E94" i="304"/>
  <c r="D375" i="268"/>
  <c r="E378" i="268"/>
  <c r="C25" i="306"/>
  <c r="C68" i="306"/>
  <c r="L20" i="309"/>
  <c r="C49" i="304"/>
  <c r="C380" i="268"/>
  <c r="F142" i="306"/>
  <c r="D112" i="306"/>
  <c r="K195" i="306"/>
  <c r="K23" i="308"/>
  <c r="L190" i="306"/>
  <c r="C123" i="304"/>
  <c r="K152" i="306"/>
  <c r="N145" i="306"/>
  <c r="F24" i="304"/>
  <c r="D35" i="298"/>
  <c r="C188" i="268" s="1"/>
  <c r="C25" i="298"/>
  <c r="C501" i="268"/>
  <c r="M22" i="309"/>
  <c r="C400" i="268"/>
  <c r="K97" i="306"/>
  <c r="M82" i="304"/>
  <c r="M199" i="306"/>
  <c r="N143" i="306"/>
  <c r="L49" i="304"/>
  <c r="E44" i="304"/>
  <c r="C334" i="268"/>
  <c r="L122" i="306"/>
  <c r="L37" i="308"/>
  <c r="N128" i="304"/>
  <c r="F30" i="304"/>
  <c r="F112" i="304"/>
  <c r="D140" i="306"/>
  <c r="E60" i="306"/>
  <c r="E364" i="268"/>
  <c r="M24" i="306"/>
  <c r="C502" i="268"/>
  <c r="D139" i="306"/>
  <c r="M67" i="306"/>
  <c r="F147" i="306"/>
  <c r="D482" i="268"/>
  <c r="N18" i="306"/>
  <c r="F79" i="306"/>
  <c r="F17" i="306"/>
  <c r="M132" i="304"/>
  <c r="C91" i="306"/>
  <c r="C38" i="304"/>
  <c r="E381" i="268"/>
  <c r="D32" i="304"/>
  <c r="L31" i="308"/>
  <c r="L78" i="306"/>
  <c r="E81" i="304"/>
  <c r="F176" i="306"/>
  <c r="E40" i="298"/>
  <c r="D193" i="268" s="1"/>
  <c r="K22" i="306"/>
  <c r="K13" i="309"/>
  <c r="F120" i="304"/>
  <c r="D174" i="306"/>
  <c r="D109" i="304"/>
  <c r="D13" i="306"/>
  <c r="F53" i="306"/>
  <c r="M130" i="304"/>
  <c r="C26" i="298"/>
  <c r="K132" i="306"/>
  <c r="N23" i="306"/>
  <c r="O27" i="304"/>
  <c r="D85" i="268"/>
  <c r="L53" i="306"/>
  <c r="E45" i="298"/>
  <c r="D198" i="268" s="1"/>
  <c r="L23" i="309"/>
  <c r="M190" i="306"/>
  <c r="L129" i="304"/>
  <c r="L31" i="309"/>
  <c r="F22" i="298"/>
  <c r="E175" i="268" s="1"/>
  <c r="C15" i="306"/>
  <c r="C168" i="306"/>
  <c r="E86" i="306"/>
  <c r="L120" i="306"/>
  <c r="E88" i="306"/>
  <c r="K18" i="306"/>
  <c r="O50" i="304"/>
  <c r="D81" i="268"/>
  <c r="D105" i="306"/>
  <c r="C138" i="306"/>
  <c r="E138" i="304"/>
  <c r="O130" i="304"/>
  <c r="C7" i="304"/>
  <c r="D85" i="306"/>
  <c r="M31" i="306"/>
  <c r="D15" i="306"/>
  <c r="E185" i="306"/>
  <c r="M22" i="304"/>
  <c r="C99" i="268"/>
  <c r="F148" i="306"/>
  <c r="M155" i="306"/>
  <c r="E149" i="306"/>
  <c r="D50" i="306"/>
  <c r="F155" i="306"/>
  <c r="K11" i="308"/>
  <c r="M12" i="304"/>
  <c r="K82" i="306"/>
  <c r="F83" i="304"/>
  <c r="C112" i="304"/>
  <c r="L137" i="306"/>
  <c r="D33" i="298"/>
  <c r="C186" i="268" s="1"/>
  <c r="F21" i="306"/>
  <c r="D77" i="268"/>
  <c r="N142" i="306"/>
  <c r="L106" i="304"/>
  <c r="E359" i="268"/>
  <c r="D504" i="268"/>
  <c r="C181" i="306"/>
  <c r="E10" i="304"/>
  <c r="C107" i="304"/>
  <c r="L83" i="306"/>
  <c r="O39" i="304"/>
  <c r="F97" i="306"/>
  <c r="D54" i="304"/>
  <c r="N57" i="304"/>
  <c r="E37" i="298"/>
  <c r="D190" i="268" s="1"/>
  <c r="N97" i="304"/>
  <c r="L63" i="304"/>
  <c r="F133" i="304"/>
  <c r="D109" i="306"/>
  <c r="L28" i="309"/>
  <c r="K44" i="308"/>
  <c r="L158" i="306"/>
  <c r="L41" i="309"/>
  <c r="D481" i="268"/>
  <c r="K67" i="306"/>
  <c r="E70" i="306"/>
  <c r="F89" i="304"/>
  <c r="C12" i="306"/>
  <c r="E494" i="268"/>
  <c r="C336" i="268"/>
  <c r="E90" i="304"/>
  <c r="L126" i="304"/>
  <c r="C32" i="304"/>
  <c r="F37" i="298"/>
  <c r="E190" i="268" s="1"/>
  <c r="C140" i="304"/>
  <c r="M27" i="306"/>
  <c r="C28" i="288"/>
  <c r="E136" i="306"/>
  <c r="N101" i="304"/>
  <c r="E394" i="268"/>
  <c r="L92" i="304"/>
  <c r="D141" i="306"/>
  <c r="L130" i="306"/>
  <c r="D23" i="306"/>
  <c r="C169" i="268"/>
  <c r="F80" i="304"/>
  <c r="F63" i="304"/>
  <c r="E351" i="268"/>
  <c r="E14" i="304"/>
  <c r="E127" i="306"/>
  <c r="D71" i="304"/>
  <c r="E43" i="306"/>
  <c r="E403" i="268"/>
  <c r="N93" i="306"/>
  <c r="M196" i="306"/>
  <c r="M104" i="304"/>
  <c r="F28" i="306"/>
  <c r="F115" i="306"/>
  <c r="O143" i="304"/>
  <c r="C103" i="268"/>
  <c r="E55" i="304"/>
  <c r="D23" i="298"/>
  <c r="C176" i="268" s="1"/>
  <c r="N196" i="306"/>
  <c r="C353" i="268"/>
  <c r="N74" i="306"/>
  <c r="M92" i="306"/>
  <c r="D355" i="268"/>
  <c r="D29" i="298"/>
  <c r="C182" i="268" s="1"/>
  <c r="K84" i="306"/>
  <c r="E58" i="304"/>
  <c r="E356" i="268"/>
  <c r="C8" i="304"/>
  <c r="C396" i="268"/>
  <c r="M25" i="308"/>
  <c r="C136" i="304"/>
  <c r="D202" i="306"/>
  <c r="C108" i="306"/>
  <c r="O138" i="304"/>
  <c r="C366" i="268"/>
  <c r="O137" i="304"/>
  <c r="L52" i="306"/>
  <c r="D84" i="306"/>
  <c r="O64" i="304"/>
  <c r="E104" i="268"/>
  <c r="F85" i="306"/>
  <c r="E84" i="306"/>
  <c r="D406" i="268"/>
  <c r="C395" i="268"/>
  <c r="F44" i="298"/>
  <c r="E197" i="268" s="1"/>
  <c r="K137" i="306"/>
  <c r="D22" i="298"/>
  <c r="C175" i="268" s="1"/>
  <c r="C152" i="306"/>
  <c r="N19" i="308"/>
  <c r="D36" i="298"/>
  <c r="C189" i="268" s="1"/>
  <c r="C350" i="268"/>
  <c r="C90" i="268"/>
  <c r="K80" i="306"/>
  <c r="D189" i="306"/>
  <c r="L50" i="306"/>
  <c r="M29" i="308"/>
  <c r="C100" i="304"/>
  <c r="E372" i="268"/>
  <c r="M47" i="306"/>
  <c r="E332" i="268"/>
  <c r="C132" i="304"/>
  <c r="M113" i="306"/>
  <c r="F49" i="304"/>
  <c r="E352" i="268"/>
  <c r="K42" i="309"/>
  <c r="L93" i="304"/>
  <c r="C195" i="306"/>
  <c r="E41" i="298"/>
  <c r="D194" i="268" s="1"/>
  <c r="L106" i="306"/>
  <c r="M150" i="306"/>
  <c r="D393" i="268"/>
  <c r="F30" i="306"/>
  <c r="L144" i="306"/>
  <c r="C120" i="304"/>
  <c r="L42" i="308"/>
  <c r="F152" i="306"/>
  <c r="F12" i="306"/>
  <c r="N61" i="304"/>
  <c r="D69" i="306"/>
  <c r="K145" i="306"/>
  <c r="M127" i="304"/>
  <c r="N28" i="308"/>
  <c r="C504" i="268"/>
  <c r="E69" i="268"/>
  <c r="M116" i="306"/>
  <c r="D53" i="304"/>
  <c r="D362" i="268"/>
  <c r="E96" i="306"/>
  <c r="D394" i="268"/>
  <c r="E100" i="268"/>
  <c r="K73" i="306"/>
  <c r="E134" i="304"/>
  <c r="M28" i="304"/>
  <c r="D32" i="288"/>
  <c r="C54" i="268" s="1"/>
  <c r="D397" i="268"/>
  <c r="C121" i="306"/>
  <c r="F105" i="304"/>
  <c r="M134" i="306"/>
  <c r="F70" i="304"/>
  <c r="N30" i="306"/>
  <c r="L67" i="304"/>
  <c r="E44" i="298"/>
  <c r="D197" i="268" s="1"/>
  <c r="O37" i="304"/>
  <c r="N28" i="304"/>
  <c r="K25" i="306"/>
  <c r="M120" i="306"/>
  <c r="N140" i="304"/>
  <c r="F55" i="304"/>
  <c r="F7" i="306"/>
  <c r="L12" i="308"/>
  <c r="L69" i="304"/>
  <c r="N29" i="304"/>
  <c r="L74" i="306"/>
  <c r="E156" i="306"/>
  <c r="E22" i="306"/>
  <c r="C29" i="304"/>
  <c r="F139" i="304"/>
  <c r="M59" i="306"/>
  <c r="C148" i="306"/>
  <c r="M58" i="306"/>
  <c r="N158" i="306"/>
  <c r="M24" i="304"/>
  <c r="D91" i="304"/>
  <c r="M94" i="306"/>
  <c r="D99" i="304"/>
  <c r="M41" i="308"/>
  <c r="C20" i="298"/>
  <c r="K110" i="306"/>
  <c r="C483" i="268"/>
  <c r="L27" i="304"/>
  <c r="M99" i="304"/>
  <c r="C77" i="268"/>
  <c r="C112" i="306"/>
  <c r="D110" i="304"/>
  <c r="M18" i="308"/>
  <c r="L39" i="306"/>
  <c r="L156" i="306"/>
  <c r="D192" i="306"/>
  <c r="D13" i="304"/>
  <c r="D345" i="268"/>
  <c r="F24" i="298"/>
  <c r="E177" i="268" s="1"/>
  <c r="D21" i="304"/>
  <c r="E166" i="306"/>
  <c r="F10" i="304"/>
  <c r="L41" i="304"/>
  <c r="C39" i="306"/>
  <c r="K42" i="308"/>
  <c r="M98" i="304"/>
  <c r="E330" i="268"/>
  <c r="F196" i="306"/>
  <c r="E83" i="304"/>
  <c r="L134" i="304"/>
  <c r="D100" i="304"/>
  <c r="E118" i="304"/>
  <c r="M83" i="304"/>
  <c r="K23" i="309"/>
  <c r="N49" i="306"/>
  <c r="C92" i="304"/>
  <c r="N85" i="304"/>
  <c r="E350" i="268"/>
  <c r="F74" i="304"/>
  <c r="C40" i="288"/>
  <c r="F13" i="306"/>
  <c r="L45" i="308"/>
  <c r="E89" i="304"/>
  <c r="D30" i="298"/>
  <c r="C183" i="268" s="1"/>
  <c r="N35" i="309"/>
  <c r="L108" i="304"/>
  <c r="C163" i="306"/>
  <c r="E26" i="298"/>
  <c r="D179" i="268" s="1"/>
  <c r="E100" i="306"/>
  <c r="C23" i="298"/>
  <c r="K135" i="306"/>
  <c r="E41" i="304"/>
  <c r="L44" i="304"/>
  <c r="K9" i="306"/>
  <c r="M24" i="309"/>
  <c r="M102" i="304"/>
  <c r="N37" i="306"/>
  <c r="D119" i="306"/>
  <c r="K49" i="306"/>
  <c r="N201" i="306"/>
  <c r="D88" i="306"/>
  <c r="M157" i="306"/>
  <c r="F60" i="304"/>
  <c r="E98" i="268"/>
  <c r="C393" i="268"/>
  <c r="N39" i="304"/>
  <c r="O108" i="304"/>
  <c r="E496" i="268"/>
  <c r="D83" i="268"/>
  <c r="N53" i="304"/>
  <c r="M29" i="304"/>
  <c r="M62" i="306"/>
  <c r="M11" i="308"/>
  <c r="M77" i="306"/>
  <c r="C39" i="298"/>
  <c r="F104" i="304"/>
  <c r="D329" i="268"/>
  <c r="O88" i="304"/>
  <c r="F58" i="304"/>
  <c r="O51" i="304"/>
  <c r="M119" i="304"/>
  <c r="N43" i="304"/>
  <c r="E401" i="268"/>
  <c r="M101" i="306"/>
  <c r="E73" i="268"/>
  <c r="C329" i="268"/>
  <c r="F36" i="298"/>
  <c r="E189" i="268" s="1"/>
  <c r="K41" i="309"/>
  <c r="M109" i="304"/>
  <c r="E58" i="306"/>
  <c r="D122" i="304"/>
  <c r="E170" i="306"/>
  <c r="K105" i="306"/>
  <c r="M21" i="309"/>
  <c r="C185" i="306"/>
  <c r="D136" i="306"/>
  <c r="E339" i="268"/>
  <c r="D78" i="306"/>
  <c r="C340" i="268"/>
  <c r="O100" i="304"/>
  <c r="L17" i="308"/>
  <c r="C156" i="306"/>
  <c r="K63" i="306"/>
  <c r="E35" i="298"/>
  <c r="D188" i="268" s="1"/>
  <c r="K28" i="309"/>
  <c r="E501" i="268"/>
  <c r="D106" i="304"/>
  <c r="K40" i="306"/>
  <c r="D71" i="306"/>
  <c r="C60" i="304"/>
  <c r="E345" i="268"/>
  <c r="C33" i="298"/>
  <c r="E40" i="304"/>
  <c r="D384" i="268"/>
  <c r="K119" i="306"/>
  <c r="F18" i="306"/>
  <c r="E119" i="306"/>
  <c r="N26" i="306"/>
  <c r="C61" i="268"/>
  <c r="L46" i="308"/>
  <c r="C41" i="304"/>
  <c r="O10" i="304"/>
  <c r="E138" i="306"/>
  <c r="C139" i="304"/>
  <c r="N109" i="304"/>
  <c r="C39" i="288"/>
  <c r="O42" i="304"/>
  <c r="E57" i="306"/>
  <c r="M65" i="306"/>
  <c r="E117" i="304"/>
  <c r="C64" i="306"/>
  <c r="M101" i="304"/>
  <c r="F38" i="304"/>
  <c r="E504" i="268"/>
  <c r="D31" i="298"/>
  <c r="C184" i="268" s="1"/>
  <c r="C492" i="268"/>
  <c r="L102" i="306"/>
  <c r="N195" i="306"/>
  <c r="D97" i="304"/>
  <c r="N13" i="304"/>
  <c r="M120" i="304"/>
  <c r="F46" i="306"/>
  <c r="N126" i="304"/>
  <c r="D90" i="304"/>
  <c r="N108" i="304"/>
  <c r="D39" i="288"/>
  <c r="C73" i="268" s="1"/>
  <c r="M97" i="306"/>
  <c r="C332" i="268"/>
  <c r="K24" i="308"/>
  <c r="D146" i="306"/>
  <c r="N12" i="309"/>
  <c r="F195" i="306"/>
  <c r="L80" i="304"/>
  <c r="L43" i="309"/>
  <c r="D193" i="306"/>
  <c r="M55" i="304"/>
  <c r="N140" i="306"/>
  <c r="C127" i="306"/>
  <c r="N12" i="304"/>
  <c r="C165" i="268"/>
  <c r="F22" i="306"/>
  <c r="M143" i="306"/>
  <c r="L44" i="308"/>
  <c r="F111" i="304"/>
  <c r="D33" i="288"/>
  <c r="M104" i="306"/>
  <c r="C342" i="268"/>
  <c r="L141" i="304"/>
  <c r="C97" i="268"/>
  <c r="N102" i="304"/>
  <c r="L205" i="306"/>
  <c r="C142" i="306"/>
  <c r="M11" i="304"/>
  <c r="N38" i="304"/>
  <c r="D27" i="298"/>
  <c r="C180" i="268" s="1"/>
  <c r="F25" i="306"/>
  <c r="L204" i="306"/>
  <c r="C489" i="268"/>
  <c r="E52" i="306"/>
  <c r="M87" i="304"/>
  <c r="D14" i="304"/>
  <c r="E125" i="304"/>
  <c r="D386" i="268"/>
  <c r="C403" i="268"/>
  <c r="M148" i="306"/>
  <c r="F140" i="306"/>
  <c r="D28" i="304"/>
  <c r="C37" i="288"/>
  <c r="N21" i="306"/>
  <c r="N54" i="306"/>
  <c r="F29" i="298"/>
  <c r="E182" i="268" s="1"/>
  <c r="O32" i="304"/>
  <c r="L64" i="306"/>
  <c r="M105" i="304"/>
  <c r="K37" i="306"/>
  <c r="O87" i="304"/>
  <c r="M13" i="308"/>
  <c r="K156" i="306"/>
  <c r="N192" i="306"/>
  <c r="F32" i="304"/>
  <c r="D364" i="268"/>
  <c r="K43" i="306"/>
  <c r="M40" i="309"/>
  <c r="E178" i="306"/>
  <c r="M121" i="306"/>
  <c r="K136" i="306"/>
  <c r="K134" i="306"/>
  <c r="M49" i="306"/>
  <c r="K35" i="306"/>
  <c r="L57" i="304"/>
  <c r="F19" i="298"/>
  <c r="E172" i="268" s="1"/>
  <c r="C34" i="298"/>
  <c r="C169" i="306"/>
  <c r="C41" i="288"/>
  <c r="M49" i="304"/>
  <c r="M137" i="304"/>
  <c r="C140" i="306"/>
  <c r="N56" i="306"/>
  <c r="M68" i="304"/>
  <c r="F16" i="306"/>
  <c r="E42" i="306"/>
  <c r="M19" i="308"/>
  <c r="K109" i="306"/>
  <c r="K47" i="306"/>
  <c r="N15" i="308"/>
  <c r="D126" i="306"/>
  <c r="E97" i="268"/>
  <c r="L13" i="308"/>
  <c r="D332" i="268"/>
  <c r="N10" i="306"/>
  <c r="E68" i="306"/>
  <c r="F116" i="306"/>
  <c r="C194" i="306"/>
  <c r="C34" i="288"/>
  <c r="C22" i="304"/>
  <c r="D131" i="306"/>
  <c r="M46" i="306"/>
  <c r="O52" i="304"/>
  <c r="E7" i="306"/>
  <c r="E29" i="304"/>
  <c r="F94" i="304"/>
  <c r="E48" i="304"/>
  <c r="C120" i="306"/>
  <c r="C94" i="306"/>
  <c r="M135" i="304"/>
  <c r="L109" i="306"/>
  <c r="K40" i="309"/>
  <c r="D195" i="306"/>
  <c r="D484" i="268"/>
  <c r="C404" i="268"/>
  <c r="F103" i="304"/>
  <c r="N109" i="306"/>
  <c r="C60" i="306"/>
  <c r="K43" i="309"/>
  <c r="D37" i="298"/>
  <c r="C190" i="268" s="1"/>
  <c r="E23" i="304"/>
  <c r="F65" i="304"/>
  <c r="F35" i="306"/>
  <c r="F26" i="306"/>
  <c r="N114" i="306"/>
  <c r="M28" i="308"/>
  <c r="E203" i="306"/>
  <c r="K20" i="306"/>
  <c r="D487" i="268"/>
  <c r="D383" i="268"/>
  <c r="D196" i="306"/>
  <c r="F81" i="306"/>
  <c r="D87" i="268"/>
  <c r="C31" i="304"/>
  <c r="E79" i="268"/>
  <c r="M15" i="309"/>
  <c r="N147" i="306"/>
  <c r="M19" i="304"/>
  <c r="E154" i="306"/>
  <c r="L68" i="306"/>
  <c r="D403" i="268"/>
  <c r="C88" i="306"/>
  <c r="E45" i="306"/>
  <c r="L19" i="306"/>
  <c r="F174" i="306"/>
  <c r="C328" i="268"/>
  <c r="D126" i="304"/>
  <c r="O76" i="304"/>
  <c r="E140" i="304"/>
  <c r="C383" i="268"/>
  <c r="M17" i="308"/>
  <c r="C7" i="306"/>
  <c r="N33" i="308"/>
  <c r="D140" i="304"/>
  <c r="D99" i="306"/>
  <c r="M119" i="306"/>
  <c r="K99" i="306"/>
  <c r="E136" i="304"/>
  <c r="K81" i="306"/>
  <c r="O124" i="304"/>
  <c r="E21" i="298"/>
  <c r="D174" i="268" s="1"/>
  <c r="C54" i="306"/>
  <c r="D176" i="306"/>
  <c r="D402" i="268"/>
  <c r="D489" i="268"/>
  <c r="E38" i="306"/>
  <c r="L15" i="306"/>
  <c r="E19" i="304"/>
  <c r="N7" i="304"/>
  <c r="M142" i="304"/>
  <c r="F69" i="306"/>
  <c r="D501" i="268"/>
  <c r="O78" i="304"/>
  <c r="N138" i="306"/>
  <c r="D389" i="268"/>
  <c r="N127" i="306"/>
  <c r="K59" i="306"/>
  <c r="O61" i="304"/>
  <c r="K51" i="306"/>
  <c r="E41" i="306"/>
  <c r="M111" i="304"/>
  <c r="K45" i="308"/>
  <c r="D138" i="304"/>
  <c r="C363" i="268"/>
  <c r="E79" i="306"/>
  <c r="K69" i="306"/>
  <c r="D373" i="268"/>
  <c r="N27" i="304"/>
  <c r="L67" i="306"/>
  <c r="C110" i="304"/>
  <c r="L99" i="304"/>
  <c r="E78" i="268"/>
  <c r="L119" i="304"/>
  <c r="C385" i="268"/>
  <c r="C22" i="298"/>
  <c r="F41" i="304"/>
  <c r="C79" i="304"/>
  <c r="M25" i="306"/>
  <c r="C86" i="306"/>
  <c r="E28" i="298"/>
  <c r="D181" i="268" s="1"/>
  <c r="O110" i="304"/>
  <c r="E377" i="268"/>
  <c r="L391" i="268"/>
  <c r="L395" i="268"/>
  <c r="L392" i="268"/>
  <c r="L465" i="268"/>
  <c r="L478" i="268"/>
  <c r="L522" i="268"/>
  <c r="L512" i="268"/>
  <c r="L505" i="268"/>
  <c r="L520" i="268"/>
  <c r="L506" i="268"/>
  <c r="L511" i="268"/>
  <c r="L507" i="268"/>
  <c r="L199" i="268"/>
  <c r="L177" i="268"/>
  <c r="L175" i="268"/>
  <c r="L187" i="268"/>
  <c r="L183" i="268"/>
  <c r="L185" i="268"/>
  <c r="L166" i="268"/>
  <c r="L172" i="268"/>
  <c r="L170" i="268"/>
  <c r="L186" i="268"/>
  <c r="L189" i="268"/>
  <c r="L516" i="268"/>
  <c r="L518" i="268"/>
  <c r="L477" i="268"/>
  <c r="L399" i="268"/>
  <c r="L447" i="268"/>
  <c r="L513" i="268"/>
  <c r="L471" i="268"/>
  <c r="L162" i="268"/>
  <c r="L195" i="268"/>
  <c r="L192" i="268"/>
  <c r="L188" i="268"/>
  <c r="L180" i="268"/>
  <c r="L181" i="268"/>
  <c r="L472" i="268"/>
  <c r="L509" i="268"/>
  <c r="L514" i="268"/>
  <c r="L521" i="268"/>
  <c r="L526" i="268"/>
  <c r="L404" i="268"/>
  <c r="L191" i="268"/>
  <c r="L161" i="268"/>
  <c r="L86" i="268"/>
  <c r="L190" i="268"/>
  <c r="L179" i="268"/>
  <c r="L182" i="268"/>
  <c r="L194" i="268"/>
  <c r="L317" i="268"/>
  <c r="L322" i="268"/>
  <c r="L321" i="268"/>
  <c r="L314" i="268"/>
  <c r="L305" i="268"/>
  <c r="L300" i="268"/>
  <c r="L319" i="268"/>
  <c r="L294" i="268"/>
  <c r="L309" i="268"/>
  <c r="L303" i="268"/>
  <c r="L312" i="268"/>
  <c r="L326" i="268"/>
  <c r="L292" i="268"/>
  <c r="L293" i="268"/>
  <c r="L308" i="268"/>
  <c r="L298" i="268"/>
  <c r="L290" i="268"/>
  <c r="L316" i="268"/>
  <c r="L313" i="268"/>
  <c r="L325" i="268"/>
  <c r="L297" i="268"/>
  <c r="L302" i="268"/>
  <c r="L299" i="268"/>
  <c r="L324" i="268"/>
  <c r="L310" i="268"/>
  <c r="L296" i="268"/>
  <c r="L304" i="268"/>
  <c r="L311" i="268"/>
  <c r="L320" i="268"/>
  <c r="L323" i="268"/>
  <c r="L327" i="268"/>
  <c r="L306" i="268"/>
  <c r="L103" i="268"/>
  <c r="L89" i="268"/>
  <c r="L85" i="268"/>
  <c r="L87" i="268"/>
  <c r="L274" i="268"/>
  <c r="L266" i="268"/>
  <c r="L262" i="268"/>
  <c r="L288" i="268"/>
  <c r="L289" i="268"/>
  <c r="L258" i="268"/>
  <c r="L270" i="268"/>
  <c r="L276" i="268"/>
  <c r="L273" i="268"/>
  <c r="L265" i="268"/>
  <c r="L277" i="268"/>
  <c r="L268" i="268"/>
  <c r="L287" i="268"/>
  <c r="L272" i="268"/>
  <c r="L269" i="268"/>
  <c r="L263" i="268"/>
  <c r="L264" i="268"/>
  <c r="L285" i="268"/>
  <c r="L275" i="268"/>
  <c r="L220" i="268"/>
  <c r="L452" i="268"/>
  <c r="L208" i="268"/>
  <c r="L381" i="268"/>
  <c r="L451" i="268"/>
  <c r="L37" i="268"/>
  <c r="L41" i="268"/>
  <c r="L25" i="268"/>
  <c r="L245" i="268"/>
  <c r="L254" i="268"/>
  <c r="L31" i="268"/>
  <c r="L464" i="268"/>
  <c r="L218" i="268"/>
  <c r="L202" i="268"/>
  <c r="L386" i="268"/>
  <c r="L394" i="268"/>
  <c r="L373" i="268"/>
  <c r="L221" i="268"/>
  <c r="L243" i="268"/>
  <c r="L232" i="268"/>
  <c r="L382" i="268"/>
  <c r="L368" i="268"/>
  <c r="L398" i="268"/>
  <c r="L104" i="268"/>
  <c r="L101" i="268"/>
  <c r="L374" i="268"/>
  <c r="L88" i="268"/>
  <c r="L397" i="268"/>
  <c r="L396" i="268"/>
  <c r="L84" i="268"/>
  <c r="L377" i="268"/>
  <c r="L92" i="268"/>
  <c r="L90" i="268"/>
  <c r="L376" i="268"/>
  <c r="L370" i="268"/>
  <c r="L253" i="268"/>
  <c r="L402" i="268"/>
  <c r="L98" i="268"/>
  <c r="L230" i="268"/>
  <c r="L424" i="268"/>
  <c r="L223" i="268"/>
  <c r="L406" i="268"/>
  <c r="L380" i="268"/>
  <c r="L93" i="268"/>
  <c r="L401" i="268"/>
  <c r="L385" i="268"/>
  <c r="L106" i="268"/>
  <c r="L378" i="268"/>
  <c r="L405" i="268"/>
  <c r="L82" i="268"/>
  <c r="L95" i="268"/>
  <c r="L83" i="268"/>
  <c r="L384" i="268"/>
  <c r="L388" i="268"/>
  <c r="L372" i="268"/>
  <c r="L400" i="268"/>
  <c r="L237" i="268"/>
  <c r="L228" i="268"/>
  <c r="L241" i="268"/>
  <c r="L403" i="268"/>
  <c r="L102" i="268"/>
  <c r="L91" i="268"/>
  <c r="L375" i="268"/>
  <c r="L383" i="268"/>
  <c r="L407" i="268"/>
  <c r="L369" i="268"/>
  <c r="L379" i="268"/>
  <c r="L96" i="268"/>
  <c r="L100" i="268"/>
  <c r="L387" i="268"/>
  <c r="L390" i="268"/>
  <c r="L371" i="268"/>
  <c r="L339" i="268"/>
  <c r="L331" i="268"/>
  <c r="L340" i="268"/>
  <c r="L337" i="268"/>
  <c r="L336" i="268"/>
  <c r="L341" i="268"/>
  <c r="L348" i="268"/>
  <c r="L367" i="268"/>
  <c r="L343" i="268"/>
  <c r="L361" i="268"/>
  <c r="L355" i="268"/>
  <c r="L356" i="268"/>
  <c r="L360" i="268"/>
  <c r="L349" i="268"/>
  <c r="L347" i="268"/>
  <c r="L357" i="268"/>
  <c r="L329" i="268"/>
  <c r="L364" i="268"/>
  <c r="L358" i="268"/>
  <c r="L365" i="268"/>
  <c r="L335" i="268"/>
  <c r="L359" i="268"/>
  <c r="A2" i="288"/>
  <c r="K383" i="268"/>
  <c r="L462" i="268"/>
  <c r="L210" i="268"/>
  <c r="L435" i="268"/>
  <c r="L408" i="268"/>
  <c r="L467" i="268"/>
  <c r="L419" i="268"/>
  <c r="L212" i="268"/>
  <c r="L423" i="268"/>
  <c r="L444" i="268"/>
  <c r="L214" i="268"/>
  <c r="L463" i="268"/>
  <c r="L422" i="268"/>
  <c r="L431" i="268"/>
  <c r="L418" i="268"/>
  <c r="L466" i="268"/>
  <c r="L449" i="268"/>
  <c r="L415" i="268"/>
  <c r="L459" i="268"/>
  <c r="L203" i="268"/>
  <c r="L129" i="268"/>
  <c r="L473" i="268"/>
  <c r="L458" i="268"/>
  <c r="L476" i="268"/>
  <c r="L469" i="268"/>
  <c r="L446" i="268"/>
  <c r="L213" i="268"/>
  <c r="L439" i="268"/>
  <c r="L450" i="268"/>
  <c r="L442" i="268"/>
  <c r="L456" i="268"/>
  <c r="L453" i="268"/>
  <c r="L414" i="268"/>
  <c r="L440" i="268"/>
  <c r="L461" i="268"/>
  <c r="L206" i="268"/>
  <c r="L434" i="268"/>
  <c r="L470" i="268"/>
  <c r="L427" i="268"/>
  <c r="L468" i="268"/>
  <c r="L460" i="268"/>
  <c r="L454" i="268"/>
  <c r="L437" i="268"/>
  <c r="L455" i="268"/>
  <c r="L413" i="268"/>
  <c r="L479" i="268"/>
  <c r="L457" i="268"/>
  <c r="L448" i="268"/>
  <c r="L410" i="268"/>
  <c r="L474" i="268"/>
  <c r="L231" i="268"/>
  <c r="L249" i="268"/>
  <c r="L18" i="268"/>
  <c r="L3" i="268"/>
  <c r="L30" i="268"/>
  <c r="L233" i="268"/>
  <c r="L226" i="268"/>
  <c r="L255" i="268"/>
  <c r="L247" i="268"/>
  <c r="L224" i="268"/>
  <c r="L39" i="268"/>
  <c r="L234" i="268"/>
  <c r="L236" i="268"/>
  <c r="L19" i="268"/>
  <c r="L35" i="268"/>
  <c r="L246" i="268"/>
  <c r="L222" i="268"/>
  <c r="L242" i="268"/>
  <c r="L16" i="268"/>
  <c r="L36" i="268"/>
  <c r="L251" i="268"/>
  <c r="K497" i="268"/>
  <c r="K468" i="268"/>
  <c r="K187" i="268"/>
  <c r="K422" i="268"/>
  <c r="K451" i="268"/>
  <c r="K155" i="268"/>
  <c r="F357" i="268"/>
  <c r="E491" i="268"/>
  <c r="L248" i="268"/>
  <c r="L21" i="268"/>
  <c r="L15" i="268"/>
  <c r="L22" i="268"/>
  <c r="L239" i="268"/>
  <c r="K389" i="268"/>
  <c r="K7" i="268"/>
  <c r="K110" i="268"/>
  <c r="K400" i="268"/>
  <c r="K445" i="268"/>
  <c r="K35" i="268"/>
  <c r="K228" i="268"/>
  <c r="K145" i="268"/>
  <c r="K492" i="268"/>
  <c r="K153" i="268"/>
  <c r="K438" i="268"/>
  <c r="K118" i="268"/>
  <c r="K377" i="268"/>
  <c r="K95" i="268"/>
  <c r="K18" i="268"/>
  <c r="K432" i="268"/>
  <c r="K308" i="268"/>
  <c r="K132" i="268"/>
  <c r="K499" i="268"/>
  <c r="K303" i="268"/>
  <c r="K148" i="268"/>
  <c r="K9" i="268"/>
  <c r="K87" i="268"/>
  <c r="K139" i="268"/>
  <c r="K192" i="268"/>
  <c r="K173" i="268"/>
  <c r="K79" i="268"/>
  <c r="K123" i="268"/>
  <c r="K74" i="268"/>
  <c r="K381" i="268"/>
  <c r="K295" i="268"/>
  <c r="K226" i="268"/>
  <c r="K385" i="268"/>
  <c r="K131" i="268"/>
  <c r="K127" i="268"/>
  <c r="K233" i="268"/>
  <c r="K352" i="268"/>
  <c r="K333" i="268"/>
  <c r="K62" i="268"/>
  <c r="K179" i="268"/>
  <c r="K201" i="268"/>
  <c r="K73" i="268"/>
  <c r="K157" i="268"/>
  <c r="K404" i="268"/>
  <c r="K98" i="268"/>
  <c r="K10" i="268"/>
  <c r="L204" i="268"/>
  <c r="L216" i="268"/>
  <c r="F178" i="268"/>
  <c r="L252" i="268"/>
  <c r="L219" i="268"/>
  <c r="L250" i="268"/>
  <c r="L244" i="268"/>
  <c r="L225" i="268"/>
  <c r="D44" i="298"/>
  <c r="C197" i="268" s="1"/>
  <c r="F49" i="268"/>
  <c r="F153" i="306"/>
  <c r="L240" i="268"/>
  <c r="L227" i="268"/>
  <c r="L17" i="268"/>
  <c r="K388" i="268"/>
  <c r="K293" i="268"/>
  <c r="K186" i="268"/>
  <c r="K420" i="268"/>
  <c r="K490" i="268"/>
  <c r="K440" i="268"/>
  <c r="K315" i="268"/>
  <c r="K76" i="268"/>
  <c r="K208" i="268"/>
  <c r="K286" i="268"/>
  <c r="L235" i="268"/>
  <c r="L238" i="268"/>
  <c r="L271" i="268"/>
  <c r="L284" i="268"/>
  <c r="L286" i="268"/>
  <c r="L281" i="268"/>
  <c r="L280" i="268"/>
  <c r="L279" i="268"/>
  <c r="L257" i="268"/>
  <c r="L20" i="268"/>
  <c r="L5" i="268"/>
  <c r="L10" i="268"/>
  <c r="L11" i="268"/>
  <c r="L6" i="268"/>
  <c r="F379" i="268"/>
  <c r="K512" i="268"/>
  <c r="E487" i="268"/>
  <c r="D49" i="304"/>
  <c r="N62" i="304"/>
  <c r="N108" i="306"/>
  <c r="N31" i="308"/>
  <c r="N154" i="306"/>
  <c r="M100" i="304"/>
  <c r="F19" i="304"/>
  <c r="C95" i="268"/>
  <c r="F99" i="306"/>
  <c r="D103" i="268"/>
  <c r="L123" i="306"/>
  <c r="L36" i="306"/>
  <c r="C179" i="306"/>
  <c r="D123" i="304"/>
  <c r="E376" i="268"/>
  <c r="F20" i="304"/>
  <c r="F28" i="304"/>
  <c r="M29" i="306"/>
  <c r="K19" i="309"/>
  <c r="C85" i="304"/>
  <c r="C105" i="306"/>
  <c r="F203" i="306"/>
  <c r="F49" i="306"/>
  <c r="M59" i="304"/>
  <c r="E33" i="288"/>
  <c r="F72" i="304"/>
  <c r="D365" i="268"/>
  <c r="N58" i="306"/>
  <c r="L65" i="306"/>
  <c r="D206" i="306"/>
  <c r="F178" i="306"/>
  <c r="D74" i="304"/>
  <c r="M45" i="309"/>
  <c r="E137" i="306"/>
  <c r="N70" i="306"/>
  <c r="L20" i="304"/>
  <c r="M32" i="309"/>
  <c r="F125" i="304"/>
  <c r="D141" i="304"/>
  <c r="E103" i="304"/>
  <c r="C38" i="298"/>
  <c r="D40" i="288"/>
  <c r="C74" i="268" s="1"/>
  <c r="C85" i="306"/>
  <c r="C147" i="306"/>
  <c r="F34" i="304"/>
  <c r="K125" i="306"/>
  <c r="L143" i="304"/>
  <c r="L88" i="306"/>
  <c r="N60" i="306"/>
  <c r="M17" i="306"/>
  <c r="N19" i="309"/>
  <c r="C37" i="306"/>
  <c r="E361" i="268"/>
  <c r="F23" i="298"/>
  <c r="D34" i="304"/>
  <c r="K24" i="306"/>
  <c r="N90" i="304"/>
  <c r="N124" i="306"/>
  <c r="N42" i="309"/>
  <c r="F64" i="306"/>
  <c r="C28" i="306"/>
  <c r="E12" i="304"/>
  <c r="F46" i="298"/>
  <c r="E199" i="268" s="1"/>
  <c r="C503" i="268"/>
  <c r="N81" i="306"/>
  <c r="L16" i="308"/>
  <c r="M128" i="304"/>
  <c r="D63" i="304"/>
  <c r="L84" i="306"/>
  <c r="L100" i="304"/>
  <c r="M201" i="306"/>
  <c r="C137" i="306"/>
  <c r="N14" i="304"/>
  <c r="E128" i="304"/>
  <c r="M43" i="308"/>
  <c r="C32" i="288"/>
  <c r="C193" i="306"/>
  <c r="N11" i="308"/>
  <c r="L13" i="306"/>
  <c r="D118" i="304"/>
  <c r="E407" i="268"/>
  <c r="N78" i="304"/>
  <c r="O129" i="304"/>
  <c r="O140" i="304"/>
  <c r="C100" i="268"/>
  <c r="L510" i="268"/>
  <c r="L517" i="268"/>
  <c r="L508" i="268"/>
  <c r="F79" i="268"/>
  <c r="F75" i="268"/>
  <c r="F69" i="268"/>
  <c r="L18" i="304"/>
  <c r="F106" i="304"/>
  <c r="K143" i="306"/>
  <c r="C372" i="268"/>
  <c r="O90" i="304"/>
  <c r="N136" i="304"/>
  <c r="N155" i="306"/>
  <c r="E113" i="304"/>
  <c r="O122" i="304"/>
  <c r="C162" i="306"/>
  <c r="L123" i="304"/>
  <c r="C157" i="306"/>
  <c r="L71" i="304"/>
  <c r="D24" i="304"/>
  <c r="D28" i="288"/>
  <c r="C59" i="268" s="1"/>
  <c r="D86" i="306"/>
  <c r="C482" i="268"/>
  <c r="N72" i="306"/>
  <c r="L34" i="308"/>
  <c r="L76" i="304"/>
  <c r="K106" i="306"/>
  <c r="E163" i="306"/>
  <c r="D58" i="304"/>
  <c r="N123" i="306"/>
  <c r="M43" i="306"/>
  <c r="D349" i="268"/>
  <c r="D340" i="268"/>
  <c r="C128" i="304"/>
  <c r="M20" i="306"/>
  <c r="D105" i="268"/>
  <c r="D52" i="306"/>
  <c r="M89" i="304"/>
  <c r="F135" i="306"/>
  <c r="M68" i="306"/>
  <c r="K30" i="309"/>
  <c r="E52" i="304"/>
  <c r="C43" i="268"/>
  <c r="C367" i="268"/>
  <c r="D100" i="268"/>
  <c r="N86" i="304"/>
  <c r="D98" i="268"/>
  <c r="L48" i="304"/>
  <c r="C392" i="268"/>
  <c r="K12" i="306"/>
  <c r="F106" i="306"/>
  <c r="F55" i="268"/>
  <c r="F177" i="268"/>
  <c r="F363" i="268"/>
  <c r="F356" i="268"/>
  <c r="F353" i="268"/>
  <c r="F402" i="268"/>
  <c r="F374" i="268"/>
  <c r="F370" i="268"/>
  <c r="F74" i="268"/>
  <c r="F59" i="268"/>
  <c r="F189" i="268"/>
  <c r="F187" i="268"/>
  <c r="F183" i="268"/>
  <c r="F179" i="268"/>
  <c r="F174" i="268"/>
  <c r="F166" i="268"/>
  <c r="F362" i="268"/>
  <c r="F358" i="268"/>
  <c r="F352" i="268"/>
  <c r="F343" i="268"/>
  <c r="F347" i="268"/>
  <c r="F406" i="268"/>
  <c r="F404" i="268"/>
  <c r="F391" i="268"/>
  <c r="F191" i="268"/>
  <c r="F351" i="268"/>
  <c r="F348" i="268"/>
  <c r="F345" i="268"/>
  <c r="F394" i="268"/>
  <c r="F378" i="268"/>
  <c r="A2" i="298"/>
  <c r="F198" i="268"/>
  <c r="F196" i="268"/>
  <c r="F194" i="268"/>
  <c r="F364" i="268"/>
  <c r="F360" i="268"/>
  <c r="F354" i="268"/>
  <c r="F403" i="268"/>
  <c r="F385" i="268"/>
  <c r="L205" i="268"/>
  <c r="L29" i="268"/>
  <c r="L14" i="268"/>
  <c r="L38" i="268"/>
  <c r="L23" i="268"/>
  <c r="L26" i="268"/>
  <c r="L40" i="268"/>
  <c r="L168" i="268"/>
  <c r="L174" i="268"/>
  <c r="L165" i="268"/>
  <c r="L163" i="268"/>
  <c r="L200" i="268"/>
  <c r="L193" i="268"/>
  <c r="L4" i="268"/>
  <c r="L178" i="268"/>
  <c r="L184" i="268"/>
  <c r="F163" i="268"/>
  <c r="L209" i="268"/>
  <c r="L207" i="268"/>
  <c r="L13" i="268"/>
  <c r="L32" i="268"/>
  <c r="L33" i="268"/>
  <c r="L7" i="268"/>
  <c r="L28" i="268"/>
  <c r="L9" i="268"/>
  <c r="L27" i="268"/>
  <c r="L211" i="268"/>
  <c r="L167" i="268"/>
  <c r="L169" i="268"/>
  <c r="L196" i="268"/>
  <c r="L197" i="268"/>
  <c r="L198" i="268"/>
  <c r="L34" i="268"/>
  <c r="L173" i="268"/>
  <c r="L171" i="268"/>
  <c r="L215" i="268"/>
  <c r="F344" i="268"/>
  <c r="F377" i="268"/>
  <c r="F388" i="268"/>
  <c r="C60" i="268" l="1"/>
  <c r="D60" i="268"/>
  <c r="F44" i="268"/>
  <c r="C46" i="268"/>
  <c r="E48" i="268"/>
  <c r="O7" i="321"/>
  <c r="O17" i="321"/>
  <c r="O8" i="321"/>
  <c r="O13" i="321"/>
  <c r="O10" i="321"/>
  <c r="N12" i="321"/>
  <c r="N9" i="321"/>
  <c r="N18" i="321"/>
  <c r="N14" i="321"/>
  <c r="O24" i="321"/>
  <c r="O25" i="321"/>
  <c r="N26" i="321"/>
  <c r="N27" i="321"/>
  <c r="O33" i="321"/>
  <c r="N34" i="321"/>
  <c r="N35" i="321"/>
  <c r="N36" i="321"/>
  <c r="N37" i="321"/>
  <c r="O12" i="321"/>
  <c r="O9" i="321"/>
  <c r="O18" i="321"/>
  <c r="O14" i="321"/>
  <c r="N16" i="321"/>
  <c r="N19" i="321"/>
  <c r="N20" i="321"/>
  <c r="O26" i="321"/>
  <c r="O27" i="321"/>
  <c r="N28" i="321"/>
  <c r="O34" i="321"/>
  <c r="O35" i="321"/>
  <c r="O36" i="321"/>
  <c r="O37" i="321"/>
  <c r="N38" i="321"/>
  <c r="N39" i="321"/>
  <c r="N40" i="321"/>
  <c r="N41" i="321"/>
  <c r="N11" i="321"/>
  <c r="O16" i="321"/>
  <c r="O19" i="321"/>
  <c r="O20" i="321"/>
  <c r="N21" i="321"/>
  <c r="N15" i="321"/>
  <c r="N22" i="321"/>
  <c r="N23" i="321"/>
  <c r="O28" i="321"/>
  <c r="N29" i="321"/>
  <c r="N30" i="321"/>
  <c r="N31" i="321"/>
  <c r="N32" i="321"/>
  <c r="O38" i="321"/>
  <c r="O39" i="321"/>
  <c r="O40" i="321"/>
  <c r="O41" i="321"/>
  <c r="N42" i="321"/>
  <c r="N43" i="321"/>
  <c r="N44" i="321"/>
  <c r="N45" i="321"/>
  <c r="O11" i="321"/>
  <c r="N7" i="321"/>
  <c r="N17" i="321"/>
  <c r="N8" i="321"/>
  <c r="N13" i="321"/>
  <c r="N10" i="321"/>
  <c r="O21" i="321"/>
  <c r="O15" i="321"/>
  <c r="O22" i="321"/>
  <c r="O23" i="321"/>
  <c r="N24" i="321"/>
  <c r="N25" i="321"/>
  <c r="O29" i="321"/>
  <c r="O30" i="321"/>
  <c r="O31" i="321"/>
  <c r="O32" i="321"/>
  <c r="N33" i="321"/>
  <c r="O42" i="321"/>
  <c r="O43" i="321"/>
  <c r="O44" i="321"/>
  <c r="O45" i="321"/>
  <c r="L11" i="321"/>
  <c r="M16" i="321"/>
  <c r="M19" i="321"/>
  <c r="M20" i="321"/>
  <c r="L21" i="321"/>
  <c r="L15" i="321"/>
  <c r="L22" i="321"/>
  <c r="L23" i="321"/>
  <c r="M28" i="321"/>
  <c r="L29" i="321"/>
  <c r="L30" i="321"/>
  <c r="L31" i="321"/>
  <c r="L32" i="321"/>
  <c r="M38" i="321"/>
  <c r="M39" i="321"/>
  <c r="M40" i="321"/>
  <c r="M41" i="321"/>
  <c r="L42" i="321"/>
  <c r="L43" i="321"/>
  <c r="L44" i="321"/>
  <c r="L45" i="321"/>
  <c r="M11" i="321"/>
  <c r="L7" i="321"/>
  <c r="L17" i="321"/>
  <c r="L8" i="321"/>
  <c r="L13" i="321"/>
  <c r="L10" i="321"/>
  <c r="M21" i="321"/>
  <c r="M15" i="321"/>
  <c r="M22" i="321"/>
  <c r="M23" i="321"/>
  <c r="L24" i="321"/>
  <c r="L25" i="321"/>
  <c r="M29" i="321"/>
  <c r="M30" i="321"/>
  <c r="M31" i="321"/>
  <c r="M32" i="321"/>
  <c r="L33" i="321"/>
  <c r="M42" i="321"/>
  <c r="M43" i="321"/>
  <c r="M44" i="321"/>
  <c r="M45" i="321"/>
  <c r="M6" i="321"/>
  <c r="M7" i="321"/>
  <c r="M17" i="321"/>
  <c r="M8" i="321"/>
  <c r="M13" i="321"/>
  <c r="M10" i="321"/>
  <c r="L12" i="321"/>
  <c r="L9" i="321"/>
  <c r="L18" i="321"/>
  <c r="L14" i="321"/>
  <c r="M24" i="321"/>
  <c r="M25" i="321"/>
  <c r="L26" i="321"/>
  <c r="L27" i="321"/>
  <c r="M33" i="321"/>
  <c r="L34" i="321"/>
  <c r="L35" i="321"/>
  <c r="L36" i="321"/>
  <c r="L37" i="321"/>
  <c r="L6" i="321"/>
  <c r="M12" i="321"/>
  <c r="M9" i="321"/>
  <c r="M18" i="321"/>
  <c r="M14" i="321"/>
  <c r="L16" i="321"/>
  <c r="L19" i="321"/>
  <c r="L20" i="321"/>
  <c r="M26" i="321"/>
  <c r="M27" i="321"/>
  <c r="L28" i="321"/>
  <c r="M34" i="321"/>
  <c r="M35" i="321"/>
  <c r="M36" i="321"/>
  <c r="M37" i="321"/>
  <c r="L38" i="321"/>
  <c r="L39" i="321"/>
  <c r="L40" i="321"/>
  <c r="L41" i="321"/>
  <c r="E43" i="268"/>
  <c r="E64" i="268"/>
  <c r="E50" i="268"/>
  <c r="E65" i="268"/>
  <c r="C50" i="268"/>
  <c r="E164" i="268"/>
  <c r="E49" i="268"/>
  <c r="C48" i="268"/>
  <c r="C49" i="268"/>
  <c r="D63" i="268"/>
  <c r="C63" i="268"/>
  <c r="D44" i="268"/>
  <c r="E57" i="268"/>
  <c r="D47" i="268"/>
  <c r="C44" i="268"/>
  <c r="D167" i="268"/>
  <c r="D49" i="268"/>
  <c r="E60" i="268"/>
  <c r="D65" i="268"/>
  <c r="D48" i="268"/>
  <c r="D89" i="268"/>
  <c r="C89" i="268"/>
  <c r="E89" i="268"/>
  <c r="C88" i="268"/>
  <c r="D88" i="268"/>
  <c r="C82" i="268"/>
  <c r="E84" i="268"/>
  <c r="C86" i="268"/>
  <c r="D86" i="268"/>
  <c r="D90" i="268"/>
  <c r="C87" i="268"/>
  <c r="D84" i="268"/>
  <c r="E88" i="268"/>
  <c r="C83" i="268"/>
  <c r="E83" i="268"/>
  <c r="D55" i="268"/>
  <c r="E46" i="268"/>
  <c r="D50" i="268"/>
  <c r="E67" i="268"/>
  <c r="D43" i="268"/>
  <c r="D67" i="268"/>
  <c r="D45" i="268"/>
  <c r="E59" i="268"/>
  <c r="E55" i="268"/>
  <c r="E63" i="268"/>
  <c r="D64" i="268"/>
  <c r="D54" i="268"/>
  <c r="C66" i="268"/>
  <c r="C68" i="268"/>
  <c r="C64" i="268"/>
  <c r="K13" i="288"/>
  <c r="D59" i="268"/>
  <c r="C65" i="268"/>
  <c r="D46" i="268"/>
  <c r="D51" i="268"/>
  <c r="C57" i="268"/>
  <c r="C67" i="268"/>
  <c r="K31" i="288"/>
  <c r="F64" i="268"/>
  <c r="C47" i="268"/>
  <c r="C55" i="268"/>
  <c r="C45" i="268"/>
  <c r="E44" i="268"/>
  <c r="E51" i="268"/>
  <c r="E45" i="268"/>
  <c r="E54" i="268"/>
  <c r="D57" i="268"/>
  <c r="E47" i="268"/>
  <c r="C51" i="268"/>
  <c r="K30" i="288"/>
  <c r="C52" i="268"/>
  <c r="E53" i="268"/>
  <c r="C62" i="268"/>
  <c r="C161" i="268"/>
  <c r="D162" i="268"/>
  <c r="D163" i="268"/>
  <c r="E165" i="268"/>
  <c r="C166" i="268"/>
  <c r="D165" i="268"/>
  <c r="D166" i="268"/>
  <c r="E168" i="268"/>
  <c r="C163" i="268"/>
  <c r="E161" i="268"/>
  <c r="E163" i="268"/>
  <c r="E166" i="268"/>
  <c r="E162" i="268"/>
  <c r="C162" i="268"/>
  <c r="C167" i="268"/>
  <c r="E167" i="268"/>
  <c r="C164" i="268"/>
  <c r="C168" i="268"/>
  <c r="O6" i="321"/>
  <c r="D168" i="268"/>
  <c r="D164" i="268"/>
  <c r="F165" i="268"/>
  <c r="F164" i="268"/>
  <c r="F193" i="268"/>
  <c r="F168" i="268"/>
  <c r="F172" i="268"/>
  <c r="F167" i="268"/>
  <c r="F169" i="268"/>
  <c r="F171" i="268"/>
  <c r="F173" i="268"/>
  <c r="F192" i="268"/>
  <c r="F175" i="268"/>
  <c r="D161" i="268"/>
  <c r="N6" i="321"/>
  <c r="D480" i="268"/>
  <c r="D42" i="268"/>
  <c r="D82" i="268"/>
  <c r="D368" i="268"/>
  <c r="D328" i="268"/>
  <c r="F162" i="268"/>
  <c r="F381" i="268"/>
  <c r="F375" i="268"/>
  <c r="F380" i="268"/>
  <c r="F389" i="268"/>
  <c r="F396" i="268"/>
  <c r="F383" i="268"/>
  <c r="F384" i="268"/>
  <c r="F382" i="268"/>
  <c r="F393" i="268"/>
  <c r="F400" i="268"/>
  <c r="F399" i="268"/>
  <c r="F390" i="268"/>
  <c r="F387" i="268"/>
  <c r="F397" i="268"/>
  <c r="F369" i="268"/>
  <c r="F371" i="268"/>
  <c r="F395" i="268"/>
  <c r="E368" i="268"/>
  <c r="F331" i="268"/>
  <c r="F350" i="268"/>
  <c r="F333" i="268"/>
  <c r="F330" i="268"/>
  <c r="F349" i="268"/>
  <c r="F355" i="268"/>
  <c r="F342" i="268"/>
  <c r="F335" i="268"/>
  <c r="F341" i="268"/>
  <c r="F334" i="268"/>
  <c r="F361" i="268"/>
  <c r="F359" i="268"/>
  <c r="F346" i="268"/>
  <c r="F339" i="268"/>
  <c r="F367" i="268"/>
  <c r="F338" i="268"/>
  <c r="F62" i="268"/>
  <c r="K28" i="288"/>
  <c r="F60" i="268"/>
  <c r="F67" i="268"/>
  <c r="K33" i="288"/>
  <c r="F66" i="268"/>
  <c r="K32" i="288"/>
  <c r="F42" i="268"/>
  <c r="K14" i="288"/>
  <c r="F52" i="268"/>
  <c r="K12" i="288"/>
  <c r="F72" i="268"/>
  <c r="K38" i="288"/>
  <c r="F70" i="268"/>
  <c r="K36" i="288"/>
  <c r="F51" i="268"/>
  <c r="K17" i="288"/>
  <c r="F45" i="268"/>
  <c r="K19" i="288"/>
  <c r="F68" i="268"/>
  <c r="K34" i="288"/>
  <c r="F71" i="268"/>
  <c r="K37" i="288"/>
  <c r="F73" i="268"/>
  <c r="K39" i="288"/>
  <c r="F43" i="268"/>
  <c r="K9" i="288"/>
  <c r="F56" i="268"/>
  <c r="F54" i="268"/>
  <c r="F53" i="268"/>
  <c r="K20" i="288"/>
  <c r="E328" i="268"/>
  <c r="E42" i="268"/>
  <c r="E82" i="268"/>
  <c r="F368" i="268"/>
  <c r="E480" i="268"/>
  <c r="F161" i="268"/>
  <c r="F170" i="268"/>
  <c r="F46" i="268"/>
  <c r="F372" i="268"/>
  <c r="F328" i="268"/>
  <c r="F47" i="268"/>
  <c r="F61" i="268"/>
  <c r="F332" i="268"/>
  <c r="F65" i="268"/>
  <c r="F48" i="268"/>
  <c r="F329" i="268"/>
  <c r="F50" i="268"/>
  <c r="F376" i="268"/>
  <c r="F336" i="268"/>
  <c r="E355" i="268"/>
  <c r="E52" i="268"/>
  <c r="E96" i="268"/>
  <c r="E375" i="268"/>
  <c r="E176" i="268"/>
  <c r="E493" i="268"/>
  <c r="P25" i="321" l="1"/>
  <c r="P8" i="321"/>
  <c r="P34" i="321"/>
  <c r="P18" i="321"/>
  <c r="P44" i="321"/>
  <c r="P32" i="321"/>
  <c r="P41" i="321"/>
  <c r="P10" i="321"/>
  <c r="P36" i="321"/>
  <c r="P27" i="321"/>
  <c r="P12" i="321"/>
  <c r="P28" i="321"/>
  <c r="P33" i="321"/>
  <c r="P24" i="321"/>
  <c r="P17" i="321"/>
  <c r="P35" i="321"/>
  <c r="P26" i="321"/>
  <c r="P14" i="321"/>
  <c r="P45" i="321"/>
  <c r="P22" i="321"/>
  <c r="P11" i="321"/>
  <c r="P38" i="321"/>
  <c r="P16" i="321"/>
  <c r="P42" i="321"/>
  <c r="P30" i="321"/>
  <c r="P23" i="321"/>
  <c r="P39" i="321"/>
  <c r="P19" i="321"/>
  <c r="P37" i="321"/>
  <c r="P9" i="321"/>
  <c r="P43" i="321"/>
  <c r="P31" i="321"/>
  <c r="P40" i="321"/>
  <c r="P20" i="321"/>
  <c r="P13" i="321"/>
  <c r="P21" i="321"/>
  <c r="P29" i="321"/>
  <c r="P15" i="321"/>
  <c r="P7" i="321"/>
  <c r="P6" i="321"/>
</calcChain>
</file>

<file path=xl/sharedStrings.xml><?xml version="1.0" encoding="utf-8"?>
<sst xmlns="http://schemas.openxmlformats.org/spreadsheetml/2006/main" count="4384" uniqueCount="1162">
  <si>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</si>
  <si>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</si>
  <si>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</si>
  <si>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</si>
  <si>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</si>
  <si>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</si>
  <si>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</si>
  <si>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</si>
  <si>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</si>
  <si>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</si>
  <si>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</si>
  <si>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</si>
  <si>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</si>
  <si>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</si>
  <si>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</si>
  <si>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</si>
  <si>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</si>
  <si>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</si>
  <si>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</si>
  <si>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</si>
  <si>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</si>
  <si>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</si>
  <si>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</si>
  <si>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</si>
  <si>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</si>
  <si>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</si>
  <si>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</si>
  <si>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</si>
  <si>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</si>
  <si>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</si>
  <si>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</si>
  <si>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</si>
  <si>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</si>
  <si>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</si>
  <si>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</si>
  <si>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</si>
  <si>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</si>
  <si>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</si>
  <si>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</si>
  <si>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</si>
  <si>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</si>
  <si>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</si>
  <si>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</si>
  <si>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</si>
  <si>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</si>
  <si>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</si>
  <si>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</si>
  <si>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</si>
  <si>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</si>
  <si>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</si>
  <si>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</si>
  <si>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</si>
  <si>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</si>
  <si>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</si>
  <si>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</si>
  <si>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</si>
  <si>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</si>
  <si>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</si>
  <si>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</si>
  <si>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</si>
  <si>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</si>
  <si>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</si>
  <si>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</si>
  <si>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</si>
  <si>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</si>
  <si>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</si>
  <si>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</si>
  <si>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</si>
  <si>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</si>
  <si>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</si>
  <si>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</si>
  <si>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</si>
  <si>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</si>
  <si>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</si>
  <si>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</si>
  <si>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</si>
  <si>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</si>
  <si>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</si>
  <si>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</si>
  <si>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</si>
  <si>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</si>
  <si>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</si>
  <si>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</si>
  <si>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</si>
  <si>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</si>
  <si>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</si>
  <si>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</si>
  <si>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</si>
  <si>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</si>
  <si>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</si>
  <si>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</si>
  <si>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</si>
  <si>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</si>
  <si>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</si>
  <si>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</si>
  <si>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</si>
  <si>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</si>
  <si>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</si>
  <si>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</si>
  <si>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</si>
  <si>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</si>
  <si>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</si>
  <si>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</si>
  <si>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</si>
  <si>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</si>
  <si>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</si>
  <si>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</si>
  <si>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</si>
  <si>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</si>
  <si>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</si>
  <si>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</si>
  <si>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</si>
  <si>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</si>
  <si>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</si>
  <si>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</si>
  <si>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</si>
  <si>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</si>
  <si>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</si>
  <si>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</si>
  <si>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</si>
  <si>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</si>
  <si>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</si>
  <si>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</si>
  <si>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</si>
  <si>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</si>
  <si>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</si>
  <si>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</si>
  <si>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</si>
  <si>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</si>
  <si>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</si>
  <si>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</si>
  <si>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</si>
  <si>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</si>
  <si>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</si>
  <si>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</si>
  <si>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</si>
  <si>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</si>
  <si>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</si>
  <si>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</si>
  <si>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</si>
  <si>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</si>
  <si>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</si>
  <si>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</si>
  <si>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</si>
  <si>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</si>
  <si>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</si>
  <si>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</si>
  <si>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</si>
  <si>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</si>
  <si>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</si>
  <si>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</si>
  <si>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</si>
  <si>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</si>
  <si>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</si>
  <si>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</si>
  <si>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</si>
  <si>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</si>
  <si>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</si>
  <si>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</si>
  <si>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</si>
  <si>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</si>
  <si>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</si>
  <si>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</si>
  <si>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</si>
  <si>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</si>
  <si>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</si>
  <si>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</si>
  <si>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</si>
  <si>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</si>
  <si>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</si>
  <si>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</si>
  <si>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</si>
  <si>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</si>
  <si>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</si>
  <si>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</si>
  <si>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</si>
  <si>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</si>
  <si>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</si>
  <si>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</si>
  <si>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</si>
  <si>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</si>
  <si>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100 Metre</t>
  </si>
  <si>
    <t>800 Metre</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</si>
  <si>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</si>
  <si>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</si>
  <si>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</si>
  <si>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</si>
  <si>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</si>
  <si>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</si>
  <si>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</si>
  <si>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</si>
  <si>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</si>
  <si>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</si>
  <si>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</si>
  <si>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</si>
  <si>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</si>
  <si>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</si>
  <si>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</si>
  <si>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</si>
  <si>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</si>
  <si>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</si>
  <si>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</si>
  <si>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</si>
  <si>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</si>
  <si>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</si>
  <si>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</si>
  <si>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</si>
  <si>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</si>
  <si>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</si>
  <si>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</si>
  <si>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</si>
  <si>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</si>
  <si>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</si>
  <si>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</si>
  <si>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</si>
  <si>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</si>
  <si>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</si>
  <si>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</si>
  <si>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</si>
  <si>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</si>
  <si>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</si>
  <si>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</si>
  <si>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</si>
  <si>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</si>
  <si>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</si>
  <si>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</si>
  <si>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</si>
  <si>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</si>
  <si>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</si>
  <si>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</si>
  <si>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</si>
  <si>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</si>
  <si>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</si>
  <si>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</si>
  <si>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</si>
  <si>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</si>
  <si>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</si>
  <si>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</si>
  <si>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</si>
  <si>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</si>
  <si>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</si>
  <si>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</si>
  <si>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</si>
  <si>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</si>
  <si>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</si>
  <si>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</si>
  <si>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</si>
  <si>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</si>
  <si>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</si>
  <si>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</si>
  <si>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</si>
  <si>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</si>
  <si>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</si>
  <si>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</si>
  <si>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</si>
  <si>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</si>
  <si>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</si>
  <si>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</si>
  <si>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</si>
  <si>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</si>
  <si>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800M-4-7</t>
  </si>
  <si>
    <t>800M-4-8</t>
  </si>
  <si>
    <t>800M-4-9</t>
  </si>
  <si>
    <t>800M-4-10</t>
  </si>
  <si>
    <t>800M-4-11</t>
  </si>
  <si>
    <t>800M-4-12</t>
  </si>
  <si>
    <t>100 METRE</t>
  </si>
  <si>
    <t>Start Kontrol</t>
  </si>
  <si>
    <t>YÜKSEK ATLAMA</t>
  </si>
  <si>
    <t>800 METRE</t>
  </si>
  <si>
    <t>UZUN ATLAMA</t>
  </si>
  <si>
    <t>SIRA</t>
  </si>
  <si>
    <t>Puan</t>
  </si>
  <si>
    <t>START KONTROL</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</si>
  <si>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</si>
  <si>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</si>
  <si>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</si>
  <si>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</si>
  <si>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</si>
  <si>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</si>
  <si>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</si>
  <si>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</si>
  <si>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</si>
  <si>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</si>
  <si>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</si>
  <si>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</si>
  <si>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</si>
  <si>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</si>
  <si>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</si>
  <si>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</si>
  <si>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</si>
  <si>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</si>
  <si>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</si>
  <si>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</si>
  <si>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</si>
  <si>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</si>
  <si>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</si>
  <si>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</si>
  <si>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</si>
  <si>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</si>
  <si>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</si>
  <si>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</si>
  <si>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</si>
  <si>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</si>
  <si>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</si>
  <si>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</si>
  <si>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</si>
  <si>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</si>
  <si>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</si>
  <si>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</si>
  <si>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</si>
  <si>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</si>
  <si>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</si>
  <si>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</si>
  <si>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</si>
  <si>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</si>
  <si>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</si>
  <si>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</si>
  <si>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</si>
  <si>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</si>
  <si>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</si>
  <si>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</si>
  <si>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</si>
  <si>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</si>
  <si>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1500M</t>
  </si>
  <si>
    <t>GÜLLE</t>
  </si>
  <si>
    <t>DİSK</t>
  </si>
  <si>
    <t>CİRİT</t>
  </si>
  <si>
    <t>Cirit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</si>
  <si>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</si>
  <si>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</si>
  <si>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</si>
  <si>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</si>
  <si>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</si>
  <si>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</si>
  <si>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</si>
  <si>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</si>
  <si>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</si>
  <si>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</si>
  <si>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</si>
  <si>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</si>
  <si>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</si>
  <si>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</si>
  <si>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</si>
  <si>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</si>
  <si>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</si>
  <si>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</si>
  <si>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</si>
  <si>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</si>
  <si>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</si>
  <si>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</si>
  <si>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</si>
  <si>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</si>
  <si>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</si>
  <si>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DİSK-26</t>
  </si>
  <si>
    <t>DİSK-27</t>
  </si>
  <si>
    <t>DİSK-28</t>
  </si>
  <si>
    <t>DİSK-29</t>
  </si>
  <si>
    <t>DİSK-30</t>
  </si>
  <si>
    <t>DİSK-31</t>
  </si>
  <si>
    <t>DİSK-32</t>
  </si>
  <si>
    <t>DİSK-33</t>
  </si>
  <si>
    <t>DİSK-34</t>
  </si>
  <si>
    <t>DİSK-35</t>
  </si>
  <si>
    <t>DİSK-36</t>
  </si>
  <si>
    <t>DİSK-37</t>
  </si>
  <si>
    <t>DİSK-38</t>
  </si>
  <si>
    <t>DİSK-39</t>
  </si>
  <si>
    <t>DİSK-40</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</si>
  <si>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</si>
  <si>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</si>
  <si>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</si>
  <si>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</si>
  <si>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</si>
  <si>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</si>
  <si>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</si>
  <si>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</si>
  <si>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</si>
  <si>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</si>
  <si>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</si>
  <si>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</si>
  <si>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</si>
  <si>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</si>
  <si>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</si>
  <si>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</si>
  <si>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</si>
  <si>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</si>
  <si>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</si>
  <si>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</si>
  <si>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</si>
  <si>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</si>
  <si>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</si>
  <si>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</si>
  <si>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</si>
  <si>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CİRİT-26</t>
  </si>
  <si>
    <t>CİRİT-27</t>
  </si>
  <si>
    <t>CİRİT-28</t>
  </si>
  <si>
    <t>CİRİT-29</t>
  </si>
  <si>
    <t>CİRİT-30</t>
  </si>
  <si>
    <t>CİRİT-31</t>
  </si>
  <si>
    <t>CİRİT-32</t>
  </si>
  <si>
    <t>CİRİT-33</t>
  </si>
  <si>
    <t>CİRİT-34</t>
  </si>
  <si>
    <t>CİRİT-35</t>
  </si>
  <si>
    <t>CİRİT-36</t>
  </si>
  <si>
    <t>CİRİT-37</t>
  </si>
  <si>
    <t>CİRİT-38</t>
  </si>
  <si>
    <t>CİRİT-39</t>
  </si>
  <si>
    <t>CİRİT-40</t>
  </si>
  <si>
    <t>Ağırlık</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</si>
  <si>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</si>
  <si>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</si>
  <si>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</si>
  <si>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</si>
  <si>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</si>
  <si>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</si>
  <si>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</si>
  <si>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</si>
  <si>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</si>
  <si>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</si>
  <si>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</si>
  <si>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</si>
  <si>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</si>
  <si>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</si>
  <si>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</si>
  <si>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</si>
  <si>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</si>
  <si>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</si>
  <si>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</si>
  <si>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</si>
  <si>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</si>
  <si>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</si>
  <si>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</si>
  <si>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</si>
  <si>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</si>
  <si>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</si>
  <si>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</si>
  <si>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</si>
  <si>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</si>
  <si>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</si>
  <si>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</si>
  <si>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</si>
  <si>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</si>
  <si>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</si>
  <si>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</si>
  <si>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</si>
  <si>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</si>
  <si>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</si>
  <si>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</si>
  <si>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</si>
  <si>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</si>
  <si>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</si>
  <si>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DİSK ATMA</t>
  </si>
  <si>
    <t>200M</t>
  </si>
  <si>
    <t>400M</t>
  </si>
  <si>
    <t>300M.ENG</t>
  </si>
  <si>
    <t>SIRIK</t>
  </si>
  <si>
    <t>400 METRE</t>
  </si>
  <si>
    <t>400M-1-7</t>
  </si>
  <si>
    <t>400M-1-8</t>
  </si>
  <si>
    <t>400M-2-7</t>
  </si>
  <si>
    <t>400M-2-8</t>
  </si>
  <si>
    <t>400M-3-7</t>
  </si>
  <si>
    <t>400M-3-8</t>
  </si>
  <si>
    <t>400M-4-7</t>
  </si>
  <si>
    <t>400M-4-8</t>
  </si>
  <si>
    <t>SIRIKLA ATLAMA</t>
  </si>
  <si>
    <t>ÜÇADIM ATLAMA</t>
  </si>
  <si>
    <t>300 METRE ENGELLİ</t>
  </si>
  <si>
    <t>200 METRE</t>
  </si>
  <si>
    <t>İSVEÇ BAYRAK</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</si>
  <si>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</si>
  <si>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</si>
  <si>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</si>
  <si>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</si>
  <si>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</si>
  <si>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</si>
  <si>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</si>
  <si>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</si>
  <si>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</si>
  <si>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</si>
  <si>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</si>
  <si>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</si>
  <si>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</si>
  <si>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</si>
  <si>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</si>
  <si>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</si>
  <si>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</si>
  <si>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</si>
  <si>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</si>
  <si>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</si>
  <si>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</si>
  <si>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</si>
  <si>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</si>
  <si>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</si>
  <si>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</si>
  <si>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</si>
  <si>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</si>
  <si>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</si>
  <si>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</si>
  <si>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</si>
  <si>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</si>
  <si>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</si>
  <si>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</si>
  <si>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</si>
  <si>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</si>
  <si>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</si>
  <si>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</si>
  <si>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</si>
  <si>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</si>
  <si>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</si>
  <si>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</si>
  <si>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</si>
  <si>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</si>
  <si>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</si>
  <si>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</si>
  <si>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</si>
  <si>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</si>
  <si>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</si>
  <si>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</si>
  <si>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</si>
  <si>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</si>
  <si>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</si>
  <si>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</si>
  <si>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</si>
  <si>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</si>
  <si>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</si>
  <si>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</si>
  <si>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</si>
  <si>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</si>
  <si>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</si>
  <si>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</si>
  <si>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</si>
  <si>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</si>
  <si>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</si>
  <si>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</si>
  <si>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</si>
  <si>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</si>
  <si>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</si>
  <si>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</si>
  <si>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</si>
  <si>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</si>
  <si>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</si>
  <si>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</si>
  <si>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</si>
  <si>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</si>
  <si>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200M-1-7</t>
  </si>
  <si>
    <t>200M-1-8</t>
  </si>
  <si>
    <t>200M-2-7</t>
  </si>
  <si>
    <t>200M-2-8</t>
  </si>
  <si>
    <t>200M-3-7</t>
  </si>
  <si>
    <t>200M-3-8</t>
  </si>
  <si>
    <t>200M-4-7</t>
  </si>
  <si>
    <t>200M-4-8</t>
  </si>
  <si>
    <t>300M.ENG-1-1</t>
  </si>
  <si>
    <t>300M.ENG-1-2</t>
  </si>
  <si>
    <t>300M.ENG-1-3</t>
  </si>
  <si>
    <t>300M.ENG-1-4</t>
  </si>
  <si>
    <t>300M.ENG-1-5</t>
  </si>
  <si>
    <t>300M.ENG-1-6</t>
  </si>
  <si>
    <t>300M.ENG-1-7</t>
  </si>
  <si>
    <t>300M.ENG-1-8</t>
  </si>
  <si>
    <t>300M.ENG-2-1</t>
  </si>
  <si>
    <t>300M.ENG-2-2</t>
  </si>
  <si>
    <t>300M.ENG-2-3</t>
  </si>
  <si>
    <t>300M.ENG-2-4</t>
  </si>
  <si>
    <t>300M.ENG-2-5</t>
  </si>
  <si>
    <t>300M.ENG-2-6</t>
  </si>
  <si>
    <t>300M.ENG-2-7</t>
  </si>
  <si>
    <t>300M.ENG-2-8</t>
  </si>
  <si>
    <t>300M.ENG-3-1</t>
  </si>
  <si>
    <t>300M.ENG-3-2</t>
  </si>
  <si>
    <t>300M.ENG-3-3</t>
  </si>
  <si>
    <t>300M.ENG-3-4</t>
  </si>
  <si>
    <t>300M.ENG-3-5</t>
  </si>
  <si>
    <t>300M.ENG-3-6</t>
  </si>
  <si>
    <t>300M.ENG-3-7</t>
  </si>
  <si>
    <t>300M.ENG-3-8</t>
  </si>
  <si>
    <t>300M.ENG-4-1</t>
  </si>
  <si>
    <t>300M.ENG-4-2</t>
  </si>
  <si>
    <t>300M.ENG-4-3</t>
  </si>
  <si>
    <t>300M.ENG-4-4</t>
  </si>
  <si>
    <t>300M.ENG-4-5</t>
  </si>
  <si>
    <t>300M.ENG-4-6</t>
  </si>
  <si>
    <t>300M.ENG-4-7</t>
  </si>
  <si>
    <t>300M.ENG-4-8</t>
  </si>
  <si>
    <t>İSVEÇ-1-1</t>
  </si>
  <si>
    <t>İSVEÇ-1-2</t>
  </si>
  <si>
    <t>İSVEÇ-1-3</t>
  </si>
  <si>
    <t>İSVEÇ-1-4</t>
  </si>
  <si>
    <t>İSVEÇ-1-5</t>
  </si>
  <si>
    <t>İSVEÇ-1-6</t>
  </si>
  <si>
    <t>İSVEÇ-1-7</t>
  </si>
  <si>
    <t>İSVEÇ-1-8</t>
  </si>
  <si>
    <t>İSVEÇ-2-1</t>
  </si>
  <si>
    <t>İSVEÇ-2-2</t>
  </si>
  <si>
    <t>İSVEÇ-2-3</t>
  </si>
  <si>
    <t>İSVEÇ-2-4</t>
  </si>
  <si>
    <t>İSVEÇ-2-5</t>
  </si>
  <si>
    <t>İSVEÇ-2-6</t>
  </si>
  <si>
    <t>İSVEÇ-2-7</t>
  </si>
  <si>
    <t>İSVEÇ-2-8</t>
  </si>
  <si>
    <t>İSVEÇ-3-1</t>
  </si>
  <si>
    <t>İSVEÇ-3-2</t>
  </si>
  <si>
    <t>İSVEÇ-3-3</t>
  </si>
  <si>
    <t>İSVEÇ-3-4</t>
  </si>
  <si>
    <t>İSVEÇ-3-5</t>
  </si>
  <si>
    <t>İSVEÇ-3-6</t>
  </si>
  <si>
    <t>İSVEÇ-3-7</t>
  </si>
  <si>
    <t>İSVEÇ-3-8</t>
  </si>
  <si>
    <t>İSVEÇ-4-1</t>
  </si>
  <si>
    <t>İSVEÇ-4-2</t>
  </si>
  <si>
    <t>İSVEÇ-4-3</t>
  </si>
  <si>
    <t>İSVEÇ-4-4</t>
  </si>
  <si>
    <t>İSVEÇ-4-5</t>
  </si>
  <si>
    <t>İSVEÇ-4-6</t>
  </si>
  <si>
    <t>İSVEÇ-4-7</t>
  </si>
  <si>
    <t>İSVEÇ-4-8</t>
  </si>
  <si>
    <t>PİST</t>
  </si>
  <si>
    <t>3000M</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</si>
  <si>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</si>
  <si>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</si>
  <si>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</si>
  <si>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</si>
  <si>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</si>
  <si>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</si>
  <si>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</si>
  <si>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</si>
  <si>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</si>
  <si>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</si>
  <si>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</si>
  <si>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</si>
  <si>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</si>
  <si>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</si>
  <si>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</si>
  <si>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</si>
  <si>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</si>
  <si>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</si>
  <si>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</si>
  <si>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</si>
  <si>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</si>
  <si>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</si>
  <si>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</si>
  <si>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</si>
  <si>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</si>
  <si>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</si>
  <si>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</si>
  <si>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</si>
  <si>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</si>
  <si>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</si>
  <si>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</si>
  <si>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</si>
  <si>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</si>
  <si>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</si>
  <si>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</si>
  <si>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</si>
  <si>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3000 METRE</t>
  </si>
  <si>
    <t>110M.ENG</t>
  </si>
  <si>
    <t>110 METRE ENGELLİ</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</si>
  <si>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</si>
  <si>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</si>
  <si>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</si>
  <si>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</si>
  <si>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</si>
  <si>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</si>
  <si>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</si>
  <si>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</si>
  <si>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</si>
  <si>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</si>
  <si>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</si>
  <si>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</si>
  <si>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</si>
  <si>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</si>
  <si>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</si>
  <si>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</si>
  <si>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</si>
  <si>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</si>
  <si>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</si>
  <si>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</si>
  <si>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</si>
  <si>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</si>
  <si>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</si>
  <si>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</si>
  <si>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110M.ENG-4-1</t>
  </si>
  <si>
    <t>110M.ENG-4-2</t>
  </si>
  <si>
    <t>110M.ENG-4-3</t>
  </si>
  <si>
    <t>110M.ENG-4-4</t>
  </si>
  <si>
    <t>110M.ENG-4-5</t>
  </si>
  <si>
    <t>110M.ENG-4-6</t>
  </si>
  <si>
    <t>110M.ENG-4-7</t>
  </si>
  <si>
    <t>110M.ENG-4-8</t>
  </si>
  <si>
    <t>1.GÜN GENÇ ERKEKLER START LİSTELERİ</t>
  </si>
  <si>
    <t>2.GÜN GENÇ ERKEKLER START LİSTELERİ</t>
  </si>
  <si>
    <t>Rüzgar:</t>
  </si>
  <si>
    <t>RÜZGAR</t>
  </si>
  <si>
    <t>Yüksek  Atlama</t>
  </si>
  <si>
    <t>SIRIK-26</t>
  </si>
  <si>
    <t>SIRIK-27</t>
  </si>
  <si>
    <t>SIRIK-28</t>
  </si>
  <si>
    <t>SIRIK-29</t>
  </si>
  <si>
    <t>SIRIK-30</t>
  </si>
  <si>
    <t>SIRIK-31</t>
  </si>
  <si>
    <t>SIRIK-32</t>
  </si>
  <si>
    <t>SIRIK-33</t>
  </si>
  <si>
    <t>SIRIK-34</t>
  </si>
  <si>
    <t>SIRIK-35</t>
  </si>
  <si>
    <t>SIRIK-36</t>
  </si>
  <si>
    <t>SIRIK-37</t>
  </si>
  <si>
    <t>SIRIK-38</t>
  </si>
  <si>
    <t>SIRIK-39</t>
  </si>
  <si>
    <t>SIRIK-40</t>
  </si>
  <si>
    <t>A  T  M  A  L  A  R</t>
  </si>
  <si>
    <t>DNS</t>
  </si>
  <si>
    <t>NM</t>
  </si>
  <si>
    <t>DNF</t>
  </si>
  <si>
    <t>DQ</t>
  </si>
  <si>
    <t>FOTO FİNİSH</t>
  </si>
  <si>
    <t>ATLAMALAR</t>
  </si>
  <si>
    <t>ATMALAR</t>
  </si>
  <si>
    <t>100m</t>
  </si>
  <si>
    <t>200m</t>
  </si>
  <si>
    <t>400m</t>
  </si>
  <si>
    <t>300m H</t>
  </si>
  <si>
    <t>800m</t>
  </si>
  <si>
    <t>1500m</t>
  </si>
  <si>
    <t>2000m
Yıldız</t>
  </si>
  <si>
    <t>3000m</t>
  </si>
  <si>
    <t>Yüksek</t>
  </si>
  <si>
    <t>Uzun</t>
  </si>
  <si>
    <t>Üçadım</t>
  </si>
  <si>
    <t>Sırık</t>
  </si>
  <si>
    <t>Gülle</t>
  </si>
  <si>
    <t>Disk</t>
  </si>
  <si>
    <t>Cirit</t>
  </si>
  <si>
    <t>A T  L A M A L A R</t>
  </si>
  <si>
    <t>El Kronometre</t>
  </si>
  <si>
    <t>CELAL KAYAÖZ</t>
  </si>
  <si>
    <t>GTR : Türkiye Gençler Rekoru</t>
  </si>
  <si>
    <t>YTR : Türkiye Yıldızlar Rekoru</t>
  </si>
  <si>
    <t>-</t>
  </si>
  <si>
    <t>Naili Moran Türkiye Atletizm Şampiyonası</t>
  </si>
  <si>
    <t>100 m H</t>
  </si>
  <si>
    <t>70 m H
75 m H
80 m H</t>
  </si>
  <si>
    <t>Çekiç</t>
  </si>
  <si>
    <t>NAİLİ MORAN TÜRKİYE ŞAMPİYONASI PUAN TABLOSU</t>
  </si>
  <si>
    <t xml:space="preserve">KURAL 144.2 : Yarışma sırasında kurallar dışında yardım alan veya yardım veren atlet, başhakem tarafından önce sarı kartla uyarılır, tekrarı halinde IAAF Kural 144.2’ye göre diskalifiye edİLİ-İLİr. Yarışma alanında telefon, telsiz, radyo, kasetçalar vb. cihazlar kullanılması, atlete avantaj sağlayacak şekilde yay, tekerlek vb. donanıma sahip ayakkabıların giyilmesi, atma aletlerinin normal ölçülerine eklerin yapılması, “kural dışı yardım” kabul edİLİ-İLİr.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</si>
  <si>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gösterİLİ-İLİr. Bu kural sadece starteri/start başhakemini ilgilendirir.</t>
  </si>
  <si>
    <t>KURAL 162.7 : Hatalı çıkış yapan her atlet diskalifiye edİLİ-İLİr.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</si>
  <si>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edİLİ-İLİr.</t>
  </si>
  <si>
    <t>İLİ-İLİ</t>
  </si>
  <si>
    <t>İLİ</t>
  </si>
  <si>
    <t>TOPLAM</t>
  </si>
  <si>
    <t>5. SERİ</t>
  </si>
  <si>
    <t>2 kg.</t>
  </si>
  <si>
    <t>Uzun Atlama-A</t>
  </si>
  <si>
    <t>Uzun Atlama-B</t>
  </si>
  <si>
    <t>UZUN-A-1</t>
  </si>
  <si>
    <t>UZUN-A-2</t>
  </si>
  <si>
    <t>UZUN-A-3</t>
  </si>
  <si>
    <t>UZUN-A-4</t>
  </si>
  <si>
    <t>UZUN-A-5</t>
  </si>
  <si>
    <t>UZUN-A-6</t>
  </si>
  <si>
    <t>UZUN-A-7</t>
  </si>
  <si>
    <t>UZUN-A-8</t>
  </si>
  <si>
    <t>UZUN-A-9</t>
  </si>
  <si>
    <t>UZUN-A-10</t>
  </si>
  <si>
    <t>UZUN-A-11</t>
  </si>
  <si>
    <t>UZUN-A-12</t>
  </si>
  <si>
    <t>UZUN-A-13</t>
  </si>
  <si>
    <t>UZUN-A-14</t>
  </si>
  <si>
    <t>UZUN-A-15</t>
  </si>
  <si>
    <t>UZUN-A-16</t>
  </si>
  <si>
    <t>UZUN-A-17</t>
  </si>
  <si>
    <t>UZUN-A-18</t>
  </si>
  <si>
    <t>UZUN-A-19</t>
  </si>
  <si>
    <t>UZUN-A-20</t>
  </si>
  <si>
    <t>UZUN-A-21</t>
  </si>
  <si>
    <t>UZUN-A-22</t>
  </si>
  <si>
    <t>UZUN-A-23</t>
  </si>
  <si>
    <t>UZUN-A-24</t>
  </si>
  <si>
    <t>UZUN-A-25</t>
  </si>
  <si>
    <t>UZUN-A-26</t>
  </si>
  <si>
    <t>UZUN-A-27</t>
  </si>
  <si>
    <t>UZUN-A-28</t>
  </si>
  <si>
    <t>UZUN-A-29</t>
  </si>
  <si>
    <t>UZUN-A-30</t>
  </si>
  <si>
    <t>UZUN-A-31</t>
  </si>
  <si>
    <t>UZUN-A-32</t>
  </si>
  <si>
    <t>UZUN-A-33</t>
  </si>
  <si>
    <t>UZUN-A-34</t>
  </si>
  <si>
    <t>UZUN-A-35</t>
  </si>
  <si>
    <t>UZUN-B-1</t>
  </si>
  <si>
    <t>UZUN-B-2</t>
  </si>
  <si>
    <t>UZUN-B-3</t>
  </si>
  <si>
    <t>UZUN-B-4</t>
  </si>
  <si>
    <t>UZUN-B-5</t>
  </si>
  <si>
    <t>UZUN-B-6</t>
  </si>
  <si>
    <t>UZUN-B-7</t>
  </si>
  <si>
    <t>UZUN-B-8</t>
  </si>
  <si>
    <t>UZUN-B-9</t>
  </si>
  <si>
    <t>UZUN-B-10</t>
  </si>
  <si>
    <t>UZUN-B-11</t>
  </si>
  <si>
    <t>UZUN-B-12</t>
  </si>
  <si>
    <t>UZUN-B-13</t>
  </si>
  <si>
    <t>UZUN-B-14</t>
  </si>
  <si>
    <t>UZUN-B-15</t>
  </si>
  <si>
    <t>UZUN-B-16</t>
  </si>
  <si>
    <t>UZUN-B-17</t>
  </si>
  <si>
    <t>UZUN-B-18</t>
  </si>
  <si>
    <t>UZUN-B-19</t>
  </si>
  <si>
    <t>UZUN-B-20</t>
  </si>
  <si>
    <t>UZUN-B-21</t>
  </si>
  <si>
    <t>UZUN-B-22</t>
  </si>
  <si>
    <t>UZUN-B-23</t>
  </si>
  <si>
    <t>UZUN-B-24</t>
  </si>
  <si>
    <t>UZUN-B-25</t>
  </si>
  <si>
    <t>UZUN-B-26</t>
  </si>
  <si>
    <t>UZUN-B-27</t>
  </si>
  <si>
    <t>UZUN-B-28</t>
  </si>
  <si>
    <t>UZUN-B-29</t>
  </si>
  <si>
    <t>UZUN-B-30</t>
  </si>
  <si>
    <t>UZUN-B-31</t>
  </si>
  <si>
    <t>UZUN-B-32</t>
  </si>
  <si>
    <t>UZUN-B-33</t>
  </si>
  <si>
    <t>UZUN-B-34</t>
  </si>
  <si>
    <t>UZUN-B-35</t>
  </si>
  <si>
    <t>UZUN-B-36</t>
  </si>
  <si>
    <t>UZUN-B-37</t>
  </si>
  <si>
    <t>UZUN ATLAMA GENEL SONUÇLAR</t>
  </si>
  <si>
    <t>TANLA DAMLA KURTTEKİN</t>
  </si>
  <si>
    <t>ALTUN ARLI</t>
  </si>
  <si>
    <t>ZÜMRE NAZ DEMİR</t>
  </si>
  <si>
    <t>NİLAY MERT</t>
  </si>
  <si>
    <t>ÖZNUR DEĞİRMENCİ</t>
  </si>
  <si>
    <t>SELMA DAVULCU</t>
  </si>
  <si>
    <t>SENA GÜMÜŞ</t>
  </si>
  <si>
    <t>SABRİYE BAŞÇI</t>
  </si>
  <si>
    <t>MARDİN</t>
  </si>
  <si>
    <t>AYŞE KEREMOĞLU</t>
  </si>
  <si>
    <t>KIRIKKALE</t>
  </si>
  <si>
    <t>SEVİLAY SALDIRAN</t>
  </si>
  <si>
    <t>BEYZA HOŞNAR</t>
  </si>
  <si>
    <t>İREM TUZCU</t>
  </si>
  <si>
    <t>BİLECİK</t>
  </si>
  <si>
    <t>SEVDENUR KARAGÜL</t>
  </si>
  <si>
    <t>ISPARTA</t>
  </si>
  <si>
    <t>RAVZA NUR YAZICI</t>
  </si>
  <si>
    <t>KAYSERİ</t>
  </si>
  <si>
    <t>AYÇA ÇUBUKÇU</t>
  </si>
  <si>
    <t>MERYEM TİDİM</t>
  </si>
  <si>
    <t>BEYZA KUŞÇU</t>
  </si>
  <si>
    <t>BERİVAN ÖZTÜRK</t>
  </si>
  <si>
    <t>SİMAY ÖZÇİFTÇİ</t>
  </si>
  <si>
    <t>GAMZE ERDOĞAN</t>
  </si>
  <si>
    <t>BAHAR İÇEN</t>
  </si>
  <si>
    <t>İREM KARAGÖZ</t>
  </si>
  <si>
    <t>SAMSUN</t>
  </si>
  <si>
    <t>ASYA KÖK</t>
  </si>
  <si>
    <t>ELİF CAN</t>
  </si>
  <si>
    <t>GAMZE NUR ELİTOK</t>
  </si>
  <si>
    <t>MELİKE ALÇIN</t>
  </si>
  <si>
    <t>EBRU YAMAN</t>
  </si>
  <si>
    <t>EDANUR ŞİMŞEK</t>
  </si>
  <si>
    <t>EMİNE NUR GÜVEN</t>
  </si>
  <si>
    <t>YAĞMUR BOZDAĞ</t>
  </si>
  <si>
    <t>BERİVAN ATAŞ</t>
  </si>
  <si>
    <t>MELDA DOĞAN</t>
  </si>
  <si>
    <t>İREMNUR ÇELİK</t>
  </si>
  <si>
    <t>ZEYNEP KÜÇÜK</t>
  </si>
  <si>
    <t>BUSE KIRBUĞA</t>
  </si>
  <si>
    <t>NURSENA DERİN</t>
  </si>
  <si>
    <t>TUĞÇE ARSLANER</t>
  </si>
  <si>
    <t>GÜLASLI ŞAHİN</t>
  </si>
  <si>
    <t>NAZAR YILMAZ</t>
  </si>
  <si>
    <t>MELEK NUR ÜNVERİN</t>
  </si>
  <si>
    <t>ZEYNEP AKÇA</t>
  </si>
  <si>
    <t>MELİKE HÖKE</t>
  </si>
  <si>
    <t>ŞEYDA YILANCI</t>
  </si>
  <si>
    <t>İREM ÇİVİT</t>
  </si>
  <si>
    <t>BEYZA KARA</t>
  </si>
  <si>
    <t>NURGUL UÇKUN</t>
  </si>
  <si>
    <t>GİZEM SAKİN</t>
  </si>
  <si>
    <t>MERVE KURTOĞLU</t>
  </si>
  <si>
    <t>KARYA ÜZER</t>
  </si>
  <si>
    <t>PELİNSU ŞAHİN</t>
  </si>
  <si>
    <t>SUDENAZ KÜTÜK</t>
  </si>
  <si>
    <t>HATİCE ÖZBALCI</t>
  </si>
  <si>
    <t>LEYLA IŞIK</t>
  </si>
  <si>
    <t>TUĞBA ÖZAYDIN</t>
  </si>
  <si>
    <t>CEREN ÖYKÜ KIZILDERE</t>
  </si>
  <si>
    <t>TUĞÇE ÜSTER</t>
  </si>
  <si>
    <t>İLAYDA AYRANCI</t>
  </si>
  <si>
    <t>MERYEM NUR SEÇKİN</t>
  </si>
  <si>
    <t>DAMLA DÜŞMEZ</t>
  </si>
  <si>
    <t>HACER GENÇOĞLU</t>
  </si>
  <si>
    <t>ŞEVVAL NİĞDELİOĞLU</t>
  </si>
  <si>
    <t>ZEYNEP SUDE ÇODUR</t>
  </si>
  <si>
    <t>YAĞMUR YILDIZ</t>
  </si>
  <si>
    <t>HİDAYET YATAĞAN</t>
  </si>
  <si>
    <t>1500M-1-13</t>
  </si>
  <si>
    <t>6. SERİ</t>
  </si>
  <si>
    <t>7. SERİ</t>
  </si>
  <si>
    <t>8. SERİ</t>
  </si>
  <si>
    <t xml:space="preserve"> </t>
  </si>
  <si>
    <t>Güncelleme 17:10</t>
  </si>
  <si>
    <t>PB</t>
  </si>
  <si>
    <t>SB</t>
  </si>
  <si>
    <t>60 m</t>
  </si>
  <si>
    <t>fırlatma topu</t>
  </si>
  <si>
    <t>60 mh</t>
  </si>
  <si>
    <t>MERVE DURAK</t>
  </si>
  <si>
    <t>ZÜLHA ARMUTCU</t>
  </si>
  <si>
    <t>ELİF POLAT</t>
  </si>
  <si>
    <t>EBRAR ESLEM ÇETİN</t>
  </si>
  <si>
    <t>BİLGE GÜR</t>
  </si>
  <si>
    <t>ÖZNUR ÖZKUZUGÜDENLİ</t>
  </si>
  <si>
    <t>İREM GÖKÇE ATASAYAR</t>
  </si>
  <si>
    <t>ZUHAL ÜRKER</t>
  </si>
  <si>
    <t>ALEYNA DALBOY</t>
  </si>
  <si>
    <t>ÖZLEM BECEREK</t>
  </si>
  <si>
    <t>AYBÜKE MACİT</t>
  </si>
  <si>
    <t>ESLEM ÖZCAN</t>
  </si>
  <si>
    <t>HATİCE ÖZCAN</t>
  </si>
  <si>
    <t>HAYRİYE NUR ARI</t>
  </si>
  <si>
    <t>DOĞA ULAMAN</t>
  </si>
  <si>
    <t>MERİÇ SEREZLİ</t>
  </si>
  <si>
    <t>BEYZA KARAMAN</t>
  </si>
  <si>
    <t>PINAR ÇALMAŞUR</t>
  </si>
  <si>
    <t>DUYGU YAVAŞ</t>
  </si>
  <si>
    <t>AYŞE MELİKE YILMAZ</t>
  </si>
  <si>
    <t>DUYGUNUR BOZAK</t>
  </si>
  <si>
    <t>HÜLYA BALAMİR</t>
  </si>
  <si>
    <t>TÜLİN BİLGE</t>
  </si>
  <si>
    <t>ALEYNA ÜRETEN</t>
  </si>
  <si>
    <t>NİSA NUR GÜRBÜZ</t>
  </si>
  <si>
    <t>DOĞA SEVER</t>
  </si>
  <si>
    <t>DİLAY ŞENER</t>
  </si>
  <si>
    <t>ÖZLEM BAŞARAN</t>
  </si>
  <si>
    <t xml:space="preserve">BEYZANUR AKMAN </t>
  </si>
  <si>
    <t>HANDE BÜYÜKGÜZEL</t>
  </si>
  <si>
    <t>BEGÜM KILIÇ</t>
  </si>
  <si>
    <t>NİHAL ÖZGÜL</t>
  </si>
  <si>
    <t>BURCU ÖZ</t>
  </si>
  <si>
    <t>EDA YILMAZ</t>
  </si>
  <si>
    <t>SEMANUR SAYGISIZ</t>
  </si>
  <si>
    <t>EDANUR YAVUZ</t>
  </si>
  <si>
    <t>ALEYNA KILIÇ</t>
  </si>
  <si>
    <t>EMEL DİRİCAN</t>
  </si>
  <si>
    <t>SELCAN AKÇA</t>
  </si>
  <si>
    <t>FATMA NUR BİLGİ</t>
  </si>
  <si>
    <t>YASEMİN AY</t>
  </si>
  <si>
    <t>ZELİHA TÜRKOĞLU</t>
  </si>
  <si>
    <t>AYŞE GÜL DURAN</t>
  </si>
  <si>
    <t>HACER YILMAZ</t>
  </si>
  <si>
    <t>ŞEVVAL ÖZDOĞAN</t>
  </si>
  <si>
    <t>SEVGİ KORKMAZ</t>
  </si>
  <si>
    <t>ASİYENUR SANCAR</t>
  </si>
  <si>
    <t>PERVİN MİRAY KUTLAY</t>
  </si>
  <si>
    <t>SİNEM ŞAHİN</t>
  </si>
  <si>
    <t>CEYLAN BİLTEKİN</t>
  </si>
  <si>
    <t>HATİCE GOSTAK</t>
  </si>
  <si>
    <t>EMİNE ULUDAĞ</t>
  </si>
  <si>
    <t>ASLIHAN EROL</t>
  </si>
  <si>
    <t>İLAYDA ÖRDOĞLU</t>
  </si>
  <si>
    <t>MELİS BEKTAŞ</t>
  </si>
  <si>
    <t>ŞULE AKTAŞ</t>
  </si>
  <si>
    <t>SUEDA KAYACAN</t>
  </si>
  <si>
    <t>ŞEVVAL NUR ZENBEK</t>
  </si>
  <si>
    <t>ELİF ATAŞ</t>
  </si>
  <si>
    <t>ZEYNEP AY</t>
  </si>
  <si>
    <t>MERYEM ÜLKER</t>
  </si>
  <si>
    <t>MİHRİBAN ATUĞ</t>
  </si>
  <si>
    <t>URKUŞ IŞIK</t>
  </si>
  <si>
    <t>HATİCE BAKIR</t>
  </si>
  <si>
    <t>DİLAN IŞIK</t>
  </si>
  <si>
    <t>LATİFE TEMİZKAN</t>
  </si>
  <si>
    <t>ZEHRA DÜNDAR</t>
  </si>
  <si>
    <t>RUMEYSA ÇOBAN</t>
  </si>
  <si>
    <t>ZEYNEP DEMİR</t>
  </si>
  <si>
    <t>EDA GENÇOĞLU</t>
  </si>
  <si>
    <t>FERİDE SAKARCAOĞLU</t>
  </si>
  <si>
    <t>SİMAY ALTINTAŞ</t>
  </si>
  <si>
    <t>DUDU YILMAZ</t>
  </si>
  <si>
    <t>TÜRKAN AŞIK</t>
  </si>
  <si>
    <t>PINAR ATAR</t>
  </si>
  <si>
    <t>SONGÜL KOÇER</t>
  </si>
  <si>
    <t>ŞEVVAL KERELTİ</t>
  </si>
  <si>
    <t>BEYZA KEÇE</t>
  </si>
  <si>
    <t>ZEYNEP SU TONKUT</t>
  </si>
  <si>
    <t>NESRİN KIRCA</t>
  </si>
  <si>
    <t>EDANUR BAĞAN</t>
  </si>
  <si>
    <t>60 METRE</t>
  </si>
  <si>
    <t>60 METRE ENGELLİ</t>
  </si>
  <si>
    <t>FIRLATMA TOPU</t>
  </si>
  <si>
    <t>60M</t>
  </si>
  <si>
    <t>60M.ENG</t>
  </si>
  <si>
    <t>FIRLATMA</t>
  </si>
  <si>
    <t>60 Metre</t>
  </si>
  <si>
    <t>60 Metre Engelli</t>
  </si>
  <si>
    <t>Fırlatma Topu</t>
  </si>
  <si>
    <t>60M-1-1</t>
  </si>
  <si>
    <t>60M-1-2</t>
  </si>
  <si>
    <t>60M-1-3</t>
  </si>
  <si>
    <t>60M-1-4</t>
  </si>
  <si>
    <t>60M-1-5</t>
  </si>
  <si>
    <t>60M-1-6</t>
  </si>
  <si>
    <t>60M-1-7</t>
  </si>
  <si>
    <t>60M-1-8</t>
  </si>
  <si>
    <t>60M-2-1</t>
  </si>
  <si>
    <t>60M-2-2</t>
  </si>
  <si>
    <t>60M-2-3</t>
  </si>
  <si>
    <t>60M-2-4</t>
  </si>
  <si>
    <t>60M-2-5</t>
  </si>
  <si>
    <t>60M-2-6</t>
  </si>
  <si>
    <t>60M-2-7</t>
  </si>
  <si>
    <t>60M-2-8</t>
  </si>
  <si>
    <t>60M-3-1</t>
  </si>
  <si>
    <t>60M-3-2</t>
  </si>
  <si>
    <t>60M-3-3</t>
  </si>
  <si>
    <t>60M-3-4</t>
  </si>
  <si>
    <t>60M-3-5</t>
  </si>
  <si>
    <t>60M-3-6</t>
  </si>
  <si>
    <t>60M-3-7</t>
  </si>
  <si>
    <t>60M-3-8</t>
  </si>
  <si>
    <t>60M-4-1</t>
  </si>
  <si>
    <t>60M-4-2</t>
  </si>
  <si>
    <t>60M-4-3</t>
  </si>
  <si>
    <t>60M-4-4</t>
  </si>
  <si>
    <t>60M-4-5</t>
  </si>
  <si>
    <t>60M-4-6</t>
  </si>
  <si>
    <t>60M-4-7</t>
  </si>
  <si>
    <t>60M-4-8</t>
  </si>
  <si>
    <t>60M-5-1</t>
  </si>
  <si>
    <t>60M-5-2</t>
  </si>
  <si>
    <t>60M-5-3</t>
  </si>
  <si>
    <t>60M-5-4</t>
  </si>
  <si>
    <t>60M-5-5</t>
  </si>
  <si>
    <t>60M-5-6</t>
  </si>
  <si>
    <t>60M-5-7</t>
  </si>
  <si>
    <t>60M-5-8</t>
  </si>
  <si>
    <t>60M-6-1</t>
  </si>
  <si>
    <t>60M-6-2</t>
  </si>
  <si>
    <t>60M-6-3</t>
  </si>
  <si>
    <t>60M-6-4</t>
  </si>
  <si>
    <t>60M-6-5</t>
  </si>
  <si>
    <t>60M-6-6</t>
  </si>
  <si>
    <t>60M-6-7</t>
  </si>
  <si>
    <t>60M-6-8</t>
  </si>
  <si>
    <t>60M-7-1</t>
  </si>
  <si>
    <t>60M-7-2</t>
  </si>
  <si>
    <t>60M-7-3</t>
  </si>
  <si>
    <t>60M-7-4</t>
  </si>
  <si>
    <t>60M-7-5</t>
  </si>
  <si>
    <t>60M-7-6</t>
  </si>
  <si>
    <t>60M-7-7</t>
  </si>
  <si>
    <t>60M-7-8</t>
  </si>
  <si>
    <t>60M-8-1</t>
  </si>
  <si>
    <t>60M-8-2</t>
  </si>
  <si>
    <t>60M-8-3</t>
  </si>
  <si>
    <t>60M-8-4</t>
  </si>
  <si>
    <t>60M-8-5</t>
  </si>
  <si>
    <t>60M-8-6</t>
  </si>
  <si>
    <t>60M-8-7</t>
  </si>
  <si>
    <t>60M-8-8</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</si>
  <si>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</si>
  <si>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</si>
  <si>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</si>
  <si>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</si>
  <si>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</si>
  <si>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</si>
  <si>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</si>
  <si>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</si>
  <si>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</si>
  <si>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</si>
  <si>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</si>
  <si>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</si>
  <si>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</si>
  <si>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</si>
  <si>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</si>
  <si>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</si>
  <si>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</si>
  <si>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</si>
  <si>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</si>
  <si>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</si>
  <si>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</si>
  <si>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</si>
  <si>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</si>
  <si>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</si>
  <si>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</si>
  <si>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</si>
  <si>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</si>
  <si>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</si>
  <si>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</si>
  <si>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</si>
  <si>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</si>
  <si>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</si>
  <si>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FIRLATMA-1</t>
  </si>
  <si>
    <t>FIRLATMA-2</t>
  </si>
  <si>
    <t>FIRLATMA-3</t>
  </si>
  <si>
    <t>FIRLATMA-4</t>
  </si>
  <si>
    <t>FIRLATMA-5</t>
  </si>
  <si>
    <t>FIRLATMA-6</t>
  </si>
  <si>
    <t>FIRLATMA-7</t>
  </si>
  <si>
    <t>FIRLATMA-8</t>
  </si>
  <si>
    <t>FIRLATMA-9</t>
  </si>
  <si>
    <t>FIRLATMA-10</t>
  </si>
  <si>
    <t>FIRLATMA-11</t>
  </si>
  <si>
    <t>FIRLATMA-12</t>
  </si>
  <si>
    <t>FIRLATMA-13</t>
  </si>
  <si>
    <t>FIRLATMA-14</t>
  </si>
  <si>
    <t>FIRLATMA-15</t>
  </si>
  <si>
    <t>FIRLATMA-16</t>
  </si>
  <si>
    <t>FIRLATMA-17</t>
  </si>
  <si>
    <t>FIRLATMA-18</t>
  </si>
  <si>
    <t>FIRLATMA-19</t>
  </si>
  <si>
    <t>FIRLATMA-20</t>
  </si>
  <si>
    <t>FIRLATMA-21</t>
  </si>
  <si>
    <t>FIRLATMA-22</t>
  </si>
  <si>
    <t>FIRLATMA-23</t>
  </si>
  <si>
    <t>FIRLATMA-24</t>
  </si>
  <si>
    <t>FIRLATMA-25</t>
  </si>
  <si>
    <t>FIRLATMA-26</t>
  </si>
  <si>
    <t>FIRLATMA-27</t>
  </si>
  <si>
    <t>FIRLATMA-28</t>
  </si>
  <si>
    <t>FIRLATMA-29</t>
  </si>
  <si>
    <t>FIRLATMA-30</t>
  </si>
  <si>
    <t>FIRLATMA-31</t>
  </si>
  <si>
    <t>FIRLATMA-32</t>
  </si>
  <si>
    <t>FIRLATMA-33</t>
  </si>
  <si>
    <t>FIRLATMA-34</t>
  </si>
  <si>
    <t>FIRLATMA-35</t>
  </si>
  <si>
    <t>FIRLATMA-36</t>
  </si>
  <si>
    <t>FIRLATMA-37</t>
  </si>
  <si>
    <t>FIRLATMA-38</t>
  </si>
  <si>
    <t>FIRLATMA-39</t>
  </si>
  <si>
    <t>FIRLATMA-40</t>
  </si>
  <si>
    <t>Elektronik Kronometre</t>
  </si>
  <si>
    <t>12 Yaş Erkek</t>
  </si>
  <si>
    <r>
      <t>Türkiye Atletizm Federasyonu</t>
    </r>
    <r>
      <rPr>
        <b/>
        <sz val="12"/>
        <color rgb="FFFF0000"/>
        <rFont val="Cambria"/>
        <family val="1"/>
        <charset val="162"/>
      </rPr>
      <t/>
    </r>
  </si>
  <si>
    <t>UMUT PERÇİN</t>
  </si>
  <si>
    <t>X</t>
  </si>
  <si>
    <t>O</t>
  </si>
  <si>
    <t>EGE GÜVEN</t>
  </si>
  <si>
    <t>ENGİN KORKMAZ</t>
  </si>
  <si>
    <t>CANER ACAR</t>
  </si>
  <si>
    <t>İZMİR</t>
  </si>
  <si>
    <t>14-15 MAYIS 2019</t>
  </si>
  <si>
    <t>MEHMET ŞİMŞEK</t>
  </si>
  <si>
    <t>AYKAN MUTLU</t>
  </si>
  <si>
    <t>ARAS ÖZKARA</t>
  </si>
  <si>
    <t>EGE SAÇIN</t>
  </si>
  <si>
    <t>BARAN TUNÇ</t>
  </si>
  <si>
    <t>SAİTHAN ÇELEBİ</t>
  </si>
  <si>
    <t>ASLAN CENKER AKER</t>
  </si>
  <si>
    <t>UYGAR BARAN</t>
  </si>
  <si>
    <t>YUSUF SAMİ KARAHAN</t>
  </si>
  <si>
    <t>ADEM KAYA</t>
  </si>
  <si>
    <t>BURHAN ELMA</t>
  </si>
  <si>
    <t>DANİLA TAŞPULAT</t>
  </si>
  <si>
    <t>EMİR ÇELİK</t>
  </si>
  <si>
    <t>r</t>
  </si>
  <si>
    <t>UYGAR BARAN ÇİFTÇİ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</si>
</sst>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41F]d\ mmmm\ yyyy;@"/>
    <numFmt numFmtId="165" formatCode="[$-41F]d\ mmmm\ yyyy\ h:mm;@"/>
    <numFmt numFmtId="166" formatCode="hh:mm;@"/>
    <numFmt numFmtId="167" formatCode="00\.00"/>
    <numFmt numFmtId="168" formatCode="0\:00\.00"/>
    <numFmt numFmtId="169" formatCode="0\.00"/>
    <numFmt numFmtId="170" formatCode="dese\rm\l"/>
    <numFmt numFmtId="171" formatCode="0\:00"/>
  </numFmts>
  <fonts count="144"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b/>
      <sz val="16"/>
      <color indexed="8"/>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2"/>
      <color theme="1"/>
      <name val="Cambria"/>
      <family val="1"/>
      <charset val="162"/>
      <scheme val="major"/>
    </font>
    <font>
      <b/>
      <sz val="11"/>
      <color rgb="FF002060"/>
      <name val="Cambria"/>
      <family val="1"/>
      <charset val="162"/>
      <scheme val="major"/>
    </font>
    <font>
      <sz val="16"/>
      <name val="Cambria"/>
      <family val="1"/>
      <charset val="162"/>
      <scheme val="major"/>
    </font>
    <font>
      <sz val="12"/>
      <color theme="1"/>
      <name val="Cambria"/>
      <family val="1"/>
      <charset val="162"/>
    </font>
    <font>
      <sz val="12"/>
      <color rgb="FFFF0000"/>
      <name val="Cambria"/>
      <family val="1"/>
      <charset val="162"/>
      <scheme val="major"/>
    </font>
    <font>
      <sz val="20"/>
      <name val="Cambria"/>
      <family val="1"/>
      <charset val="162"/>
      <scheme val="major"/>
    </font>
    <font>
      <b/>
      <sz val="16"/>
      <name val="Cambria"/>
      <family val="1"/>
      <charset val="162"/>
      <scheme val="major"/>
    </font>
    <font>
      <b/>
      <sz val="12"/>
      <color rgb="FF002060"/>
      <name val="Cambria"/>
      <family val="1"/>
      <charset val="162"/>
      <scheme val="major"/>
    </font>
    <font>
      <sz val="8"/>
      <color rgb="FFFF0000"/>
      <name val="Arial"/>
      <family val="2"/>
      <charset val="162"/>
    </font>
    <font>
      <b/>
      <sz val="10"/>
      <color rgb="FF002060"/>
      <name val="Cambria"/>
      <family val="1"/>
      <charset val="162"/>
    </font>
    <font>
      <b/>
      <sz val="18"/>
      <name val="Cambria"/>
      <family val="1"/>
      <charset val="162"/>
      <scheme val="major"/>
    </font>
    <font>
      <b/>
      <sz val="11"/>
      <color theme="1" tint="0.499984740745262"/>
      <name val="Cambria"/>
      <family val="1"/>
      <charset val="162"/>
      <scheme val="major"/>
    </font>
    <font>
      <b/>
      <sz val="11"/>
      <color rgb="FFFF0000"/>
      <name val="Cambria"/>
      <family val="1"/>
      <charset val="162"/>
      <scheme val="major"/>
    </font>
    <font>
      <b/>
      <sz val="18"/>
      <color theme="0" tint="-0.34998626667073579"/>
      <name val="Cambria"/>
      <family val="1"/>
      <charset val="162"/>
      <scheme val="major"/>
    </font>
    <font>
      <b/>
      <sz val="1"/>
      <color theme="0" tint="-0.34998626667073579"/>
      <name val="Cambria"/>
      <family val="1"/>
      <charset val="162"/>
      <scheme val="major"/>
    </font>
    <font>
      <b/>
      <sz val="18"/>
      <color rgb="FF002060"/>
      <name val="Cambria"/>
      <family val="1"/>
      <charset val="162"/>
      <scheme val="major"/>
    </font>
    <font>
      <b/>
      <sz val="8"/>
      <color rgb="FF002060"/>
      <name val="Cambria"/>
      <family val="1"/>
      <charset val="162"/>
      <scheme val="major"/>
    </font>
    <font>
      <b/>
      <sz val="15"/>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6"/>
      <color indexed="56"/>
      <name val="Cambria"/>
      <family val="1"/>
      <charset val="162"/>
      <scheme val="major"/>
    </font>
    <font>
      <b/>
      <u/>
      <sz val="15"/>
      <color rgb="FFFF0000"/>
      <name val="Cambria"/>
      <family val="1"/>
      <charset val="162"/>
      <scheme val="major"/>
    </font>
    <font>
      <b/>
      <u/>
      <sz val="12"/>
      <color rgb="FFFF0000"/>
      <name val="Arial"/>
      <family val="2"/>
      <charset val="162"/>
    </font>
    <font>
      <b/>
      <sz val="14"/>
      <color theme="1"/>
      <name val="Cambria"/>
      <family val="1"/>
      <charset val="162"/>
      <scheme val="major"/>
    </font>
    <font>
      <b/>
      <sz val="14"/>
      <name val="Cambria"/>
      <family val="1"/>
      <charset val="162"/>
    </font>
    <font>
      <sz val="14"/>
      <name val="Arial"/>
      <family val="2"/>
      <charset val="162"/>
    </font>
    <font>
      <b/>
      <sz val="14"/>
      <color indexed="10"/>
      <name val="Cambria"/>
      <family val="1"/>
      <charset val="162"/>
    </font>
    <font>
      <b/>
      <sz val="48"/>
      <color theme="1"/>
      <name val="Cambria"/>
      <family val="1"/>
      <charset val="162"/>
      <scheme val="major"/>
    </font>
    <font>
      <b/>
      <sz val="18"/>
      <color theme="1"/>
      <name val="Cambria"/>
      <family val="1"/>
      <charset val="162"/>
      <scheme val="major"/>
    </font>
    <font>
      <sz val="18"/>
      <color theme="1"/>
      <name val="Cambria"/>
      <family val="1"/>
      <charset val="162"/>
      <scheme val="major"/>
    </font>
    <font>
      <sz val="18"/>
      <color theme="1"/>
      <name val="Arial"/>
      <family val="2"/>
      <charset val="162"/>
    </font>
    <font>
      <sz val="14"/>
      <name val="Cambria"/>
      <family val="1"/>
      <charset val="162"/>
    </font>
    <font>
      <b/>
      <sz val="14"/>
      <color rgb="FFFF0000"/>
      <name val="Cambria"/>
      <family val="1"/>
      <charset val="162"/>
    </font>
    <font>
      <sz val="14"/>
      <color rgb="FFFF0000"/>
      <name val="Cambria"/>
      <family val="1"/>
      <charset val="162"/>
      <scheme val="major"/>
    </font>
    <font>
      <b/>
      <sz val="14"/>
      <name val="Arial Narrow"/>
      <family val="2"/>
      <charset val="162"/>
    </font>
    <font>
      <sz val="14"/>
      <color theme="1"/>
      <name val="Cambria"/>
      <family val="1"/>
      <charset val="162"/>
      <scheme val="major"/>
    </font>
    <font>
      <sz val="14"/>
      <color rgb="FFFF0000"/>
      <name val="Cambria"/>
      <family val="1"/>
      <charset val="162"/>
    </font>
    <font>
      <b/>
      <sz val="16"/>
      <color theme="1"/>
      <name val="Cambria"/>
      <family val="1"/>
      <charset val="162"/>
    </font>
    <font>
      <b/>
      <sz val="16"/>
      <color rgb="FF002060"/>
      <name val="Cambria"/>
      <family val="1"/>
      <charset val="162"/>
      <scheme val="major"/>
    </font>
    <font>
      <b/>
      <sz val="24"/>
      <color indexed="56"/>
      <name val="Cambria"/>
      <family val="1"/>
      <charset val="162"/>
      <scheme val="major"/>
    </font>
    <font>
      <sz val="14"/>
      <name val="Arial Narrow"/>
      <family val="2"/>
      <charset val="162"/>
    </font>
    <font>
      <sz val="18"/>
      <name val="Cambria"/>
      <family val="1"/>
      <charset val="162"/>
      <scheme val="major"/>
    </font>
    <font>
      <b/>
      <sz val="26"/>
      <color rgb="FF002060"/>
      <name val="Cambria"/>
      <family val="1"/>
      <charset val="162"/>
      <scheme val="major"/>
    </font>
    <font>
      <b/>
      <sz val="11"/>
      <color rgb="FFFF0000"/>
      <name val="Cambria"/>
      <family val="1"/>
      <charset val="162"/>
    </font>
    <font>
      <sz val="18"/>
      <color rgb="FFFF0000"/>
      <name val="Cambria"/>
      <family val="1"/>
      <charset val="162"/>
      <scheme val="major"/>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
      <gradientFill degree="90">
        <stop position="0">
          <color theme="0"/>
        </stop>
        <stop position="1">
          <color theme="4" tint="0.40000610370189521"/>
        </stop>
      </gradientFill>
    </fill>
    <fill>
      <gradientFill degree="90">
        <stop position="0">
          <color theme="0"/>
        </stop>
        <stop position="1">
          <color theme="0" tint="-0.1490218817712943"/>
        </stop>
      </gradientFill>
    </fill>
    <fill>
      <gradientFill degree="90">
        <stop position="0">
          <color theme="0"/>
        </stop>
        <stop position="1">
          <color rgb="FFFFFF00"/>
        </stop>
      </gradientFill>
    </fill>
    <fill>
      <patternFill patternType="solid">
        <fgColor theme="0"/>
        <bgColor auto="1"/>
      </patternFill>
    </fill>
    <fill>
      <patternFill patternType="solid">
        <fgColor rgb="FF00B0F0"/>
        <bgColor indexed="9"/>
      </patternFill>
    </fill>
    <fill>
      <patternFill patternType="solid">
        <fgColor rgb="FF00B0F0"/>
        <bgColor indexed="64"/>
      </patternFill>
    </fill>
    <fill>
      <patternFill patternType="solid">
        <fgColor rgb="FFFFFF00"/>
        <bgColor auto="1"/>
      </patternFill>
    </fill>
    <fill>
      <patternFill patternType="solid">
        <fgColor theme="3" tint="0.79998168889431442"/>
        <bgColor indexed="64"/>
      </patternFill>
    </fill>
  </fills>
  <borders count="67">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top style="dashDot">
        <color indexed="64"/>
      </top>
      <bottom style="dashDotDot">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bottom style="dashDotDot">
        <color indexed="64"/>
      </bottom>
      <diagonal/>
    </border>
    <border>
      <left/>
      <right style="dashDotDot">
        <color indexed="64"/>
      </right>
      <top/>
      <bottom style="dashDotDot">
        <color indexed="64"/>
      </bottom>
      <diagonal/>
    </border>
    <border>
      <left/>
      <right/>
      <top style="dashDot">
        <color indexed="64"/>
      </top>
      <bottom style="dashDot">
        <color indexed="64"/>
      </bottom>
      <diagonal/>
    </border>
    <border>
      <left/>
      <right/>
      <top style="dashDot">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ashDot">
        <color indexed="64"/>
      </top>
      <bottom style="dashDotDot">
        <color indexed="64"/>
      </bottom>
      <diagonal/>
    </border>
    <border>
      <left/>
      <right style="medium">
        <color indexed="64"/>
      </right>
      <top style="dashDot">
        <color indexed="64"/>
      </top>
      <bottom style="dashDotDot">
        <color indexed="64"/>
      </bottom>
      <diagonal/>
    </border>
    <border>
      <left style="medium">
        <color indexed="64"/>
      </left>
      <right/>
      <top style="dashDotDot">
        <color indexed="64"/>
      </top>
      <bottom/>
      <diagonal/>
    </border>
    <border>
      <left/>
      <right style="medium">
        <color indexed="64"/>
      </right>
      <top style="dashDotDot">
        <color indexed="64"/>
      </top>
      <bottom style="dashDotDot">
        <color indexed="64"/>
      </bottom>
      <diagonal/>
    </border>
    <border>
      <left style="medium">
        <color indexed="64"/>
      </left>
      <right/>
      <top/>
      <bottom style="dashDot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619">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51" fillId="0" borderId="11" xfId="36" applyFont="1" applyFill="1" applyBorder="1" applyAlignment="1">
      <alignment horizontal="center" vertical="center"/>
    </xf>
    <xf numFmtId="0" fontId="52" fillId="0" borderId="11" xfId="36" applyFont="1" applyFill="1" applyBorder="1" applyAlignment="1">
      <alignment horizontal="center" vertical="center"/>
    </xf>
    <xf numFmtId="14" fontId="51" fillId="0" borderId="11" xfId="36" applyNumberFormat="1" applyFont="1" applyFill="1" applyBorder="1" applyAlignment="1">
      <alignment horizontal="center" vertical="center"/>
    </xf>
    <xf numFmtId="167" fontId="51" fillId="0" borderId="11" xfId="36" applyNumberFormat="1" applyFont="1" applyFill="1" applyBorder="1" applyAlignment="1">
      <alignment horizontal="center"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0" fontId="48" fillId="29" borderId="12" xfId="36" applyFont="1" applyFill="1" applyBorder="1" applyAlignment="1" applyProtection="1">
      <alignment vertical="center" wrapText="1"/>
      <protection locked="0"/>
    </xf>
    <xf numFmtId="14" fontId="48"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wrapText="1"/>
    </xf>
    <xf numFmtId="167" fontId="49" fillId="0" borderId="0" xfId="36" applyNumberFormat="1" applyFont="1" applyFill="1" applyBorder="1" applyAlignment="1">
      <alignment horizontal="center" vertical="center"/>
    </xf>
    <xf numFmtId="1"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7" fontId="51" fillId="0" borderId="0" xfId="36" applyNumberFormat="1" applyFont="1" applyFill="1" applyBorder="1" applyAlignment="1">
      <alignment horizontal="center" vertical="center"/>
    </xf>
    <xf numFmtId="0" fontId="49" fillId="0" borderId="0" xfId="36" applyFont="1" applyFill="1" applyAlignment="1">
      <alignment horizontal="left"/>
    </xf>
    <xf numFmtId="0" fontId="54" fillId="29" borderId="11" xfId="36" applyFont="1" applyFill="1" applyBorder="1" applyAlignment="1">
      <alignment horizontal="center" vertical="center" wrapText="1"/>
    </xf>
    <xf numFmtId="14" fontId="54" fillId="29" borderId="11" xfId="36" applyNumberFormat="1" applyFont="1" applyFill="1" applyBorder="1" applyAlignment="1">
      <alignment horizontal="center" vertical="center" wrapText="1"/>
    </xf>
    <xf numFmtId="0" fontId="54" fillId="29" borderId="11" xfId="36" applyNumberFormat="1" applyFont="1" applyFill="1" applyBorder="1" applyAlignment="1">
      <alignment horizontal="center" vertical="center" wrapText="1"/>
    </xf>
    <xf numFmtId="0" fontId="55" fillId="29" borderId="11" xfId="36" applyFont="1" applyFill="1" applyBorder="1" applyAlignment="1">
      <alignment horizontal="center" vertical="center" wrapText="1"/>
    </xf>
    <xf numFmtId="0" fontId="51" fillId="0" borderId="11" xfId="36" applyNumberFormat="1" applyFont="1" applyFill="1" applyBorder="1" applyAlignment="1">
      <alignment horizontal="left"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1"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2" xfId="36" applyFont="1" applyFill="1" applyBorder="1" applyAlignment="1" applyProtection="1">
      <alignment vertical="center" wrapText="1"/>
      <protection locked="0"/>
    </xf>
    <xf numFmtId="0" fontId="58" fillId="0" borderId="11" xfId="36" applyFont="1" applyFill="1" applyBorder="1" applyAlignment="1">
      <alignment horizontal="center" vertical="center"/>
    </xf>
    <xf numFmtId="1" fontId="58" fillId="0" borderId="11" xfId="36" applyNumberFormat="1" applyFont="1" applyFill="1" applyBorder="1" applyAlignment="1">
      <alignment horizontal="center" vertical="center"/>
    </xf>
    <xf numFmtId="0" fontId="60" fillId="0" borderId="11" xfId="36" applyFont="1" applyFill="1" applyBorder="1" applyAlignment="1">
      <alignment horizontal="center" vertical="center"/>
    </xf>
    <xf numFmtId="0" fontId="61" fillId="0" borderId="0" xfId="36" applyFont="1" applyFill="1" applyAlignment="1">
      <alignment horizontal="left"/>
    </xf>
    <xf numFmtId="14" fontId="61" fillId="0" borderId="0" xfId="36" applyNumberFormat="1" applyFont="1" applyFill="1" applyAlignment="1">
      <alignment horizontal="center"/>
    </xf>
    <xf numFmtId="0" fontId="59" fillId="0" borderId="0" xfId="36" applyFont="1" applyFill="1" applyBorder="1" applyAlignment="1">
      <alignment horizontal="center" vertical="center" wrapText="1"/>
    </xf>
    <xf numFmtId="0" fontId="61" fillId="0" borderId="0" xfId="36" applyFont="1" applyFill="1" applyAlignment="1">
      <alignment horizontal="center"/>
    </xf>
    <xf numFmtId="0" fontId="61" fillId="0" borderId="0" xfId="36" applyFont="1" applyFill="1"/>
    <xf numFmtId="49" fontId="61" fillId="0" borderId="0" xfId="36" applyNumberFormat="1" applyFont="1" applyFill="1" applyAlignment="1">
      <alignment horizontal="center"/>
    </xf>
    <xf numFmtId="0" fontId="62" fillId="25" borderId="10" xfId="36" applyNumberFormat="1" applyFont="1" applyFill="1" applyBorder="1" applyAlignment="1" applyProtection="1">
      <alignment horizontal="right" vertical="center" wrapText="1"/>
      <protection locked="0"/>
    </xf>
    <xf numFmtId="0" fontId="63" fillId="29" borderId="12" xfId="36" applyNumberFormat="1" applyFont="1" applyFill="1" applyBorder="1" applyAlignment="1" applyProtection="1">
      <alignment horizontal="right"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64" fillId="31" borderId="11" xfId="36" applyFont="1" applyFill="1" applyBorder="1" applyAlignment="1" applyProtection="1">
      <alignment horizontal="center" vertical="center" wrapText="1"/>
      <protection locked="0"/>
    </xf>
    <xf numFmtId="0" fontId="38" fillId="0" borderId="11" xfId="36" applyFont="1" applyFill="1" applyBorder="1" applyAlignment="1" applyProtection="1">
      <alignment horizontal="center" vertical="center" wrapText="1"/>
      <protection locked="0"/>
    </xf>
    <xf numFmtId="0" fontId="65" fillId="0" borderId="11" xfId="36" applyFont="1" applyFill="1" applyBorder="1" applyAlignment="1" applyProtection="1">
      <alignment horizontal="center" vertical="center" wrapText="1"/>
      <protection locked="0"/>
    </xf>
    <xf numFmtId="14" fontId="38" fillId="0" borderId="11" xfId="36" applyNumberFormat="1" applyFont="1" applyFill="1" applyBorder="1" applyAlignment="1" applyProtection="1">
      <alignment horizontal="center" vertical="center" wrapText="1"/>
      <protection locked="0"/>
    </xf>
    <xf numFmtId="0" fontId="66" fillId="0" borderId="0" xfId="0" applyFont="1"/>
    <xf numFmtId="0" fontId="67" fillId="0" borderId="0" xfId="0" applyFont="1" applyFill="1" applyBorder="1" applyAlignment="1">
      <alignment vertical="center" wrapText="1"/>
    </xf>
    <xf numFmtId="0" fontId="58" fillId="27" borderId="0" xfId="0" applyFont="1" applyFill="1" applyAlignment="1">
      <alignment horizontal="center" vertical="center"/>
    </xf>
    <xf numFmtId="0" fontId="58" fillId="27" borderId="0" xfId="0" applyFont="1" applyFill="1" applyAlignment="1">
      <alignment horizontal="left"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7" fillId="0" borderId="0" xfId="0" applyFont="1" applyAlignment="1">
      <alignment wrapText="1"/>
    </xf>
    <xf numFmtId="0" fontId="68" fillId="0" borderId="11" xfId="0" applyFont="1" applyBorder="1" applyAlignment="1">
      <alignment vertical="center" wrapText="1"/>
    </xf>
    <xf numFmtId="0" fontId="68" fillId="0" borderId="0" xfId="0" applyFont="1" applyAlignment="1">
      <alignment vertical="center" wrapText="1"/>
    </xf>
    <xf numFmtId="0" fontId="69" fillId="27" borderId="0" xfId="0" applyFont="1" applyFill="1" applyAlignment="1">
      <alignment horizontal="center" vertical="center"/>
    </xf>
    <xf numFmtId="165" fontId="70" fillId="32" borderId="11" xfId="0" applyNumberFormat="1" applyFont="1" applyFill="1" applyBorder="1" applyAlignment="1">
      <alignment horizontal="center" vertical="center" wrapText="1"/>
    </xf>
    <xf numFmtId="0" fontId="71" fillId="33" borderId="11" xfId="31" applyFont="1" applyFill="1" applyBorder="1" applyAlignment="1" applyProtection="1">
      <alignment horizontal="center" vertical="center" wrapText="1"/>
    </xf>
    <xf numFmtId="0" fontId="69" fillId="0" borderId="0" xfId="0" applyFont="1" applyAlignment="1">
      <alignment horizontal="center" vertical="center"/>
    </xf>
    <xf numFmtId="0" fontId="48" fillId="0" borderId="0" xfId="0" applyFont="1" applyFill="1" applyBorder="1" applyAlignment="1">
      <alignment vertical="center" wrapText="1"/>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58" fillId="0" borderId="0" xfId="0" applyFont="1" applyFill="1" applyAlignment="1">
      <alignment horizontal="left" vertical="center"/>
    </xf>
    <xf numFmtId="0" fontId="67" fillId="0" borderId="0" xfId="0" applyFont="1" applyAlignment="1">
      <alignment horizontal="center" vertical="center" wrapText="1"/>
    </xf>
    <xf numFmtId="0" fontId="69" fillId="0" borderId="0" xfId="0" applyFont="1" applyFill="1" applyAlignment="1">
      <alignment horizontal="center" vertical="center"/>
    </xf>
    <xf numFmtId="0" fontId="69" fillId="0" borderId="0" xfId="0" applyFont="1" applyAlignment="1">
      <alignment horizontal="center" vertical="center" wrapText="1"/>
    </xf>
    <xf numFmtId="0" fontId="69" fillId="0" borderId="0" xfId="0" applyFont="1" applyFill="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58" fillId="0" borderId="0" xfId="0" applyFont="1" applyAlignment="1">
      <alignment horizontal="left" vertical="center"/>
    </xf>
    <xf numFmtId="0" fontId="73" fillId="29" borderId="11" xfId="0" applyFont="1" applyFill="1" applyBorder="1" applyAlignment="1">
      <alignment horizontal="left" vertical="center" wrapText="1"/>
    </xf>
    <xf numFmtId="0" fontId="73" fillId="29" borderId="11" xfId="0" applyFont="1" applyFill="1" applyBorder="1" applyAlignment="1">
      <alignment vertical="center" wrapText="1"/>
    </xf>
    <xf numFmtId="0" fontId="74" fillId="34" borderId="11" xfId="0" applyFont="1" applyFill="1" applyBorder="1" applyAlignment="1">
      <alignment horizontal="center" vertical="center" wrapText="1"/>
    </xf>
    <xf numFmtId="14" fontId="58" fillId="0" borderId="11" xfId="36" applyNumberFormat="1" applyFont="1" applyFill="1" applyBorder="1" applyAlignment="1">
      <alignment horizontal="center" vertical="center"/>
    </xf>
    <xf numFmtId="167" fontId="58" fillId="0" borderId="11" xfId="36" applyNumberFormat="1" applyFont="1" applyFill="1" applyBorder="1" applyAlignment="1">
      <alignment horizontal="center" vertical="center"/>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1" xfId="36" applyFont="1" applyFill="1" applyBorder="1" applyAlignment="1" applyProtection="1">
      <alignment horizontal="center" vertical="center" wrapText="1"/>
      <protection locked="0"/>
    </xf>
    <xf numFmtId="0" fontId="75" fillId="32"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3" fillId="33" borderId="11" xfId="31" applyFont="1" applyFill="1" applyBorder="1" applyAlignment="1" applyProtection="1">
      <alignment horizontal="left" vertical="center" wrapText="1"/>
    </xf>
    <xf numFmtId="0" fontId="76" fillId="28" borderId="11" xfId="0" applyFont="1" applyFill="1" applyBorder="1" applyAlignment="1">
      <alignment horizontal="center" vertical="center" wrapText="1"/>
    </xf>
    <xf numFmtId="0" fontId="77" fillId="0" borderId="0" xfId="0" applyFont="1" applyBorder="1" applyAlignment="1">
      <alignment vertical="center" wrapText="1"/>
    </xf>
    <xf numFmtId="0" fontId="78" fillId="29" borderId="11" xfId="0" applyNumberFormat="1" applyFont="1" applyFill="1" applyBorder="1" applyAlignment="1">
      <alignment horizontal="center" vertical="center" wrapText="1"/>
    </xf>
    <xf numFmtId="0" fontId="79" fillId="29" borderId="11" xfId="0" applyNumberFormat="1" applyFont="1" applyFill="1" applyBorder="1" applyAlignment="1">
      <alignment horizontal="center" vertical="center" wrapText="1"/>
    </xf>
    <xf numFmtId="14" fontId="79" fillId="29" borderId="11" xfId="0" applyNumberFormat="1" applyFont="1" applyFill="1" applyBorder="1" applyAlignment="1">
      <alignment horizontal="center" vertical="center" wrapText="1"/>
    </xf>
    <xf numFmtId="0" fontId="79" fillId="29" borderId="11" xfId="0" applyNumberFormat="1" applyFont="1" applyFill="1" applyBorder="1" applyAlignment="1">
      <alignment horizontal="left" vertical="center" wrapText="1"/>
    </xf>
    <xf numFmtId="167" fontId="79" fillId="29" borderId="11" xfId="0" applyNumberFormat="1" applyFont="1" applyFill="1" applyBorder="1" applyAlignment="1">
      <alignment horizontal="center" vertical="center" wrapText="1"/>
    </xf>
    <xf numFmtId="164" fontId="79" fillId="29" borderId="11" xfId="0" applyNumberFormat="1" applyFont="1" applyFill="1" applyBorder="1" applyAlignment="1">
      <alignment horizontal="center" vertical="center" wrapText="1"/>
    </xf>
    <xf numFmtId="0" fontId="80" fillId="0" borderId="0" xfId="0" applyFont="1" applyAlignment="1">
      <alignment vertical="center" wrapText="1"/>
    </xf>
    <xf numFmtId="0" fontId="81" fillId="0" borderId="0" xfId="0" applyFont="1" applyFill="1"/>
    <xf numFmtId="0" fontId="82" fillId="0" borderId="11" xfId="31" applyNumberFormat="1" applyFont="1" applyFill="1" applyBorder="1" applyAlignment="1" applyProtection="1">
      <alignment horizontal="center" vertical="center" wrapText="1"/>
    </xf>
    <xf numFmtId="14" fontId="83" fillId="30" borderId="11" xfId="31" applyNumberFormat="1" applyFont="1" applyFill="1" applyBorder="1" applyAlignment="1" applyProtection="1">
      <alignment horizontal="center" vertical="center" wrapText="1"/>
    </xf>
    <xf numFmtId="167" fontId="83" fillId="30" borderId="11" xfId="31" applyNumberFormat="1" applyFont="1" applyFill="1" applyBorder="1" applyAlignment="1" applyProtection="1">
      <alignment horizontal="center" vertical="center" wrapText="1"/>
    </xf>
    <xf numFmtId="1" fontId="83" fillId="30" borderId="11" xfId="31" applyNumberFormat="1" applyFont="1" applyFill="1" applyBorder="1" applyAlignment="1" applyProtection="1">
      <alignment horizontal="center" vertical="center" wrapText="1"/>
    </xf>
    <xf numFmtId="49" fontId="83" fillId="30" borderId="11" xfId="31" applyNumberFormat="1" applyFont="1" applyFill="1" applyBorder="1" applyAlignment="1" applyProtection="1">
      <alignment horizontal="center" vertical="center" wrapText="1"/>
    </xf>
    <xf numFmtId="0" fontId="80" fillId="30" borderId="11" xfId="0" applyNumberFormat="1" applyFont="1" applyFill="1" applyBorder="1" applyAlignment="1">
      <alignment horizontal="left" vertical="center" wrapText="1"/>
    </xf>
    <xf numFmtId="164" fontId="80" fillId="30" borderId="11" xfId="0" applyNumberFormat="1" applyFont="1" applyFill="1" applyBorder="1" applyAlignment="1">
      <alignment horizontal="center" vertical="center" wrapText="1"/>
    </xf>
    <xf numFmtId="167" fontId="80" fillId="30" borderId="11" xfId="0" applyNumberFormat="1" applyFont="1" applyFill="1" applyBorder="1" applyAlignment="1">
      <alignment horizontal="center" vertical="center" wrapText="1"/>
    </xf>
    <xf numFmtId="0" fontId="80" fillId="30" borderId="11" xfId="0" applyNumberFormat="1" applyFont="1" applyFill="1" applyBorder="1" applyAlignment="1">
      <alignment horizontal="center" vertical="center" wrapText="1"/>
    </xf>
    <xf numFmtId="0" fontId="83" fillId="30" borderId="11" xfId="31" applyNumberFormat="1" applyFont="1" applyFill="1" applyBorder="1" applyAlignment="1" applyProtection="1">
      <alignment horizontal="left" vertical="center" wrapText="1"/>
    </xf>
    <xf numFmtId="0" fontId="84" fillId="30" borderId="11" xfId="31" applyNumberFormat="1" applyFont="1" applyFill="1" applyBorder="1" applyAlignment="1" applyProtection="1">
      <alignment horizontal="center" vertical="center" wrapText="1"/>
    </xf>
    <xf numFmtId="0" fontId="76" fillId="35" borderId="13" xfId="0" applyFont="1" applyFill="1" applyBorder="1" applyAlignment="1">
      <alignment vertical="center" wrapText="1"/>
    </xf>
    <xf numFmtId="0" fontId="21" fillId="0" borderId="0" xfId="0" applyNumberFormat="1" applyFont="1" applyAlignment="1">
      <alignment horizontal="left"/>
    </xf>
    <xf numFmtId="0" fontId="85" fillId="29" borderId="11" xfId="0" applyNumberFormat="1" applyFont="1" applyFill="1" applyBorder="1" applyAlignment="1">
      <alignment horizontal="center" vertical="center" wrapText="1"/>
    </xf>
    <xf numFmtId="0" fontId="27" fillId="36" borderId="0" xfId="0" applyFont="1" applyFill="1" applyBorder="1"/>
    <xf numFmtId="0" fontId="23" fillId="36" borderId="0" xfId="0" applyFont="1" applyFill="1" applyBorder="1"/>
    <xf numFmtId="164" fontId="86" fillId="36" borderId="20" xfId="0" applyNumberFormat="1" applyFont="1" applyFill="1" applyBorder="1" applyAlignment="1">
      <alignment vertical="center" wrapText="1"/>
    </xf>
    <xf numFmtId="167" fontId="23" fillId="32" borderId="11" xfId="36" applyNumberFormat="1" applyFont="1" applyFill="1" applyBorder="1" applyAlignment="1" applyProtection="1">
      <alignment horizontal="center" vertical="center" wrapText="1"/>
      <protection locked="0"/>
    </xf>
    <xf numFmtId="49" fontId="29" fillId="32" borderId="11" xfId="36" applyNumberFormat="1" applyFont="1" applyFill="1" applyBorder="1" applyAlignment="1" applyProtection="1">
      <alignment horizontal="center" vertical="center" wrapText="1"/>
      <protection locked="0"/>
    </xf>
    <xf numFmtId="1" fontId="29" fillId="32" borderId="11" xfId="36" applyNumberFormat="1" applyFont="1" applyFill="1" applyBorder="1" applyAlignment="1" applyProtection="1">
      <alignment horizontal="center" vertical="center" wrapText="1"/>
      <protection locked="0"/>
    </xf>
    <xf numFmtId="0" fontId="87" fillId="32"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1" xfId="36" applyFont="1" applyFill="1" applyBorder="1" applyAlignment="1">
      <alignment horizontal="left" vertical="center" wrapText="1"/>
    </xf>
    <xf numFmtId="0" fontId="35" fillId="30" borderId="23" xfId="36" applyFont="1" applyFill="1" applyBorder="1" applyAlignment="1" applyProtection="1">
      <alignment vertical="center" wrapText="1"/>
      <protection locked="0"/>
    </xf>
    <xf numFmtId="168" fontId="51" fillId="0" borderId="11"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2"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1" xfId="36" applyNumberFormat="1" applyFont="1" applyFill="1" applyBorder="1" applyAlignment="1">
      <alignment horizontal="center" vertical="center"/>
    </xf>
    <xf numFmtId="168" fontId="49" fillId="0" borderId="0" xfId="36" applyNumberFormat="1" applyFont="1" applyFill="1" applyAlignment="1">
      <alignment horizontal="left"/>
    </xf>
    <xf numFmtId="169" fontId="80" fillId="30" borderId="11" xfId="0" applyNumberFormat="1" applyFont="1" applyFill="1" applyBorder="1" applyAlignment="1">
      <alignment horizontal="center" vertical="center" wrapText="1"/>
    </xf>
    <xf numFmtId="168" fontId="80" fillId="30" borderId="11" xfId="0" applyNumberFormat="1" applyFont="1" applyFill="1" applyBorder="1" applyAlignment="1">
      <alignment horizontal="center" vertical="center" wrapText="1"/>
    </xf>
    <xf numFmtId="0" fontId="64" fillId="31" borderId="11" xfId="36" applyFont="1" applyFill="1" applyBorder="1" applyAlignment="1" applyProtection="1">
      <alignment horizontal="center" vertical="center" wrapText="1"/>
      <protection locked="0"/>
    </xf>
    <xf numFmtId="0" fontId="34" fillId="29" borderId="10" xfId="36" applyFont="1" applyFill="1" applyBorder="1" applyAlignment="1" applyProtection="1">
      <alignment horizontal="right" vertical="center" wrapText="1"/>
      <protection locked="0"/>
    </xf>
    <xf numFmtId="0" fontId="38" fillId="0" borderId="11" xfId="36" applyFont="1" applyFill="1" applyBorder="1" applyAlignment="1" applyProtection="1">
      <alignment horizontal="left" vertical="center" wrapText="1"/>
      <protection locked="0"/>
    </xf>
    <xf numFmtId="0" fontId="34" fillId="29" borderId="10" xfId="36" applyFont="1" applyFill="1" applyBorder="1" applyAlignment="1" applyProtection="1">
      <alignment horizontal="right" vertical="center" wrapText="1"/>
      <protection locked="0"/>
    </xf>
    <xf numFmtId="0" fontId="58" fillId="27" borderId="0" xfId="0" applyFont="1" applyFill="1" applyAlignment="1">
      <alignment vertical="center"/>
    </xf>
    <xf numFmtId="0" fontId="35" fillId="30" borderId="23" xfId="36" applyFont="1" applyFill="1" applyBorder="1" applyAlignment="1" applyProtection="1">
      <alignment horizontal="center" vertical="center" wrapText="1"/>
      <protection locked="0"/>
    </xf>
    <xf numFmtId="0" fontId="89" fillId="29" borderId="12" xfId="36" applyFont="1" applyFill="1" applyBorder="1" applyAlignment="1" applyProtection="1">
      <alignment vertical="top" wrapText="1"/>
      <protection locked="0"/>
    </xf>
    <xf numFmtId="1" fontId="26" fillId="0" borderId="0" xfId="36" applyNumberFormat="1" applyFont="1" applyFill="1" applyAlignment="1" applyProtection="1">
      <alignment horizontal="left" wrapText="1"/>
      <protection locked="0"/>
    </xf>
    <xf numFmtId="0" fontId="26" fillId="0" borderId="0" xfId="36" applyFont="1" applyFill="1" applyAlignment="1" applyProtection="1">
      <alignment horizontal="left" wrapText="1"/>
      <protection locked="0"/>
    </xf>
    <xf numFmtId="169" fontId="73" fillId="33" borderId="11" xfId="31" applyNumberFormat="1" applyFont="1" applyFill="1" applyBorder="1" applyAlignment="1" applyProtection="1">
      <alignment horizontal="center" vertical="center" wrapText="1"/>
    </xf>
    <xf numFmtId="0" fontId="91" fillId="29" borderId="11" xfId="36" applyFont="1" applyFill="1" applyBorder="1" applyAlignment="1">
      <alignment horizontal="center" vertical="center" wrapText="1"/>
    </xf>
    <xf numFmtId="14" fontId="91" fillId="29" borderId="11" xfId="36" applyNumberFormat="1" applyFont="1" applyFill="1" applyBorder="1" applyAlignment="1">
      <alignment horizontal="center" vertical="center" wrapText="1"/>
    </xf>
    <xf numFmtId="0" fontId="91" fillId="29" borderId="11" xfId="36" applyNumberFormat="1" applyFont="1" applyFill="1" applyBorder="1" applyAlignment="1">
      <alignment horizontal="center" vertical="center" wrapText="1"/>
    </xf>
    <xf numFmtId="168" fontId="91" fillId="29" borderId="11" xfId="36" applyNumberFormat="1" applyFont="1" applyFill="1" applyBorder="1" applyAlignment="1">
      <alignment horizontal="center" vertical="center" wrapText="1"/>
    </xf>
    <xf numFmtId="169" fontId="92" fillId="35" borderId="11" xfId="0" applyNumberFormat="1" applyFont="1" applyFill="1" applyBorder="1" applyAlignment="1">
      <alignment horizontal="center" vertical="center"/>
    </xf>
    <xf numFmtId="0" fontId="94" fillId="0" borderId="11" xfId="36" applyFont="1" applyFill="1" applyBorder="1" applyAlignment="1">
      <alignment horizontal="center" vertical="center"/>
    </xf>
    <xf numFmtId="0" fontId="58" fillId="0" borderId="11" xfId="36" applyNumberFormat="1" applyFont="1" applyFill="1" applyBorder="1" applyAlignment="1">
      <alignment horizontal="left" vertical="center" wrapText="1"/>
    </xf>
    <xf numFmtId="14" fontId="90" fillId="0" borderId="11" xfId="36" applyNumberFormat="1" applyFont="1" applyFill="1" applyBorder="1" applyAlignment="1">
      <alignment horizontal="center" vertical="center" wrapText="1"/>
    </xf>
    <xf numFmtId="0" fontId="90" fillId="0" borderId="11" xfId="36" applyFont="1" applyFill="1" applyBorder="1" applyAlignment="1">
      <alignment horizontal="center" vertical="center" wrapText="1"/>
    </xf>
    <xf numFmtId="49" fontId="95" fillId="0" borderId="11" xfId="36" applyNumberFormat="1" applyFont="1" applyFill="1" applyBorder="1" applyAlignment="1">
      <alignment horizontal="center" vertical="center"/>
    </xf>
    <xf numFmtId="49" fontId="95" fillId="37" borderId="11" xfId="36" applyNumberFormat="1" applyFont="1" applyFill="1" applyBorder="1" applyAlignment="1" applyProtection="1">
      <alignment horizontal="center" vertical="center"/>
      <protection locked="0" hidden="1"/>
    </xf>
    <xf numFmtId="49" fontId="95" fillId="37" borderId="11" xfId="36" applyNumberFormat="1" applyFont="1" applyFill="1" applyBorder="1" applyAlignment="1">
      <alignment horizontal="center" vertical="center"/>
    </xf>
    <xf numFmtId="49" fontId="95" fillId="37" borderId="11" xfId="36" applyNumberFormat="1" applyFont="1" applyFill="1" applyBorder="1" applyAlignment="1">
      <alignment vertical="center"/>
    </xf>
    <xf numFmtId="49" fontId="95" fillId="0" borderId="11" xfId="36" applyNumberFormat="1" applyFont="1" applyFill="1" applyBorder="1" applyAlignment="1">
      <alignment vertical="center"/>
    </xf>
    <xf numFmtId="169" fontId="89" fillId="29" borderId="10" xfId="36" applyNumberFormat="1" applyFont="1" applyFill="1" applyBorder="1" applyAlignment="1" applyProtection="1">
      <alignment vertical="center" wrapText="1"/>
      <protection locked="0"/>
    </xf>
    <xf numFmtId="169" fontId="89" fillId="29" borderId="12" xfId="36" applyNumberFormat="1" applyFont="1" applyFill="1" applyBorder="1" applyAlignment="1" applyProtection="1">
      <alignment vertical="center" wrapText="1"/>
      <protection locked="0"/>
    </xf>
    <xf numFmtId="0" fontId="62" fillId="25" borderId="10" xfId="36" applyNumberFormat="1" applyFont="1" applyFill="1" applyBorder="1" applyAlignment="1" applyProtection="1">
      <alignment horizontal="right" vertical="center" wrapText="1"/>
      <protection locked="0"/>
    </xf>
    <xf numFmtId="0" fontId="26" fillId="30" borderId="0" xfId="36" applyFont="1" applyFill="1" applyAlignment="1" applyProtection="1">
      <alignment vertical="center" wrapText="1"/>
      <protection locked="0"/>
    </xf>
    <xf numFmtId="0" fontId="88" fillId="29" borderId="12" xfId="36" applyFont="1" applyFill="1" applyBorder="1" applyAlignment="1" applyProtection="1">
      <alignment horizontal="right" vertical="center" wrapText="1"/>
      <protection locked="0"/>
    </xf>
    <xf numFmtId="169" fontId="89" fillId="29" borderId="10" xfId="36" applyNumberFormat="1" applyFont="1" applyFill="1" applyBorder="1" applyAlignment="1" applyProtection="1">
      <alignment horizontal="left" vertical="center" wrapText="1"/>
      <protection locked="0"/>
    </xf>
    <xf numFmtId="0" fontId="0" fillId="35" borderId="0" xfId="0" applyFill="1"/>
    <xf numFmtId="0" fontId="43" fillId="35" borderId="0" xfId="0" applyFont="1" applyFill="1"/>
    <xf numFmtId="0" fontId="96" fillId="35" borderId="0" xfId="0" applyFont="1" applyFill="1" applyBorder="1" applyAlignment="1">
      <alignment horizontal="center" vertical="center"/>
    </xf>
    <xf numFmtId="0" fontId="73" fillId="35" borderId="0" xfId="36" applyFont="1" applyFill="1" applyBorder="1" applyAlignment="1">
      <alignment horizontal="center" vertical="center"/>
    </xf>
    <xf numFmtId="0" fontId="54" fillId="35" borderId="0" xfId="36" applyFont="1" applyFill="1" applyBorder="1" applyAlignment="1">
      <alignment horizontal="center" vertical="center" wrapText="1"/>
    </xf>
    <xf numFmtId="167" fontId="51" fillId="35" borderId="0" xfId="36" applyNumberFormat="1" applyFont="1" applyFill="1" applyBorder="1" applyAlignment="1">
      <alignment horizontal="center" vertical="center"/>
    </xf>
    <xf numFmtId="0" fontId="97" fillId="34" borderId="15" xfId="36" applyFont="1" applyFill="1" applyBorder="1" applyAlignment="1">
      <alignment vertical="center" wrapText="1"/>
    </xf>
    <xf numFmtId="0" fontId="97" fillId="34" borderId="0" xfId="36" applyFont="1" applyFill="1" applyBorder="1" applyAlignment="1">
      <alignment vertical="center" wrapText="1"/>
    </xf>
    <xf numFmtId="0" fontId="97" fillId="29" borderId="28" xfId="36" applyFont="1" applyFill="1" applyBorder="1" applyAlignment="1">
      <alignment vertical="center" wrapText="1"/>
    </xf>
    <xf numFmtId="0" fontId="0" fillId="39" borderId="0" xfId="0" applyFill="1"/>
    <xf numFmtId="0" fontId="0" fillId="38" borderId="0" xfId="0" applyFill="1"/>
    <xf numFmtId="0" fontId="96" fillId="38" borderId="13" xfId="0" applyFont="1" applyFill="1" applyBorder="1" applyAlignment="1">
      <alignment horizontal="center"/>
    </xf>
    <xf numFmtId="0" fontId="96" fillId="38" borderId="0" xfId="0" applyFont="1" applyFill="1" applyBorder="1" applyAlignment="1">
      <alignment horizontal="center"/>
    </xf>
    <xf numFmtId="0" fontId="97" fillId="35" borderId="0" xfId="36" applyFont="1" applyFill="1" applyBorder="1" applyAlignment="1">
      <alignment vertical="center" wrapText="1"/>
    </xf>
    <xf numFmtId="0" fontId="90" fillId="0" borderId="11" xfId="36" applyFont="1" applyFill="1" applyBorder="1" applyAlignment="1">
      <alignment vertical="center" wrapText="1"/>
    </xf>
    <xf numFmtId="0" fontId="97" fillId="29" borderId="28" xfId="36" applyFont="1" applyFill="1" applyBorder="1" applyAlignment="1">
      <alignment textRotation="90"/>
    </xf>
    <xf numFmtId="168" fontId="92" fillId="35" borderId="11" xfId="0" applyNumberFormat="1" applyFont="1" applyFill="1" applyBorder="1" applyAlignment="1">
      <alignment horizontal="center" vertical="center"/>
    </xf>
    <xf numFmtId="0" fontId="49" fillId="0" borderId="11" xfId="0" applyFont="1" applyBorder="1"/>
    <xf numFmtId="0" fontId="67" fillId="0" borderId="11" xfId="0" applyFont="1" applyBorder="1" applyAlignment="1">
      <alignment wrapText="1"/>
    </xf>
    <xf numFmtId="0" fontId="49" fillId="0" borderId="0" xfId="0" applyFont="1"/>
    <xf numFmtId="0" fontId="84" fillId="0" borderId="11" xfId="0" applyFont="1" applyBorder="1" applyAlignment="1">
      <alignment horizontal="center" vertical="center"/>
    </xf>
    <xf numFmtId="0" fontId="98" fillId="0" borderId="0" xfId="0" applyFont="1" applyAlignment="1">
      <alignment horizontal="center" vertical="center"/>
    </xf>
    <xf numFmtId="14" fontId="67" fillId="0" borderId="11" xfId="0" applyNumberFormat="1" applyFont="1" applyBorder="1" applyAlignment="1">
      <alignment horizontal="center" vertical="center"/>
    </xf>
    <xf numFmtId="0" fontId="67" fillId="0" borderId="11" xfId="0" applyFont="1" applyBorder="1" applyAlignment="1">
      <alignment horizontal="center" vertical="center"/>
    </xf>
    <xf numFmtId="0" fontId="67" fillId="0" borderId="11" xfId="0" applyNumberFormat="1" applyFont="1" applyBorder="1" applyAlignment="1">
      <alignment horizontal="left" vertical="center"/>
    </xf>
    <xf numFmtId="167" fontId="67" fillId="0" borderId="11" xfId="0" applyNumberFormat="1" applyFont="1" applyBorder="1" applyAlignment="1">
      <alignment horizontal="center" vertical="center"/>
    </xf>
    <xf numFmtId="168" fontId="67" fillId="0" borderId="11" xfId="0" applyNumberFormat="1" applyFont="1" applyBorder="1" applyAlignment="1">
      <alignment horizontal="center" vertical="center"/>
    </xf>
    <xf numFmtId="169" fontId="92" fillId="0" borderId="11" xfId="0" applyNumberFormat="1" applyFont="1" applyBorder="1" applyAlignment="1">
      <alignment horizontal="center" vertical="center"/>
    </xf>
    <xf numFmtId="0" fontId="100" fillId="0" borderId="0" xfId="36" applyFont="1" applyAlignment="1" applyProtection="1">
      <alignment horizontal="center" vertical="center" wrapText="1"/>
      <protection locked="0"/>
    </xf>
    <xf numFmtId="0" fontId="100" fillId="0" borderId="0" xfId="36" applyFont="1" applyFill="1" applyAlignment="1">
      <alignment horizontal="center" vertical="center"/>
    </xf>
    <xf numFmtId="169" fontId="100" fillId="0" borderId="0" xfId="36" applyNumberFormat="1" applyFont="1" applyAlignment="1" applyProtection="1">
      <alignment horizontal="center" vertical="center" wrapText="1"/>
      <protection locked="0"/>
    </xf>
    <xf numFmtId="169" fontId="100" fillId="0" borderId="0" xfId="36" applyNumberFormat="1" applyFont="1" applyFill="1" applyAlignment="1">
      <alignment horizontal="center" vertical="center"/>
    </xf>
    <xf numFmtId="0" fontId="74" fillId="0" borderId="11" xfId="0" applyFont="1" applyBorder="1" applyAlignment="1">
      <alignment horizontal="center" vertical="center"/>
    </xf>
    <xf numFmtId="0" fontId="74" fillId="35" borderId="11" xfId="0" applyFont="1" applyFill="1" applyBorder="1" applyAlignment="1">
      <alignment horizontal="center" vertical="center"/>
    </xf>
    <xf numFmtId="0" fontId="73" fillId="34" borderId="29" xfId="36" applyFont="1" applyFill="1" applyBorder="1" applyAlignment="1">
      <alignment vertical="center"/>
    </xf>
    <xf numFmtId="0" fontId="73" fillId="34" borderId="23" xfId="36" applyFont="1" applyFill="1" applyBorder="1" applyAlignment="1">
      <alignment vertical="center"/>
    </xf>
    <xf numFmtId="0" fontId="73" fillId="34" borderId="24" xfId="36" applyFont="1" applyFill="1" applyBorder="1" applyAlignment="1">
      <alignment vertical="center"/>
    </xf>
    <xf numFmtId="166" fontId="63" fillId="24" borderId="0" xfId="36" applyNumberFormat="1" applyFont="1" applyFill="1" applyBorder="1" applyAlignment="1" applyProtection="1">
      <alignment horizontal="center" vertical="center" wrapText="1"/>
      <protection locked="0"/>
    </xf>
    <xf numFmtId="0" fontId="101" fillId="34" borderId="23" xfId="36" applyFont="1" applyFill="1" applyBorder="1" applyAlignment="1">
      <alignment horizontal="right" vertical="center"/>
    </xf>
    <xf numFmtId="49" fontId="102" fillId="34" borderId="23" xfId="36" applyNumberFormat="1" applyFont="1" applyFill="1" applyBorder="1" applyAlignment="1">
      <alignment horizontal="left" vertical="center"/>
    </xf>
    <xf numFmtId="0" fontId="89" fillId="29" borderId="10" xfId="36" applyFont="1" applyFill="1" applyBorder="1" applyAlignment="1" applyProtection="1">
      <alignment vertical="center" wrapText="1"/>
      <protection locked="0"/>
    </xf>
    <xf numFmtId="1" fontId="71" fillId="0" borderId="11" xfId="36" applyNumberFormat="1" applyFont="1" applyFill="1" applyBorder="1" applyAlignment="1">
      <alignment horizontal="center" vertical="center"/>
    </xf>
    <xf numFmtId="1" fontId="102" fillId="0" borderId="11" xfId="36" applyNumberFormat="1" applyFont="1" applyFill="1" applyBorder="1" applyAlignment="1">
      <alignment horizontal="center" vertical="center"/>
    </xf>
    <xf numFmtId="1" fontId="71" fillId="0" borderId="11" xfId="36" applyNumberFormat="1" applyFont="1" applyFill="1" applyBorder="1" applyAlignment="1">
      <alignment horizontal="center" vertical="center" wrapText="1"/>
    </xf>
    <xf numFmtId="1" fontId="89" fillId="0" borderId="11" xfId="36" applyNumberFormat="1" applyFont="1" applyFill="1" applyBorder="1" applyAlignment="1" applyProtection="1">
      <alignment horizontal="center" vertical="center" wrapText="1"/>
      <protection locked="0"/>
    </xf>
    <xf numFmtId="14" fontId="58" fillId="0" borderId="11" xfId="36" applyNumberFormat="1" applyFont="1" applyFill="1" applyBorder="1" applyAlignment="1">
      <alignment horizontal="center" vertical="center" wrapText="1"/>
    </xf>
    <xf numFmtId="169" fontId="103" fillId="0" borderId="0" xfId="36" applyNumberFormat="1" applyFont="1" applyFill="1" applyAlignment="1">
      <alignment horizontal="center" vertical="center"/>
    </xf>
    <xf numFmtId="0" fontId="103" fillId="0" borderId="0" xfId="36" applyFont="1" applyFill="1" applyAlignment="1">
      <alignment horizontal="center" vertical="center"/>
    </xf>
    <xf numFmtId="169" fontId="104" fillId="0" borderId="0" xfId="36" applyNumberFormat="1" applyFont="1" applyFill="1" applyAlignment="1">
      <alignment horizontal="center" vertical="center"/>
    </xf>
    <xf numFmtId="0" fontId="104" fillId="0" borderId="0" xfId="36" applyFont="1" applyFill="1" applyAlignment="1">
      <alignment horizontal="center" vertical="center"/>
    </xf>
    <xf numFmtId="168" fontId="73" fillId="33" borderId="11" xfId="31" applyNumberFormat="1" applyFont="1" applyFill="1" applyBorder="1" applyAlignment="1" applyProtection="1">
      <alignment horizontal="center" vertical="center" wrapText="1"/>
    </xf>
    <xf numFmtId="0" fontId="74" fillId="0" borderId="11" xfId="0" applyFont="1" applyFill="1" applyBorder="1" applyAlignment="1">
      <alignment horizontal="center" vertical="center"/>
    </xf>
    <xf numFmtId="168" fontId="54" fillId="29" borderId="11" xfId="36" applyNumberFormat="1" applyFont="1" applyFill="1" applyBorder="1" applyAlignment="1">
      <alignment horizontal="center" vertical="center" wrapText="1"/>
    </xf>
    <xf numFmtId="168" fontId="106" fillId="29" borderId="11" xfId="36" applyNumberFormat="1" applyFont="1" applyFill="1" applyBorder="1" applyAlignment="1">
      <alignment horizontal="center" vertical="center" wrapText="1"/>
    </xf>
    <xf numFmtId="169" fontId="123" fillId="0" borderId="11" xfId="36" applyNumberFormat="1" applyFont="1" applyFill="1" applyBorder="1" applyAlignment="1" applyProtection="1">
      <alignment horizontal="center" vertical="center" wrapText="1"/>
      <protection hidden="1"/>
    </xf>
    <xf numFmtId="170" fontId="61" fillId="42" borderId="31" xfId="36" applyNumberFormat="1" applyFont="1" applyFill="1" applyBorder="1" applyAlignment="1" applyProtection="1">
      <alignment horizontal="center" vertical="center"/>
      <protection locked="0"/>
    </xf>
    <xf numFmtId="170" fontId="61" fillId="42" borderId="24" xfId="36" applyNumberFormat="1" applyFont="1" applyFill="1" applyBorder="1" applyAlignment="1" applyProtection="1">
      <alignment horizontal="center" vertical="center"/>
      <protection locked="0"/>
    </xf>
    <xf numFmtId="170" fontId="61" fillId="42" borderId="11" xfId="36" applyNumberFormat="1" applyFont="1" applyFill="1" applyBorder="1" applyAlignment="1" applyProtection="1">
      <alignment horizontal="center" vertical="center"/>
      <protection locked="0"/>
    </xf>
    <xf numFmtId="169" fontId="59" fillId="43" borderId="31" xfId="36" applyNumberFormat="1" applyFont="1" applyFill="1" applyBorder="1" applyAlignment="1">
      <alignment horizontal="center" vertical="center"/>
    </xf>
    <xf numFmtId="167" fontId="59" fillId="43" borderId="31" xfId="36" applyNumberFormat="1" applyFont="1" applyFill="1" applyBorder="1" applyAlignment="1" applyProtection="1">
      <alignment horizontal="center" vertical="center"/>
      <protection locked="0"/>
    </xf>
    <xf numFmtId="0" fontId="124" fillId="0" borderId="0" xfId="0" applyFont="1"/>
    <xf numFmtId="0" fontId="122" fillId="42" borderId="30" xfId="0" applyFont="1" applyFill="1" applyBorder="1" applyAlignment="1">
      <alignment horizontal="center" vertical="center" wrapText="1"/>
    </xf>
    <xf numFmtId="0" fontId="122" fillId="42" borderId="39" xfId="0" applyFont="1" applyFill="1" applyBorder="1" applyAlignment="1">
      <alignment horizontal="center" vertical="center" wrapText="1"/>
    </xf>
    <xf numFmtId="0" fontId="122" fillId="42" borderId="27" xfId="0" applyFont="1" applyFill="1" applyBorder="1" applyAlignment="1">
      <alignment horizontal="center" vertical="center" wrapText="1"/>
    </xf>
    <xf numFmtId="170" fontId="73" fillId="42" borderId="11" xfId="36" applyNumberFormat="1" applyFont="1" applyFill="1" applyBorder="1" applyAlignment="1" applyProtection="1">
      <alignment horizontal="center" vertical="center" wrapText="1"/>
      <protection locked="0"/>
    </xf>
    <xf numFmtId="170" fontId="61" fillId="42" borderId="11" xfId="36" applyNumberFormat="1" applyFont="1" applyFill="1" applyBorder="1" applyAlignment="1" applyProtection="1">
      <alignment horizontal="center" vertical="center" wrapText="1"/>
      <protection locked="0"/>
    </xf>
    <xf numFmtId="170" fontId="73" fillId="42" borderId="24" xfId="36" applyNumberFormat="1" applyFont="1" applyFill="1" applyBorder="1" applyAlignment="1" applyProtection="1">
      <alignment horizontal="center" vertical="center" wrapText="1"/>
      <protection locked="0"/>
    </xf>
    <xf numFmtId="170" fontId="61" fillId="42" borderId="31" xfId="36" applyNumberFormat="1" applyFont="1" applyFill="1" applyBorder="1" applyAlignment="1" applyProtection="1">
      <alignment horizontal="center" vertical="center" wrapText="1"/>
      <protection locked="0"/>
    </xf>
    <xf numFmtId="170" fontId="61" fillId="42" borderId="32" xfId="36" applyNumberFormat="1" applyFont="1" applyFill="1" applyBorder="1" applyAlignment="1" applyProtection="1">
      <alignment horizontal="center" vertical="center"/>
      <protection locked="0"/>
    </xf>
    <xf numFmtId="170" fontId="61" fillId="46" borderId="37" xfId="36" applyNumberFormat="1" applyFont="1" applyFill="1" applyBorder="1" applyAlignment="1" applyProtection="1">
      <alignment horizontal="center" vertical="center"/>
      <protection locked="0"/>
    </xf>
    <xf numFmtId="1" fontId="61" fillId="47" borderId="35" xfId="36" applyNumberFormat="1" applyFont="1" applyFill="1" applyBorder="1" applyAlignment="1" applyProtection="1">
      <alignment horizontal="center" vertical="center"/>
      <protection locked="0"/>
    </xf>
    <xf numFmtId="1" fontId="127" fillId="47" borderId="35" xfId="36" applyNumberFormat="1" applyFont="1" applyFill="1" applyBorder="1" applyAlignment="1" applyProtection="1">
      <alignment horizontal="center" vertical="center"/>
      <protection locked="0"/>
    </xf>
    <xf numFmtId="167" fontId="128" fillId="0" borderId="31" xfId="36" applyNumberFormat="1" applyFont="1" applyFill="1" applyBorder="1" applyAlignment="1" applyProtection="1">
      <alignment horizontal="center" vertical="center"/>
      <protection locked="0"/>
    </xf>
    <xf numFmtId="167" fontId="128" fillId="0" borderId="11" xfId="36" applyNumberFormat="1" applyFont="1" applyFill="1" applyBorder="1" applyAlignment="1" applyProtection="1">
      <alignment horizontal="center" vertical="center"/>
      <protection locked="0"/>
    </xf>
    <xf numFmtId="168" fontId="128" fillId="0" borderId="11" xfId="36" applyNumberFormat="1" applyFont="1" applyFill="1" applyBorder="1" applyAlignment="1" applyProtection="1">
      <alignment horizontal="center" vertical="center"/>
      <protection locked="0"/>
    </xf>
    <xf numFmtId="169" fontId="128" fillId="43" borderId="31" xfId="36" applyNumberFormat="1" applyFont="1" applyFill="1" applyBorder="1" applyAlignment="1">
      <alignment horizontal="center" vertical="center"/>
    </xf>
    <xf numFmtId="169" fontId="128" fillId="0" borderId="11" xfId="36" applyNumberFormat="1" applyFont="1" applyFill="1" applyBorder="1" applyAlignment="1" applyProtection="1">
      <alignment horizontal="center" vertical="center"/>
      <protection locked="0"/>
    </xf>
    <xf numFmtId="167" fontId="128" fillId="43" borderId="31" xfId="36" applyNumberFormat="1" applyFont="1" applyFill="1" applyBorder="1" applyAlignment="1" applyProtection="1">
      <alignment horizontal="center" vertical="center"/>
      <protection locked="0"/>
    </xf>
    <xf numFmtId="167" fontId="128" fillId="43" borderId="11" xfId="36" applyNumberFormat="1" applyFont="1" applyFill="1" applyBorder="1" applyAlignment="1" applyProtection="1">
      <alignment horizontal="center" vertical="center"/>
      <protection locked="0"/>
    </xf>
    <xf numFmtId="167" fontId="128" fillId="43" borderId="32" xfId="36" applyNumberFormat="1" applyFont="1" applyFill="1" applyBorder="1" applyAlignment="1" applyProtection="1">
      <alignment horizontal="center" vertical="center"/>
      <protection locked="0"/>
    </xf>
    <xf numFmtId="167" fontId="128" fillId="43" borderId="52" xfId="36" applyNumberFormat="1" applyFont="1" applyFill="1" applyBorder="1" applyAlignment="1" applyProtection="1">
      <alignment horizontal="center" vertical="center"/>
      <protection locked="0"/>
    </xf>
    <xf numFmtId="0" fontId="129" fillId="0" borderId="0" xfId="0" applyFont="1"/>
    <xf numFmtId="1" fontId="127" fillId="46" borderId="35" xfId="36" applyNumberFormat="1" applyFont="1" applyFill="1" applyBorder="1" applyAlignment="1" applyProtection="1">
      <alignment horizontal="center" vertical="center"/>
      <protection locked="0"/>
    </xf>
    <xf numFmtId="168" fontId="128" fillId="43" borderId="11" xfId="36" applyNumberFormat="1" applyFont="1" applyFill="1" applyBorder="1" applyAlignment="1" applyProtection="1">
      <alignment horizontal="center" vertical="center"/>
      <protection locked="0"/>
    </xf>
    <xf numFmtId="169" fontId="128" fillId="0" borderId="31" xfId="36" applyNumberFormat="1" applyFont="1" applyFill="1" applyBorder="1" applyAlignment="1" applyProtection="1">
      <alignment horizontal="center" vertical="center"/>
      <protection locked="0"/>
    </xf>
    <xf numFmtId="169" fontId="128" fillId="43" borderId="11" xfId="36" applyNumberFormat="1" applyFont="1" applyFill="1" applyBorder="1" applyAlignment="1" applyProtection="1">
      <alignment horizontal="center" vertical="center"/>
      <protection locked="0"/>
    </xf>
    <xf numFmtId="167" fontId="128" fillId="0" borderId="32" xfId="36" applyNumberFormat="1" applyFont="1" applyFill="1" applyBorder="1" applyAlignment="1" applyProtection="1">
      <alignment horizontal="center" vertical="center"/>
      <protection locked="0"/>
    </xf>
    <xf numFmtId="167" fontId="128" fillId="0" borderId="52" xfId="36" applyNumberFormat="1" applyFont="1" applyFill="1" applyBorder="1" applyAlignment="1" applyProtection="1">
      <alignment horizontal="center" vertical="center"/>
      <protection locked="0"/>
    </xf>
    <xf numFmtId="169" fontId="128" fillId="43" borderId="31" xfId="36" applyNumberFormat="1" applyFont="1" applyFill="1" applyBorder="1" applyAlignment="1" applyProtection="1">
      <alignment horizontal="center" vertical="center"/>
      <protection locked="0"/>
    </xf>
    <xf numFmtId="168" fontId="128" fillId="45" borderId="11" xfId="36" applyNumberFormat="1" applyFont="1" applyFill="1" applyBorder="1" applyAlignment="1" applyProtection="1">
      <alignment horizontal="center" vertical="center"/>
      <protection locked="0"/>
    </xf>
    <xf numFmtId="168" fontId="128" fillId="30" borderId="11" xfId="36" applyNumberFormat="1" applyFont="1" applyFill="1" applyBorder="1" applyAlignment="1" applyProtection="1">
      <alignment horizontal="center" vertical="center"/>
      <protection locked="0"/>
    </xf>
    <xf numFmtId="1" fontId="127" fillId="46" borderId="36" xfId="36" applyNumberFormat="1" applyFont="1" applyFill="1" applyBorder="1" applyAlignment="1" applyProtection="1">
      <alignment horizontal="center" vertical="center"/>
      <protection locked="0"/>
    </xf>
    <xf numFmtId="167" fontId="128" fillId="43" borderId="33" xfId="36" applyNumberFormat="1" applyFont="1" applyFill="1" applyBorder="1" applyAlignment="1" applyProtection="1">
      <alignment horizontal="center" vertical="center"/>
      <protection locked="0"/>
    </xf>
    <xf numFmtId="167" fontId="128" fillId="43" borderId="26" xfId="36" applyNumberFormat="1" applyFont="1" applyFill="1" applyBorder="1" applyAlignment="1" applyProtection="1">
      <alignment horizontal="center" vertical="center"/>
      <protection locked="0"/>
    </xf>
    <xf numFmtId="168" fontId="128" fillId="43" borderId="26" xfId="36" applyNumberFormat="1" applyFont="1" applyFill="1" applyBorder="1" applyAlignment="1" applyProtection="1">
      <alignment horizontal="center" vertical="center"/>
      <protection locked="0"/>
    </xf>
    <xf numFmtId="168" fontId="128" fillId="45" borderId="26" xfId="36" applyNumberFormat="1" applyFont="1" applyFill="1" applyBorder="1" applyAlignment="1" applyProtection="1">
      <alignment horizontal="center" vertical="center"/>
      <protection locked="0"/>
    </xf>
    <xf numFmtId="168" fontId="128" fillId="0" borderId="26" xfId="36" applyNumberFormat="1" applyFont="1" applyFill="1" applyBorder="1" applyAlignment="1" applyProtection="1">
      <alignment horizontal="center" vertical="center"/>
      <protection locked="0"/>
    </xf>
    <xf numFmtId="169" fontId="128" fillId="43" borderId="33" xfId="36" applyNumberFormat="1" applyFont="1" applyFill="1" applyBorder="1" applyAlignment="1">
      <alignment horizontal="center" vertical="center"/>
    </xf>
    <xf numFmtId="169" fontId="128" fillId="43" borderId="26" xfId="36" applyNumberFormat="1" applyFont="1" applyFill="1" applyBorder="1" applyAlignment="1" applyProtection="1">
      <alignment horizontal="center" vertical="center"/>
      <protection locked="0"/>
    </xf>
    <xf numFmtId="169" fontId="128" fillId="0" borderId="26" xfId="36" applyNumberFormat="1" applyFont="1" applyFill="1" applyBorder="1" applyAlignment="1" applyProtection="1">
      <alignment horizontal="center" vertical="center"/>
      <protection locked="0"/>
    </xf>
    <xf numFmtId="167" fontId="128" fillId="0" borderId="33" xfId="36" applyNumberFormat="1" applyFont="1" applyFill="1" applyBorder="1" applyAlignment="1" applyProtection="1">
      <alignment horizontal="center" vertical="center"/>
      <protection locked="0"/>
    </xf>
    <xf numFmtId="167" fontId="128" fillId="0" borderId="26" xfId="36" applyNumberFormat="1" applyFont="1" applyFill="1" applyBorder="1" applyAlignment="1" applyProtection="1">
      <alignment horizontal="center" vertical="center"/>
      <protection locked="0"/>
    </xf>
    <xf numFmtId="167" fontId="128" fillId="0" borderId="34" xfId="36" applyNumberFormat="1" applyFont="1" applyFill="1" applyBorder="1" applyAlignment="1" applyProtection="1">
      <alignment horizontal="center" vertical="center"/>
      <protection locked="0"/>
    </xf>
    <xf numFmtId="167" fontId="128" fillId="0" borderId="53" xfId="36" applyNumberFormat="1" applyFont="1" applyFill="1" applyBorder="1" applyAlignment="1" applyProtection="1">
      <alignment horizontal="center" vertical="center"/>
      <protection locked="0"/>
    </xf>
    <xf numFmtId="1" fontId="127" fillId="47" borderId="38" xfId="36" applyNumberFormat="1" applyFont="1" applyFill="1" applyBorder="1" applyAlignment="1" applyProtection="1">
      <alignment horizontal="center" vertical="center"/>
      <protection locked="0"/>
    </xf>
    <xf numFmtId="1" fontId="127" fillId="46" borderId="38" xfId="36" applyNumberFormat="1" applyFont="1" applyFill="1" applyBorder="1" applyAlignment="1" applyProtection="1">
      <alignment horizontal="center" vertical="center"/>
      <protection locked="0"/>
    </xf>
    <xf numFmtId="0" fontId="129" fillId="0" borderId="0" xfId="0" applyFont="1" applyFill="1" applyBorder="1"/>
    <xf numFmtId="0" fontId="119" fillId="34" borderId="0" xfId="36" applyFont="1" applyFill="1" applyBorder="1" applyAlignment="1" applyProtection="1">
      <alignment horizontal="center" vertical="center" wrapText="1"/>
      <protection locked="0"/>
    </xf>
    <xf numFmtId="170" fontId="61" fillId="46" borderId="37" xfId="36" applyNumberFormat="1" applyFont="1" applyFill="1" applyBorder="1" applyAlignment="1" applyProtection="1">
      <alignment vertical="center"/>
      <protection locked="0"/>
    </xf>
    <xf numFmtId="1" fontId="61" fillId="46" borderId="35" xfId="36" applyNumberFormat="1" applyFont="1" applyFill="1" applyBorder="1" applyAlignment="1" applyProtection="1">
      <alignment horizontal="center" vertical="center"/>
      <protection locked="0"/>
    </xf>
    <xf numFmtId="1" fontId="127" fillId="47" borderId="36" xfId="36" applyNumberFormat="1" applyFont="1" applyFill="1" applyBorder="1" applyAlignment="1" applyProtection="1">
      <alignment horizontal="center" vertical="center"/>
      <protection locked="0"/>
    </xf>
    <xf numFmtId="0" fontId="46" fillId="38" borderId="11" xfId="0" applyFont="1" applyFill="1" applyBorder="1" applyAlignment="1">
      <alignment horizontal="center" vertical="center"/>
    </xf>
    <xf numFmtId="0" fontId="46" fillId="32" borderId="11" xfId="0" applyFont="1" applyFill="1" applyBorder="1" applyAlignment="1">
      <alignment horizontal="center" vertical="center"/>
    </xf>
    <xf numFmtId="169" fontId="130" fillId="0" borderId="11" xfId="36" applyNumberFormat="1" applyFont="1" applyFill="1" applyBorder="1" applyAlignment="1" applyProtection="1">
      <alignment horizontal="center" vertical="center" wrapText="1"/>
      <protection locked="0"/>
    </xf>
    <xf numFmtId="167" fontId="58" fillId="43" borderId="31" xfId="36" applyNumberFormat="1" applyFont="1" applyFill="1" applyBorder="1" applyAlignment="1" applyProtection="1">
      <alignment horizontal="center" vertical="center"/>
      <protection locked="0"/>
    </xf>
    <xf numFmtId="1" fontId="131" fillId="0" borderId="11" xfId="36" applyNumberFormat="1" applyFont="1" applyFill="1" applyBorder="1" applyAlignment="1" applyProtection="1">
      <alignment horizontal="center" vertical="center" wrapText="1"/>
      <protection locked="0"/>
    </xf>
    <xf numFmtId="0" fontId="89" fillId="0" borderId="11" xfId="36" applyFont="1" applyFill="1" applyBorder="1" applyAlignment="1" applyProtection="1">
      <alignment horizontal="left" vertical="center" wrapText="1"/>
      <protection hidden="1"/>
    </xf>
    <xf numFmtId="0" fontId="89" fillId="41" borderId="11" xfId="36" applyFont="1" applyFill="1" applyBorder="1" applyAlignment="1" applyProtection="1">
      <alignment horizontal="center" vertical="center" wrapText="1"/>
      <protection hidden="1"/>
    </xf>
    <xf numFmtId="14" fontId="38" fillId="41" borderId="11" xfId="36" applyNumberFormat="1" applyFont="1" applyFill="1" applyBorder="1" applyAlignment="1" applyProtection="1">
      <alignment horizontal="center" vertical="center" wrapText="1"/>
      <protection locked="0"/>
    </xf>
    <xf numFmtId="0" fontId="38" fillId="41" borderId="11" xfId="36" applyFont="1" applyFill="1" applyBorder="1" applyAlignment="1" applyProtection="1">
      <alignment vertical="center" wrapText="1"/>
      <protection locked="0"/>
    </xf>
    <xf numFmtId="0" fontId="38" fillId="41" borderId="11" xfId="36" applyFont="1" applyFill="1" applyBorder="1" applyAlignment="1" applyProtection="1">
      <alignment horizontal="left" vertical="center" wrapText="1"/>
      <protection locked="0"/>
    </xf>
    <xf numFmtId="0" fontId="93" fillId="41" borderId="11" xfId="36" applyFont="1" applyFill="1" applyBorder="1" applyAlignment="1" applyProtection="1">
      <alignment horizontal="center" vertical="center" wrapText="1"/>
      <protection locked="0"/>
    </xf>
    <xf numFmtId="167" fontId="38" fillId="41" borderId="11" xfId="36" applyNumberFormat="1" applyFont="1" applyFill="1" applyBorder="1" applyAlignment="1" applyProtection="1">
      <alignment horizontal="center" vertical="center" wrapText="1"/>
      <protection locked="0"/>
    </xf>
    <xf numFmtId="49" fontId="38" fillId="41" borderId="11" xfId="36" applyNumberFormat="1" applyFont="1" applyFill="1" applyBorder="1" applyAlignment="1" applyProtection="1">
      <alignment horizontal="center" vertical="center" wrapText="1"/>
      <protection locked="0"/>
    </xf>
    <xf numFmtId="1" fontId="38" fillId="41" borderId="11" xfId="36" applyNumberFormat="1" applyFont="1" applyFill="1" applyBorder="1" applyAlignment="1" applyProtection="1">
      <alignment horizontal="center" vertical="center" wrapText="1"/>
      <protection locked="0"/>
    </xf>
    <xf numFmtId="0" fontId="89" fillId="30" borderId="11" xfId="36" applyFont="1" applyFill="1" applyBorder="1" applyAlignment="1" applyProtection="1">
      <alignment horizontal="center" vertical="center" wrapText="1"/>
      <protection hidden="1"/>
    </xf>
    <xf numFmtId="14" fontId="38" fillId="30" borderId="11" xfId="36" applyNumberFormat="1" applyFont="1" applyFill="1" applyBorder="1" applyAlignment="1" applyProtection="1">
      <alignment horizontal="center" vertical="center" wrapText="1"/>
      <protection locked="0"/>
    </xf>
    <xf numFmtId="0" fontId="38" fillId="30" borderId="11" xfId="36" applyFont="1" applyFill="1" applyBorder="1" applyAlignment="1" applyProtection="1">
      <alignment vertical="center" wrapText="1"/>
      <protection locked="0"/>
    </xf>
    <xf numFmtId="0" fontId="38" fillId="30" borderId="11" xfId="36" applyFont="1" applyFill="1" applyBorder="1" applyAlignment="1" applyProtection="1">
      <alignment horizontal="left" vertical="center" wrapText="1"/>
      <protection locked="0"/>
    </xf>
    <xf numFmtId="0" fontId="93" fillId="30" borderId="11" xfId="36" applyFont="1" applyFill="1" applyBorder="1" applyAlignment="1" applyProtection="1">
      <alignment horizontal="center" vertical="center" wrapText="1"/>
      <protection locked="0"/>
    </xf>
    <xf numFmtId="167" fontId="38" fillId="30" borderId="11" xfId="36" applyNumberFormat="1" applyFont="1" applyFill="1" applyBorder="1" applyAlignment="1" applyProtection="1">
      <alignment horizontal="center" vertical="center" wrapText="1"/>
      <protection locked="0"/>
    </xf>
    <xf numFmtId="49" fontId="38" fillId="30" borderId="11" xfId="36" applyNumberFormat="1" applyFont="1" applyFill="1" applyBorder="1" applyAlignment="1" applyProtection="1">
      <alignment horizontal="center" vertical="center" wrapText="1"/>
      <protection locked="0"/>
    </xf>
    <xf numFmtId="1" fontId="38" fillId="30" borderId="11" xfId="36" applyNumberFormat="1" applyFont="1" applyFill="1" applyBorder="1" applyAlignment="1" applyProtection="1">
      <alignment horizontal="center" vertical="center" wrapText="1"/>
      <protection locked="0"/>
    </xf>
    <xf numFmtId="14" fontId="65" fillId="41" borderId="11" xfId="36" applyNumberFormat="1" applyFont="1" applyFill="1" applyBorder="1" applyAlignment="1" applyProtection="1">
      <alignment horizontal="center" vertical="center" wrapText="1"/>
      <protection locked="0"/>
    </xf>
    <xf numFmtId="0" fontId="65" fillId="41" borderId="11" xfId="36" applyFont="1" applyFill="1" applyBorder="1" applyAlignment="1" applyProtection="1">
      <alignment vertical="center" wrapText="1"/>
      <protection locked="0"/>
    </xf>
    <xf numFmtId="0" fontId="90" fillId="30" borderId="11" xfId="36" applyFont="1" applyFill="1" applyBorder="1" applyAlignment="1" applyProtection="1">
      <alignment horizontal="center" vertical="center" wrapText="1"/>
      <protection locked="0"/>
    </xf>
    <xf numFmtId="0" fontId="59" fillId="0" borderId="11" xfId="36" applyFont="1" applyFill="1" applyBorder="1" applyAlignment="1">
      <alignment horizontal="center" vertical="center"/>
    </xf>
    <xf numFmtId="0" fontId="132" fillId="0" borderId="11" xfId="36" applyFont="1" applyFill="1" applyBorder="1" applyAlignment="1">
      <alignment horizontal="center" vertical="center"/>
    </xf>
    <xf numFmtId="1" fontId="59" fillId="0" borderId="11" xfId="36" applyNumberFormat="1" applyFont="1" applyFill="1" applyBorder="1" applyAlignment="1">
      <alignment horizontal="center" vertical="center"/>
    </xf>
    <xf numFmtId="14" fontId="59" fillId="0" borderId="11" xfId="36" applyNumberFormat="1" applyFont="1" applyFill="1" applyBorder="1" applyAlignment="1">
      <alignment horizontal="center" vertical="center"/>
    </xf>
    <xf numFmtId="0" fontId="59" fillId="0" borderId="11" xfId="36" applyNumberFormat="1" applyFont="1" applyFill="1" applyBorder="1" applyAlignment="1">
      <alignment horizontal="left" vertical="center" wrapText="1"/>
    </xf>
    <xf numFmtId="167" fontId="133" fillId="0" borderId="28" xfId="37" quotePrefix="1" applyNumberFormat="1" applyFont="1" applyFill="1" applyBorder="1" applyAlignment="1" applyProtection="1">
      <alignment horizontal="center" vertical="center"/>
      <protection locked="0"/>
    </xf>
    <xf numFmtId="167" fontId="59" fillId="0" borderId="11" xfId="36" applyNumberFormat="1" applyFont="1" applyFill="1" applyBorder="1" applyAlignment="1">
      <alignment horizontal="center" vertical="center"/>
    </xf>
    <xf numFmtId="167" fontId="133" fillId="0" borderId="11" xfId="37" quotePrefix="1" applyNumberFormat="1" applyFont="1" applyFill="1" applyBorder="1" applyAlignment="1" applyProtection="1">
      <alignment horizontal="center" vertical="center"/>
      <protection locked="0"/>
    </xf>
    <xf numFmtId="0" fontId="59" fillId="0" borderId="11" xfId="36" applyFont="1" applyFill="1" applyBorder="1" applyAlignment="1">
      <alignment horizontal="left" vertical="center" wrapText="1"/>
    </xf>
    <xf numFmtId="0" fontId="134" fillId="0" borderId="11" xfId="36" applyFont="1" applyFill="1" applyBorder="1" applyAlignment="1">
      <alignment horizontal="left" vertical="center" wrapText="1"/>
    </xf>
    <xf numFmtId="1" fontId="73" fillId="0" borderId="11" xfId="36" quotePrefix="1" applyNumberFormat="1" applyFont="1" applyFill="1" applyBorder="1" applyAlignment="1" applyProtection="1">
      <alignment horizontal="center" vertical="center"/>
      <protection locked="0"/>
    </xf>
    <xf numFmtId="168" fontId="59" fillId="0" borderId="11" xfId="36" applyNumberFormat="1" applyFont="1" applyFill="1" applyBorder="1" applyAlignment="1">
      <alignment horizontal="center" vertical="center"/>
    </xf>
    <xf numFmtId="168" fontId="61" fillId="0" borderId="11" xfId="36" applyNumberFormat="1" applyFont="1" applyFill="1" applyBorder="1" applyAlignment="1">
      <alignment horizontal="center" vertical="center"/>
    </xf>
    <xf numFmtId="169" fontId="95" fillId="0" borderId="11" xfId="36" applyNumberFormat="1" applyFont="1" applyFill="1" applyBorder="1" applyAlignment="1">
      <alignment horizontal="center" vertical="center"/>
    </xf>
    <xf numFmtId="0" fontId="111" fillId="0" borderId="11" xfId="36" applyNumberFormat="1" applyFont="1" applyFill="1" applyBorder="1" applyAlignment="1">
      <alignment horizontal="center" vertical="center"/>
    </xf>
    <xf numFmtId="0" fontId="130" fillId="0" borderId="11" xfId="36" applyFont="1" applyFill="1" applyBorder="1" applyAlignment="1" applyProtection="1">
      <alignment horizontal="center" vertical="center" wrapText="1"/>
      <protection locked="0"/>
    </xf>
    <xf numFmtId="0" fontId="135" fillId="0" borderId="11" xfId="36" applyFont="1" applyFill="1" applyBorder="1" applyAlignment="1" applyProtection="1">
      <alignment horizontal="center" vertical="center" wrapText="1"/>
      <protection locked="0"/>
    </xf>
    <xf numFmtId="1" fontId="130" fillId="0" borderId="11" xfId="36" applyNumberFormat="1" applyFont="1" applyFill="1" applyBorder="1" applyAlignment="1" applyProtection="1">
      <alignment horizontal="center" vertical="center" wrapText="1"/>
      <protection locked="0"/>
    </xf>
    <xf numFmtId="14" fontId="130" fillId="0" borderId="11" xfId="36" applyNumberFormat="1" applyFont="1" applyFill="1" applyBorder="1" applyAlignment="1" applyProtection="1">
      <alignment horizontal="center" vertical="center" wrapText="1"/>
      <protection locked="0"/>
    </xf>
    <xf numFmtId="0" fontId="130" fillId="0" borderId="11" xfId="36" applyFont="1" applyFill="1" applyBorder="1" applyAlignment="1" applyProtection="1">
      <alignment horizontal="left" vertical="center" wrapText="1"/>
      <protection locked="0"/>
    </xf>
    <xf numFmtId="49" fontId="123" fillId="0" borderId="11" xfId="36" applyNumberFormat="1" applyFont="1" applyFill="1" applyBorder="1" applyAlignment="1" applyProtection="1">
      <alignment vertical="center" wrapText="1"/>
      <protection locked="0"/>
    </xf>
    <xf numFmtId="0" fontId="49" fillId="0" borderId="0" xfId="0" applyFont="1" applyAlignment="1">
      <alignment horizontal="left" vertical="center"/>
    </xf>
    <xf numFmtId="0" fontId="0" fillId="0" borderId="0" xfId="0" applyAlignment="1">
      <alignment horizontal="center"/>
    </xf>
    <xf numFmtId="0" fontId="61" fillId="0" borderId="11" xfId="0" applyFont="1" applyBorder="1" applyAlignment="1">
      <alignment horizontal="left" vertical="center"/>
    </xf>
    <xf numFmtId="0" fontId="61" fillId="0" borderId="31" xfId="0" applyFont="1" applyBorder="1" applyAlignment="1">
      <alignment horizontal="center" vertical="center"/>
    </xf>
    <xf numFmtId="0" fontId="74" fillId="0" borderId="32" xfId="0" applyFont="1" applyBorder="1" applyAlignment="1">
      <alignment horizontal="center" vertical="center"/>
    </xf>
    <xf numFmtId="0" fontId="119" fillId="34" borderId="57" xfId="36" applyFont="1" applyFill="1" applyBorder="1" applyAlignment="1" applyProtection="1">
      <alignment horizontal="center" vertical="center" wrapText="1"/>
      <protection locked="0"/>
    </xf>
    <xf numFmtId="0" fontId="23" fillId="36" borderId="54" xfId="0" applyFont="1" applyFill="1" applyBorder="1"/>
    <xf numFmtId="0" fontId="23" fillId="36" borderId="55" xfId="0" applyFont="1" applyFill="1" applyBorder="1"/>
    <xf numFmtId="0" fontId="23" fillId="36" borderId="56" xfId="0" applyFont="1" applyFill="1" applyBorder="1"/>
    <xf numFmtId="0" fontId="27" fillId="36" borderId="57" xfId="0" applyFont="1" applyFill="1" applyBorder="1"/>
    <xf numFmtId="0" fontId="27" fillId="36" borderId="58" xfId="0" applyFont="1" applyFill="1" applyBorder="1"/>
    <xf numFmtId="0" fontId="23" fillId="36" borderId="57" xfId="0" applyFont="1" applyFill="1" applyBorder="1"/>
    <xf numFmtId="0" fontId="23" fillId="36" borderId="58" xfId="0" applyFont="1" applyFill="1" applyBorder="1"/>
    <xf numFmtId="164" fontId="86" fillId="36" borderId="62" xfId="0" applyNumberFormat="1" applyFont="1" applyFill="1" applyBorder="1" applyAlignment="1">
      <alignment vertical="center" wrapText="1"/>
    </xf>
    <xf numFmtId="0" fontId="23" fillId="36" borderId="64" xfId="0" applyFont="1" applyFill="1" applyBorder="1"/>
    <xf numFmtId="0" fontId="23" fillId="36" borderId="65" xfId="0" applyFont="1" applyFill="1" applyBorder="1"/>
    <xf numFmtId="0" fontId="23" fillId="36" borderId="66" xfId="0" applyFont="1" applyFill="1" applyBorder="1"/>
    <xf numFmtId="0" fontId="57" fillId="29" borderId="0" xfId="36" applyFont="1" applyFill="1" applyBorder="1" applyAlignment="1" applyProtection="1">
      <alignment vertical="center" wrapText="1"/>
      <protection locked="0"/>
    </xf>
    <xf numFmtId="169" fontId="74" fillId="29" borderId="0" xfId="36" applyNumberFormat="1"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29" fillId="0" borderId="0" xfId="36" applyFont="1" applyFill="1" applyAlignment="1" applyProtection="1">
      <alignment horizontal="center" vertical="center" wrapText="1"/>
      <protection locked="0"/>
    </xf>
    <xf numFmtId="0" fontId="138" fillId="34" borderId="13" xfId="36" applyFont="1" applyFill="1" applyBorder="1" applyAlignment="1" applyProtection="1">
      <alignment vertical="center" wrapText="1"/>
      <protection locked="0"/>
    </xf>
    <xf numFmtId="0" fontId="119" fillId="34" borderId="0" xfId="36" applyFont="1" applyFill="1" applyBorder="1" applyAlignment="1" applyProtection="1">
      <alignment horizontal="center" vertical="center" wrapText="1"/>
      <protection locked="0"/>
    </xf>
    <xf numFmtId="171" fontId="38" fillId="41" borderId="11" xfId="36" applyNumberFormat="1" applyFont="1" applyFill="1" applyBorder="1" applyAlignment="1" applyProtection="1">
      <alignment horizontal="center" vertical="center" wrapText="1"/>
      <protection locked="0"/>
    </xf>
    <xf numFmtId="171" fontId="38" fillId="30" borderId="11" xfId="36" applyNumberFormat="1" applyFont="1" applyFill="1" applyBorder="1" applyAlignment="1" applyProtection="1">
      <alignment horizontal="center" vertical="center" wrapText="1"/>
      <protection locked="0"/>
    </xf>
    <xf numFmtId="1" fontId="136" fillId="36" borderId="19" xfId="0" applyNumberFormat="1" applyFont="1" applyFill="1" applyBorder="1" applyAlignment="1">
      <alignment horizontal="center" vertical="center" wrapText="1"/>
    </xf>
    <xf numFmtId="167" fontId="139" fillId="0" borderId="28" xfId="37" quotePrefix="1" applyNumberFormat="1" applyFont="1" applyFill="1" applyBorder="1" applyAlignment="1" applyProtection="1">
      <alignment horizontal="center" vertical="center"/>
      <protection locked="0"/>
    </xf>
    <xf numFmtId="167" fontId="139" fillId="0" borderId="28" xfId="37" applyNumberFormat="1" applyFont="1" applyFill="1" applyBorder="1" applyAlignment="1" applyProtection="1">
      <alignment horizontal="center" vertical="center"/>
      <protection locked="0"/>
    </xf>
    <xf numFmtId="167" fontId="133" fillId="0" borderId="28" xfId="37" applyNumberFormat="1" applyFont="1" applyFill="1" applyBorder="1" applyAlignment="1" applyProtection="1">
      <alignment horizontal="center" vertical="center"/>
      <protection locked="0"/>
    </xf>
    <xf numFmtId="167" fontId="59" fillId="0" borderId="11" xfId="36" applyNumberFormat="1" applyFont="1" applyFill="1" applyBorder="1" applyAlignment="1">
      <alignment horizontal="center" vertical="center" wrapText="1"/>
    </xf>
    <xf numFmtId="0" fontId="57" fillId="29" borderId="10" xfId="36" applyFont="1" applyFill="1" applyBorder="1" applyAlignment="1" applyProtection="1">
      <alignment horizontal="right" vertical="center" wrapText="1"/>
      <protection locked="0"/>
    </xf>
    <xf numFmtId="0" fontId="44" fillId="29" borderId="10" xfId="36" applyFont="1" applyFill="1" applyBorder="1" applyAlignment="1" applyProtection="1">
      <alignment horizontal="right" vertical="center" wrapText="1"/>
      <protection locked="0"/>
    </xf>
    <xf numFmtId="169" fontId="74" fillId="29" borderId="10" xfId="36" applyNumberFormat="1" applyFont="1" applyFill="1" applyBorder="1" applyAlignment="1" applyProtection="1">
      <alignment horizontal="center" vertical="center" wrapText="1"/>
      <protection locked="0"/>
    </xf>
    <xf numFmtId="169" fontId="74" fillId="29" borderId="10" xfId="36" applyNumberFormat="1" applyFont="1" applyFill="1" applyBorder="1" applyAlignment="1" applyProtection="1">
      <alignment horizontal="left" vertical="center" wrapText="1"/>
      <protection locked="0"/>
    </xf>
    <xf numFmtId="0" fontId="57" fillId="29" borderId="12" xfId="36" applyFont="1" applyFill="1" applyBorder="1" applyAlignment="1" applyProtection="1">
      <alignment horizontal="right" vertical="center" wrapText="1"/>
      <protection locked="0"/>
    </xf>
    <xf numFmtId="0" fontId="44" fillId="29" borderId="44" xfId="36" applyFont="1" applyFill="1" applyBorder="1" applyAlignment="1" applyProtection="1">
      <alignment horizontal="right" vertical="center" wrapText="1"/>
      <protection locked="0"/>
    </xf>
    <xf numFmtId="170" fontId="73" fillId="48" borderId="11" xfId="36" applyNumberFormat="1" applyFont="1" applyFill="1" applyBorder="1" applyAlignment="1" applyProtection="1">
      <alignment horizontal="center" vertical="center" wrapText="1"/>
      <protection locked="0"/>
    </xf>
    <xf numFmtId="170" fontId="61" fillId="48" borderId="31" xfId="36" applyNumberFormat="1" applyFont="1" applyFill="1" applyBorder="1" applyAlignment="1" applyProtection="1">
      <alignment horizontal="center" vertical="center" wrapText="1"/>
      <protection locked="0"/>
    </xf>
    <xf numFmtId="170" fontId="125" fillId="48" borderId="11" xfId="36" applyNumberFormat="1" applyFont="1" applyFill="1" applyBorder="1" applyAlignment="1" applyProtection="1">
      <alignment horizontal="center" vertical="center" wrapText="1"/>
      <protection locked="0"/>
    </xf>
    <xf numFmtId="170" fontId="73" fillId="48" borderId="31" xfId="36" applyNumberFormat="1" applyFont="1" applyFill="1" applyBorder="1" applyAlignment="1" applyProtection="1">
      <alignment horizontal="center" vertical="center" wrapText="1"/>
      <protection locked="0"/>
    </xf>
    <xf numFmtId="170" fontId="61" fillId="48" borderId="31" xfId="36" applyNumberFormat="1" applyFont="1" applyFill="1" applyBorder="1" applyAlignment="1" applyProtection="1">
      <alignment horizontal="center" vertical="center"/>
      <protection locked="0"/>
    </xf>
    <xf numFmtId="170" fontId="61" fillId="48" borderId="11" xfId="36" applyNumberFormat="1" applyFont="1" applyFill="1" applyBorder="1" applyAlignment="1" applyProtection="1">
      <alignment horizontal="center" vertical="center"/>
      <protection locked="0"/>
    </xf>
    <xf numFmtId="169" fontId="140" fillId="43" borderId="32" xfId="36" applyNumberFormat="1" applyFont="1" applyFill="1" applyBorder="1" applyAlignment="1" applyProtection="1">
      <alignment horizontal="center" vertical="center"/>
      <protection locked="0"/>
    </xf>
    <xf numFmtId="169" fontId="140" fillId="0" borderId="32" xfId="36" applyNumberFormat="1" applyFont="1" applyFill="1" applyBorder="1" applyAlignment="1" applyProtection="1">
      <alignment horizontal="center" vertical="center"/>
      <protection locked="0"/>
    </xf>
    <xf numFmtId="169" fontId="140" fillId="0" borderId="34" xfId="36" applyNumberFormat="1" applyFont="1" applyFill="1" applyBorder="1" applyAlignment="1" applyProtection="1">
      <alignment horizontal="center" vertical="center"/>
      <protection locked="0"/>
    </xf>
    <xf numFmtId="22" fontId="119" fillId="34" borderId="13" xfId="36" applyNumberFormat="1" applyFont="1" applyFill="1" applyBorder="1" applyAlignment="1" applyProtection="1">
      <alignment vertical="center" wrapText="1"/>
      <protection locked="0"/>
    </xf>
    <xf numFmtId="0" fontId="59" fillId="0" borderId="28" xfId="36" applyNumberFormat="1" applyFont="1" applyFill="1" applyBorder="1" applyAlignment="1">
      <alignment horizontal="left" vertical="center" wrapText="1"/>
    </xf>
    <xf numFmtId="0" fontId="48" fillId="29" borderId="12" xfId="36" applyFont="1" applyFill="1" applyBorder="1" applyAlignment="1" applyProtection="1">
      <alignment horizontal="center" vertical="center" wrapText="1"/>
      <protection locked="0"/>
    </xf>
    <xf numFmtId="0" fontId="46" fillId="24" borderId="0" xfId="36" applyFont="1" applyFill="1" applyBorder="1" applyAlignment="1" applyProtection="1">
      <alignment horizontal="center" wrapText="1"/>
      <protection locked="0"/>
    </xf>
    <xf numFmtId="49" fontId="102" fillId="34" borderId="23" xfId="36" applyNumberFormat="1" applyFont="1" applyFill="1" applyBorder="1" applyAlignment="1">
      <alignment horizontal="center" vertical="center"/>
    </xf>
    <xf numFmtId="167" fontId="59" fillId="0" borderId="28" xfId="36" applyNumberFormat="1" applyFont="1" applyFill="1" applyBorder="1" applyAlignment="1">
      <alignment horizontal="center" vertical="center" wrapText="1"/>
    </xf>
    <xf numFmtId="168" fontId="49" fillId="0" borderId="0" xfId="36" applyNumberFormat="1" applyFont="1" applyFill="1" applyAlignment="1">
      <alignment horizontal="center" wrapText="1"/>
    </xf>
    <xf numFmtId="168" fontId="73" fillId="34" borderId="23" xfId="36" applyNumberFormat="1" applyFont="1" applyFill="1" applyBorder="1" applyAlignment="1">
      <alignment horizontal="center" vertical="center"/>
    </xf>
    <xf numFmtId="168" fontId="59" fillId="0" borderId="11" xfId="36" applyNumberFormat="1" applyFont="1" applyFill="1" applyBorder="1" applyAlignment="1">
      <alignment horizontal="center" vertical="center" wrapText="1"/>
    </xf>
    <xf numFmtId="168" fontId="49" fillId="0" borderId="0" xfId="36" applyNumberFormat="1" applyFont="1" applyFill="1" applyBorder="1" applyAlignment="1">
      <alignment horizontal="center" wrapText="1"/>
    </xf>
    <xf numFmtId="169" fontId="49" fillId="0" borderId="0" xfId="36" applyNumberFormat="1" applyFont="1" applyFill="1" applyAlignment="1">
      <alignment horizontal="center" wrapText="1"/>
    </xf>
    <xf numFmtId="169" fontId="102" fillId="34" borderId="23" xfId="36" applyNumberFormat="1" applyFont="1" applyFill="1" applyBorder="1" applyAlignment="1">
      <alignment horizontal="center" vertical="center"/>
    </xf>
    <xf numFmtId="169" fontId="59" fillId="0" borderId="28" xfId="36" applyNumberFormat="1" applyFont="1" applyFill="1" applyBorder="1" applyAlignment="1">
      <alignment horizontal="center" vertical="center" wrapText="1"/>
    </xf>
    <xf numFmtId="169" fontId="59" fillId="0" borderId="11"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wrapText="1"/>
    </xf>
    <xf numFmtId="169" fontId="49" fillId="0" borderId="0" xfId="36" applyNumberFormat="1" applyFont="1" applyFill="1" applyBorder="1" applyAlignment="1">
      <alignment horizontal="center" wrapText="1"/>
    </xf>
    <xf numFmtId="0" fontId="140" fillId="0" borderId="11" xfId="36" applyFont="1" applyFill="1" applyBorder="1" applyAlignment="1">
      <alignment horizontal="center" vertical="center"/>
    </xf>
    <xf numFmtId="0" fontId="143" fillId="0" borderId="11" xfId="36" applyFont="1" applyFill="1" applyBorder="1" applyAlignment="1">
      <alignment horizontal="center" vertical="center"/>
    </xf>
    <xf numFmtId="1" fontId="128" fillId="0" borderId="11" xfId="36" applyNumberFormat="1" applyFont="1" applyFill="1" applyBorder="1" applyAlignment="1">
      <alignment horizontal="center" vertical="center" wrapText="1"/>
    </xf>
    <xf numFmtId="14" fontId="128" fillId="0" borderId="11" xfId="36" applyNumberFormat="1" applyFont="1" applyFill="1" applyBorder="1" applyAlignment="1">
      <alignment horizontal="center" vertical="center" wrapText="1"/>
    </xf>
    <xf numFmtId="0" fontId="128" fillId="0" borderId="11" xfId="36" applyFont="1" applyFill="1" applyBorder="1" applyAlignment="1">
      <alignment horizontal="left" vertical="center" wrapText="1"/>
    </xf>
    <xf numFmtId="0" fontId="54" fillId="49" borderId="11" xfId="36" applyNumberFormat="1" applyFont="1" applyFill="1" applyBorder="1" applyAlignment="1">
      <alignment horizontal="center" vertical="center" wrapText="1"/>
    </xf>
    <xf numFmtId="168" fontId="54" fillId="49" borderId="11" xfId="36" applyNumberFormat="1" applyFont="1" applyFill="1" applyBorder="1" applyAlignment="1">
      <alignment horizontal="center" vertical="center" wrapText="1"/>
    </xf>
    <xf numFmtId="169" fontId="54" fillId="49" borderId="11" xfId="36" applyNumberFormat="1" applyFont="1" applyFill="1" applyBorder="1" applyAlignment="1">
      <alignment horizontal="center" vertical="center" wrapText="1"/>
    </xf>
    <xf numFmtId="0" fontId="59" fillId="0" borderId="11" xfId="36" applyNumberFormat="1" applyFont="1" applyFill="1" applyBorder="1" applyAlignment="1">
      <alignment horizontal="center" vertical="center" wrapText="1"/>
    </xf>
    <xf numFmtId="0" fontId="128" fillId="0" borderId="11" xfId="36" applyFont="1" applyFill="1" applyBorder="1" applyAlignment="1">
      <alignment horizontal="center" vertical="center" wrapText="1"/>
    </xf>
    <xf numFmtId="0" fontId="134" fillId="0" borderId="11" xfId="36" applyFont="1" applyFill="1" applyBorder="1" applyAlignment="1">
      <alignment horizontal="center" vertical="center" wrapText="1"/>
    </xf>
    <xf numFmtId="0" fontId="61" fillId="0" borderId="11" xfId="0" applyFont="1" applyBorder="1" applyAlignment="1">
      <alignment horizontal="center" vertical="center"/>
    </xf>
    <xf numFmtId="0" fontId="108" fillId="36" borderId="57" xfId="0" applyFont="1" applyFill="1" applyBorder="1" applyAlignment="1">
      <alignment horizontal="center" vertical="center" wrapText="1"/>
    </xf>
    <xf numFmtId="0" fontId="108" fillId="36" borderId="0" xfId="0" applyFont="1" applyFill="1" applyBorder="1" applyAlignment="1">
      <alignment horizontal="center" vertical="center" wrapText="1"/>
    </xf>
    <xf numFmtId="0" fontId="108" fillId="36" borderId="58" xfId="0" applyFont="1" applyFill="1" applyBorder="1" applyAlignment="1">
      <alignment horizontal="center" vertical="center" wrapText="1"/>
    </xf>
    <xf numFmtId="0" fontId="28" fillId="36" borderId="5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58" xfId="0" applyFont="1" applyFill="1" applyBorder="1" applyAlignment="1">
      <alignment horizontal="center" vertical="center" wrapText="1"/>
    </xf>
    <xf numFmtId="164" fontId="26" fillId="36" borderId="5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58" xfId="0" applyNumberFormat="1" applyFont="1" applyFill="1" applyBorder="1" applyAlignment="1">
      <alignment horizontal="center" vertical="center"/>
    </xf>
    <xf numFmtId="164" fontId="109" fillId="36" borderId="57" xfId="0" applyNumberFormat="1" applyFont="1" applyFill="1" applyBorder="1" applyAlignment="1">
      <alignment horizontal="center" vertical="center" wrapText="1"/>
    </xf>
    <xf numFmtId="0" fontId="109" fillId="36" borderId="0" xfId="0" applyFont="1" applyFill="1" applyBorder="1" applyAlignment="1">
      <alignment horizontal="center" vertical="center" wrapText="1"/>
    </xf>
    <xf numFmtId="0" fontId="109" fillId="36" borderId="58" xfId="0" applyFont="1" applyFill="1" applyBorder="1" applyAlignment="1">
      <alignment horizontal="center" vertical="center" wrapText="1"/>
    </xf>
    <xf numFmtId="164" fontId="89" fillId="36" borderId="5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62" xfId="0" applyNumberFormat="1" applyFont="1" applyFill="1" applyBorder="1" applyAlignment="1">
      <alignment horizontal="left" vertical="center" wrapText="1"/>
    </xf>
    <xf numFmtId="164" fontId="142" fillId="36" borderId="19" xfId="0" applyNumberFormat="1" applyFont="1" applyFill="1" applyBorder="1" applyAlignment="1">
      <alignment horizontal="left" vertical="center" wrapText="1"/>
    </xf>
    <xf numFmtId="164" fontId="142" fillId="36" borderId="20" xfId="0" applyNumberFormat="1" applyFont="1" applyFill="1" applyBorder="1" applyAlignment="1">
      <alignment horizontal="left" vertical="center" wrapText="1"/>
    </xf>
    <xf numFmtId="164" fontId="142" fillId="36" borderId="62" xfId="0" applyNumberFormat="1" applyFont="1" applyFill="1" applyBorder="1" applyAlignment="1">
      <alignment horizontal="left" vertical="center" wrapText="1"/>
    </xf>
    <xf numFmtId="164" fontId="110" fillId="29" borderId="59" xfId="0" applyNumberFormat="1" applyFont="1" applyFill="1" applyBorder="1" applyAlignment="1">
      <alignment horizontal="center" vertical="center"/>
    </xf>
    <xf numFmtId="164" fontId="110" fillId="29" borderId="40" xfId="0" applyNumberFormat="1" applyFont="1" applyFill="1" applyBorder="1" applyAlignment="1">
      <alignment horizontal="center" vertical="center"/>
    </xf>
    <xf numFmtId="164" fontId="110" fillId="29" borderId="60" xfId="0" applyNumberFormat="1" applyFont="1" applyFill="1" applyBorder="1" applyAlignment="1">
      <alignment horizontal="center" vertical="center"/>
    </xf>
    <xf numFmtId="0" fontId="24" fillId="36" borderId="57" xfId="0" applyFont="1" applyFill="1" applyBorder="1" applyAlignment="1">
      <alignment horizontal="center"/>
    </xf>
    <xf numFmtId="0" fontId="24" fillId="36" borderId="0" xfId="0" applyFont="1" applyFill="1" applyBorder="1" applyAlignment="1">
      <alignment horizontal="center"/>
    </xf>
    <xf numFmtId="0" fontId="24" fillId="36" borderId="58" xfId="0" applyFont="1" applyFill="1" applyBorder="1" applyAlignment="1">
      <alignment horizontal="center"/>
    </xf>
    <xf numFmtId="164" fontId="24" fillId="36" borderId="5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58" xfId="0" applyNumberFormat="1" applyFont="1" applyFill="1" applyBorder="1" applyAlignment="1">
      <alignment horizontal="center"/>
    </xf>
    <xf numFmtId="164" fontId="26" fillId="36" borderId="0" xfId="0" applyNumberFormat="1" applyFont="1" applyFill="1" applyBorder="1" applyAlignment="1"/>
    <xf numFmtId="164" fontId="26" fillId="36" borderId="58" xfId="0" applyNumberFormat="1" applyFont="1" applyFill="1" applyBorder="1" applyAlignment="1"/>
    <xf numFmtId="164" fontId="25" fillId="36" borderId="5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58" xfId="0" applyNumberFormat="1" applyFont="1" applyFill="1" applyBorder="1" applyAlignment="1">
      <alignment horizontal="center"/>
    </xf>
    <xf numFmtId="0" fontId="25" fillId="36" borderId="57" xfId="0" applyFont="1" applyFill="1" applyBorder="1" applyAlignment="1">
      <alignment horizontal="center"/>
    </xf>
    <xf numFmtId="0" fontId="25" fillId="36" borderId="0" xfId="0" applyFont="1" applyFill="1" applyBorder="1" applyAlignment="1">
      <alignment horizontal="center"/>
    </xf>
    <xf numFmtId="0" fontId="25" fillId="36" borderId="58" xfId="0" applyFont="1" applyFill="1" applyBorder="1" applyAlignment="1">
      <alignment horizontal="center"/>
    </xf>
    <xf numFmtId="164" fontId="108" fillId="36" borderId="61" xfId="0" applyNumberFormat="1" applyFont="1" applyFill="1" applyBorder="1" applyAlignment="1">
      <alignment horizontal="right" vertical="center"/>
    </xf>
    <xf numFmtId="164" fontId="108" fillId="36" borderId="41" xfId="0" applyNumberFormat="1" applyFont="1" applyFill="1" applyBorder="1" applyAlignment="1">
      <alignment horizontal="right" vertical="center"/>
    </xf>
    <xf numFmtId="164" fontId="108" fillId="36" borderId="42" xfId="0" applyNumberFormat="1" applyFont="1" applyFill="1" applyBorder="1" applyAlignment="1">
      <alignment horizontal="right" vertical="center"/>
    </xf>
    <xf numFmtId="164" fontId="108" fillId="36" borderId="57" xfId="0" applyNumberFormat="1" applyFont="1" applyFill="1" applyBorder="1" applyAlignment="1">
      <alignment horizontal="right" vertical="center"/>
    </xf>
    <xf numFmtId="164" fontId="108" fillId="36" borderId="0" xfId="0" applyNumberFormat="1" applyFont="1" applyFill="1" applyBorder="1" applyAlignment="1">
      <alignment horizontal="right" vertical="center"/>
    </xf>
    <xf numFmtId="164" fontId="108" fillId="36" borderId="43" xfId="0" applyNumberFormat="1" applyFont="1" applyFill="1" applyBorder="1" applyAlignment="1">
      <alignment horizontal="right" vertical="center"/>
    </xf>
    <xf numFmtId="164" fontId="108" fillId="36" borderId="63" xfId="0" applyNumberFormat="1" applyFont="1" applyFill="1" applyBorder="1" applyAlignment="1">
      <alignment horizontal="right" vertical="center"/>
    </xf>
    <xf numFmtId="164" fontId="108" fillId="36" borderId="44" xfId="0" applyNumberFormat="1" applyFont="1" applyFill="1" applyBorder="1" applyAlignment="1">
      <alignment horizontal="right" vertical="center"/>
    </xf>
    <xf numFmtId="164" fontId="108" fillId="36" borderId="45" xfId="0" applyNumberFormat="1" applyFont="1" applyFill="1" applyBorder="1" applyAlignment="1">
      <alignment horizontal="right" vertical="center"/>
    </xf>
    <xf numFmtId="0" fontId="111" fillId="34" borderId="11" xfId="0" applyFont="1" applyFill="1" applyBorder="1" applyAlignment="1">
      <alignment horizontal="center" vertical="center" wrapText="1"/>
    </xf>
    <xf numFmtId="0" fontId="112" fillId="34" borderId="11" xfId="0" applyFont="1" applyFill="1" applyBorder="1" applyAlignment="1">
      <alignment horizontal="center" vertical="center" wrapText="1"/>
    </xf>
    <xf numFmtId="0" fontId="113" fillId="29" borderId="21" xfId="0" applyFont="1" applyFill="1" applyBorder="1" applyAlignment="1">
      <alignment horizontal="right" vertical="center" wrapText="1"/>
    </xf>
    <xf numFmtId="0" fontId="113" fillId="29" borderId="13" xfId="0" applyFont="1" applyFill="1" applyBorder="1" applyAlignment="1">
      <alignment horizontal="right" vertical="center" wrapText="1"/>
    </xf>
    <xf numFmtId="0" fontId="113" fillId="29" borderId="13" xfId="0" applyFont="1" applyFill="1" applyBorder="1" applyAlignment="1">
      <alignment horizontal="left" vertical="center" wrapText="1"/>
    </xf>
    <xf numFmtId="0" fontId="113" fillId="29" borderId="22" xfId="0" applyFont="1" applyFill="1" applyBorder="1" applyAlignment="1">
      <alignment horizontal="left" vertical="center" wrapText="1"/>
    </xf>
    <xf numFmtId="0" fontId="61" fillId="28" borderId="17" xfId="0" applyFont="1" applyFill="1" applyBorder="1" applyAlignment="1">
      <alignment horizontal="center" vertical="center" wrapText="1"/>
    </xf>
    <xf numFmtId="0" fontId="61" fillId="28" borderId="0" xfId="0" applyFont="1" applyFill="1" applyBorder="1" applyAlignment="1">
      <alignment horizontal="center" vertical="center" wrapText="1"/>
    </xf>
    <xf numFmtId="0" fontId="61" fillId="28" borderId="18" xfId="0" applyFont="1" applyFill="1" applyBorder="1" applyAlignment="1">
      <alignment horizontal="center" vertical="center" wrapText="1"/>
    </xf>
    <xf numFmtId="0" fontId="114" fillId="26" borderId="14" xfId="0" applyFont="1" applyFill="1" applyBorder="1" applyAlignment="1">
      <alignment horizontal="center" vertical="center" wrapText="1"/>
    </xf>
    <xf numFmtId="0" fontId="114" fillId="26" borderId="15" xfId="0" applyFont="1" applyFill="1" applyBorder="1" applyAlignment="1">
      <alignment horizontal="center" vertical="center" wrapText="1"/>
    </xf>
    <xf numFmtId="0" fontId="114"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3" xfId="36" applyFont="1" applyFill="1" applyBorder="1" applyAlignment="1" applyProtection="1">
      <alignment horizontal="right" vertical="center" wrapText="1"/>
      <protection locked="0"/>
    </xf>
    <xf numFmtId="166" fontId="35" fillId="30" borderId="23" xfId="36" applyNumberFormat="1" applyFont="1" applyFill="1" applyBorder="1" applyAlignment="1" applyProtection="1">
      <alignment horizontal="center" vertical="center" wrapText="1"/>
      <protection locked="0"/>
    </xf>
    <xf numFmtId="0" fontId="96" fillId="39" borderId="23" xfId="0" applyFont="1" applyFill="1" applyBorder="1" applyAlignment="1">
      <alignment horizontal="center" vertical="center"/>
    </xf>
    <xf numFmtId="0" fontId="73" fillId="34" borderId="29" xfId="36" applyFont="1" applyFill="1" applyBorder="1" applyAlignment="1">
      <alignment horizontal="center" vertical="center"/>
    </xf>
    <xf numFmtId="0" fontId="73" fillId="34" borderId="23" xfId="36" applyFont="1" applyFill="1" applyBorder="1" applyAlignment="1">
      <alignment horizontal="center" vertical="center"/>
    </xf>
    <xf numFmtId="0" fontId="97" fillId="34" borderId="28" xfId="36" applyFont="1" applyFill="1" applyBorder="1" applyAlignment="1">
      <alignment horizontal="center" vertical="center" wrapText="1"/>
    </xf>
    <xf numFmtId="0" fontId="97" fillId="34" borderId="25" xfId="36" applyFont="1" applyFill="1" applyBorder="1" applyAlignment="1">
      <alignment horizontal="center" vertical="center" wrapText="1"/>
    </xf>
    <xf numFmtId="0" fontId="96" fillId="39" borderId="13" xfId="0" applyFont="1" applyFill="1" applyBorder="1" applyAlignment="1">
      <alignment horizontal="center"/>
    </xf>
    <xf numFmtId="0" fontId="97" fillId="34" borderId="11" xfId="36" applyFont="1" applyFill="1" applyBorder="1" applyAlignment="1">
      <alignment horizontal="center" textRotation="90"/>
    </xf>
    <xf numFmtId="0" fontId="115" fillId="29" borderId="0" xfId="36" applyFont="1" applyFill="1" applyBorder="1" applyAlignment="1" applyProtection="1">
      <alignment horizontal="center" vertical="center" wrapText="1"/>
      <protection locked="0"/>
    </xf>
    <xf numFmtId="0" fontId="116" fillId="34" borderId="0" xfId="36" applyFont="1" applyFill="1" applyBorder="1" applyAlignment="1" applyProtection="1">
      <alignment horizontal="center" vertical="center" wrapText="1"/>
      <protection locked="0"/>
    </xf>
    <xf numFmtId="0" fontId="61" fillId="32" borderId="0" xfId="0" applyFont="1" applyFill="1" applyBorder="1" applyAlignment="1">
      <alignment horizontal="center" vertical="center"/>
    </xf>
    <xf numFmtId="0" fontId="96" fillId="39" borderId="13" xfId="0" applyFont="1" applyFill="1" applyBorder="1" applyAlignment="1">
      <alignment horizontal="center" vertical="center"/>
    </xf>
    <xf numFmtId="170" fontId="61" fillId="46" borderId="48" xfId="36" applyNumberFormat="1" applyFont="1" applyFill="1" applyBorder="1" applyAlignment="1" applyProtection="1">
      <alignment horizontal="center" vertical="center"/>
      <protection locked="0"/>
    </xf>
    <xf numFmtId="170" fontId="61" fillId="46" borderId="38" xfId="36" applyNumberFormat="1" applyFont="1" applyFill="1" applyBorder="1" applyAlignment="1" applyProtection="1">
      <alignment horizontal="center" vertical="center"/>
      <protection locked="0"/>
    </xf>
    <xf numFmtId="0" fontId="126" fillId="44" borderId="57" xfId="0" applyFont="1" applyFill="1" applyBorder="1" applyAlignment="1">
      <alignment horizontal="center" vertical="center"/>
    </xf>
    <xf numFmtId="0" fontId="126" fillId="44" borderId="0" xfId="0" applyFont="1" applyFill="1" applyBorder="1" applyAlignment="1">
      <alignment horizontal="center" vertical="center"/>
    </xf>
    <xf numFmtId="170" fontId="61" fillId="46" borderId="37" xfId="36" applyNumberFormat="1" applyFont="1" applyFill="1" applyBorder="1" applyAlignment="1" applyProtection="1">
      <alignment horizontal="center" vertical="center"/>
      <protection locked="0"/>
    </xf>
    <xf numFmtId="0" fontId="122" fillId="42" borderId="49" xfId="0" applyFont="1" applyFill="1" applyBorder="1" applyAlignment="1">
      <alignment horizontal="center" vertical="center"/>
    </xf>
    <xf numFmtId="0" fontId="122" fillId="42" borderId="50" xfId="0" applyFont="1" applyFill="1" applyBorder="1" applyAlignment="1">
      <alignment horizontal="center" vertical="center"/>
    </xf>
    <xf numFmtId="0" fontId="122" fillId="42" borderId="51" xfId="0" applyFont="1" applyFill="1" applyBorder="1" applyAlignment="1">
      <alignment horizontal="center" vertical="center"/>
    </xf>
    <xf numFmtId="0" fontId="63" fillId="29" borderId="12" xfId="36" applyFont="1" applyFill="1" applyBorder="1" applyAlignment="1" applyProtection="1">
      <alignment horizontal="right" vertical="center" wrapText="1"/>
      <protection locked="0"/>
    </xf>
    <xf numFmtId="0" fontId="118" fillId="29" borderId="12" xfId="36" applyFont="1" applyFill="1" applyBorder="1" applyAlignment="1" applyProtection="1">
      <alignment horizontal="left" vertical="center" wrapText="1"/>
      <protection locked="0"/>
    </xf>
    <xf numFmtId="0" fontId="118" fillId="29" borderId="12" xfId="36" applyNumberFormat="1" applyFont="1" applyFill="1" applyBorder="1" applyAlignment="1" applyProtection="1">
      <alignment horizontal="left" vertical="center" wrapText="1"/>
      <protection locked="0"/>
    </xf>
    <xf numFmtId="166" fontId="46" fillId="24" borderId="47" xfId="36" applyNumberFormat="1" applyFont="1" applyFill="1" applyBorder="1" applyAlignment="1" applyProtection="1">
      <alignment horizontal="center" vertical="center" wrapText="1"/>
      <protection locked="0"/>
    </xf>
    <xf numFmtId="0" fontId="116" fillId="34" borderId="46" xfId="36" applyFont="1" applyFill="1" applyBorder="1" applyAlignment="1" applyProtection="1">
      <alignment horizontal="center" vertical="center" wrapText="1"/>
      <protection locked="0"/>
    </xf>
    <xf numFmtId="0" fontId="63" fillId="25" borderId="10" xfId="36" applyFont="1" applyFill="1" applyBorder="1" applyAlignment="1" applyProtection="1">
      <alignment horizontal="right" vertical="center" wrapText="1"/>
      <protection locked="0"/>
    </xf>
    <xf numFmtId="0" fontId="117" fillId="25" borderId="10" xfId="31"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center" vertical="center" wrapText="1"/>
      <protection locked="0"/>
    </xf>
    <xf numFmtId="167" fontId="47" fillId="25" borderId="10" xfId="36" applyNumberFormat="1" applyFont="1" applyFill="1" applyBorder="1" applyAlignment="1" applyProtection="1">
      <alignment horizontal="left" vertical="center" wrapText="1"/>
      <protection locked="0"/>
    </xf>
    <xf numFmtId="0" fontId="118" fillId="25" borderId="10" xfId="36" applyNumberFormat="1" applyFont="1" applyFill="1" applyBorder="1" applyAlignment="1" applyProtection="1">
      <alignment horizontal="left" vertical="center" wrapText="1"/>
      <protection locked="0"/>
    </xf>
    <xf numFmtId="0" fontId="55" fillId="34" borderId="28" xfId="36" applyFont="1" applyFill="1" applyBorder="1" applyAlignment="1">
      <alignment horizontal="center" vertical="center" textRotation="90" wrapText="1"/>
    </xf>
    <xf numFmtId="0" fontId="55" fillId="34" borderId="25" xfId="36" applyFont="1" applyFill="1" applyBorder="1" applyAlignment="1">
      <alignment horizontal="center" vertical="center" textRotation="90" wrapText="1"/>
    </xf>
    <xf numFmtId="0" fontId="54" fillId="34" borderId="28" xfId="36" applyFont="1" applyFill="1" applyBorder="1" applyAlignment="1">
      <alignment horizontal="center" vertical="center" wrapText="1"/>
    </xf>
    <xf numFmtId="0" fontId="54" fillId="34" borderId="25" xfId="36" applyFont="1" applyFill="1" applyBorder="1" applyAlignment="1">
      <alignment horizontal="center" vertical="center" wrapText="1"/>
    </xf>
    <xf numFmtId="0" fontId="54" fillId="34" borderId="28" xfId="36" applyFont="1" applyFill="1" applyBorder="1" applyAlignment="1" applyProtection="1">
      <alignment horizontal="center" vertical="center" wrapText="1"/>
      <protection locked="0"/>
    </xf>
    <xf numFmtId="0" fontId="54" fillId="34" borderId="25" xfId="36" applyFont="1" applyFill="1" applyBorder="1" applyAlignment="1" applyProtection="1">
      <alignment horizontal="center" vertical="center" wrapText="1"/>
      <protection locked="0"/>
    </xf>
    <xf numFmtId="166" fontId="63" fillId="24" borderId="47" xfId="36" applyNumberFormat="1" applyFont="1" applyFill="1" applyBorder="1" applyAlignment="1" applyProtection="1">
      <alignment horizontal="center" vertical="center" wrapText="1"/>
      <protection locked="0"/>
    </xf>
    <xf numFmtId="168" fontId="47" fillId="25" borderId="10" xfId="36" applyNumberFormat="1" applyFont="1" applyFill="1" applyBorder="1" applyAlignment="1" applyProtection="1">
      <alignment horizontal="left" vertical="center" wrapText="1"/>
      <protection locked="0"/>
    </xf>
    <xf numFmtId="168" fontId="54" fillId="34" borderId="11" xfId="36" applyNumberFormat="1" applyFont="1" applyFill="1" applyBorder="1" applyAlignment="1">
      <alignment horizontal="center" vertical="center" wrapText="1"/>
    </xf>
    <xf numFmtId="0" fontId="54" fillId="34" borderId="11" xfId="36" applyFont="1" applyFill="1" applyBorder="1" applyAlignment="1" applyProtection="1">
      <alignment horizontal="center" vertical="center" wrapText="1"/>
      <protection locked="0"/>
    </xf>
    <xf numFmtId="0" fontId="54" fillId="34" borderId="11" xfId="36" applyFont="1" applyFill="1" applyBorder="1" applyAlignment="1">
      <alignment horizontal="center" vertical="center" wrapText="1"/>
    </xf>
    <xf numFmtId="0" fontId="55" fillId="34" borderId="11" xfId="36" applyFont="1" applyFill="1" applyBorder="1" applyAlignment="1">
      <alignment horizontal="center" vertical="center" textRotation="90" wrapText="1"/>
    </xf>
    <xf numFmtId="0" fontId="36" fillId="29" borderId="0" xfId="36" applyFont="1" applyFill="1" applyBorder="1" applyAlignment="1" applyProtection="1">
      <alignment horizontal="center" vertical="center" wrapText="1"/>
      <protection locked="0"/>
    </xf>
    <xf numFmtId="0" fontId="35" fillId="31" borderId="0"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2" fontId="99" fillId="31" borderId="11" xfId="36" applyNumberFormat="1" applyFont="1" applyFill="1" applyBorder="1" applyAlignment="1" applyProtection="1">
      <alignment horizontal="center" vertical="center" wrapText="1"/>
      <protection locked="0"/>
    </xf>
    <xf numFmtId="0" fontId="121" fillId="29" borderId="10" xfId="31" applyFont="1" applyFill="1" applyBorder="1" applyAlignment="1" applyProtection="1">
      <alignment horizontal="left" vertical="center" wrapText="1"/>
      <protection locked="0"/>
    </xf>
    <xf numFmtId="0" fontId="26" fillId="29" borderId="10" xfId="36" applyFont="1" applyFill="1" applyBorder="1" applyAlignment="1" applyProtection="1">
      <alignment horizontal="right" vertical="center" wrapText="1"/>
      <protection locked="0"/>
    </xf>
    <xf numFmtId="0" fontId="99" fillId="31" borderId="28" xfId="36" applyFont="1" applyFill="1" applyBorder="1" applyAlignment="1" applyProtection="1">
      <alignment horizontal="center" vertical="center" wrapText="1"/>
      <protection locked="0"/>
    </xf>
    <xf numFmtId="0" fontId="99" fillId="31" borderId="25" xfId="36" applyFont="1" applyFill="1" applyBorder="1" applyAlignment="1" applyProtection="1">
      <alignment horizontal="center" vertical="center" wrapText="1"/>
      <protection locked="0"/>
    </xf>
    <xf numFmtId="0" fontId="29" fillId="0" borderId="0" xfId="36" applyFont="1" applyFill="1" applyAlignment="1" applyProtection="1">
      <alignment horizontal="center" vertical="center" wrapText="1"/>
      <protection locked="0"/>
    </xf>
    <xf numFmtId="165" fontId="31" fillId="29" borderId="12" xfId="36" applyNumberFormat="1" applyFont="1" applyFill="1" applyBorder="1" applyAlignment="1" applyProtection="1">
      <alignment horizontal="left" vertical="center" wrapText="1"/>
      <protection locked="0"/>
    </xf>
    <xf numFmtId="0" fontId="26" fillId="29" borderId="12" xfId="36" applyFont="1" applyFill="1" applyBorder="1" applyAlignment="1" applyProtection="1">
      <alignment horizontal="right" vertical="center" wrapText="1"/>
      <protection locked="0"/>
    </xf>
    <xf numFmtId="0" fontId="31" fillId="29" borderId="12" xfId="36" applyFont="1" applyFill="1" applyBorder="1" applyAlignment="1" applyProtection="1">
      <alignment horizontal="left" vertical="center" wrapText="1"/>
      <protection locked="0"/>
    </xf>
    <xf numFmtId="14" fontId="99" fillId="31" borderId="28" xfId="36" applyNumberFormat="1" applyFont="1" applyFill="1" applyBorder="1" applyAlignment="1" applyProtection="1">
      <alignment horizontal="center" vertical="center" wrapText="1"/>
      <protection locked="0"/>
    </xf>
    <xf numFmtId="14" fontId="99" fillId="31" borderId="25"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29" borderId="12" xfId="36" applyFont="1" applyFill="1" applyBorder="1" applyAlignment="1" applyProtection="1">
      <alignment horizontal="right" vertical="center" wrapText="1"/>
      <protection locked="0"/>
    </xf>
    <xf numFmtId="165" fontId="107" fillId="29" borderId="12" xfId="36" applyNumberFormat="1" applyFont="1" applyFill="1" applyBorder="1" applyAlignment="1" applyProtection="1">
      <alignment horizontal="left" vertical="center" wrapText="1"/>
      <protection locked="0"/>
    </xf>
    <xf numFmtId="0" fontId="96" fillId="29" borderId="0" xfId="36" applyFont="1" applyFill="1" applyBorder="1" applyAlignment="1" applyProtection="1">
      <alignment horizontal="center" vertical="center" wrapText="1"/>
      <protection locked="0"/>
    </xf>
    <xf numFmtId="0" fontId="119" fillId="31" borderId="46"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44" fillId="29" borderId="10" xfId="36" applyFont="1" applyFill="1" applyBorder="1" applyAlignment="1" applyProtection="1">
      <alignment horizontal="right" vertical="center" wrapText="1"/>
      <protection locked="0"/>
    </xf>
    <xf numFmtId="169" fontId="74" fillId="29" borderId="10" xfId="36" applyNumberFormat="1" applyFont="1" applyFill="1" applyBorder="1" applyAlignment="1" applyProtection="1">
      <alignment horizontal="center" vertical="center" wrapText="1"/>
      <protection locked="0"/>
    </xf>
    <xf numFmtId="0" fontId="107" fillId="29" borderId="10" xfId="36" applyFont="1" applyFill="1" applyBorder="1" applyAlignment="1" applyProtection="1">
      <alignment horizontal="left" vertical="center" wrapText="1"/>
      <protection locked="0"/>
    </xf>
    <xf numFmtId="0" fontId="57" fillId="29" borderId="12" xfId="36" applyFont="1" applyFill="1" applyBorder="1" applyAlignment="1" applyProtection="1">
      <alignment horizontal="right" vertical="center" wrapText="1"/>
      <protection locked="0"/>
    </xf>
    <xf numFmtId="0" fontId="56" fillId="29" borderId="12" xfId="36" applyFont="1" applyFill="1" applyBorder="1" applyAlignment="1" applyProtection="1">
      <alignment horizontal="left" vertical="center" wrapText="1"/>
      <protection locked="0"/>
    </xf>
    <xf numFmtId="0" fontId="44" fillId="29" borderId="44" xfId="36" applyFont="1" applyFill="1" applyBorder="1" applyAlignment="1" applyProtection="1">
      <alignment horizontal="right" vertical="center" wrapText="1"/>
      <protection locked="0"/>
    </xf>
    <xf numFmtId="169" fontId="74" fillId="29" borderId="44" xfId="36" applyNumberFormat="1" applyFont="1" applyFill="1" applyBorder="1" applyAlignment="1" applyProtection="1">
      <alignment horizontal="center" vertical="center" wrapText="1"/>
      <protection locked="0"/>
    </xf>
    <xf numFmtId="166" fontId="96" fillId="24" borderId="47" xfId="36" applyNumberFormat="1" applyFont="1" applyFill="1" applyBorder="1" applyAlignment="1" applyProtection="1">
      <alignment horizontal="center" vertical="center" wrapText="1"/>
      <protection locked="0"/>
    </xf>
    <xf numFmtId="0" fontId="137" fillId="34" borderId="28" xfId="36" applyFont="1" applyFill="1" applyBorder="1" applyAlignment="1">
      <alignment horizontal="center" vertical="center" wrapText="1"/>
    </xf>
    <xf numFmtId="0" fontId="137" fillId="34" borderId="25" xfId="36" applyFont="1" applyFill="1" applyBorder="1" applyAlignment="1">
      <alignment horizontal="center" vertical="center" wrapText="1"/>
    </xf>
    <xf numFmtId="0" fontId="137" fillId="34" borderId="11" xfId="36" applyFont="1" applyFill="1" applyBorder="1" applyAlignment="1">
      <alignment horizontal="center" textRotation="90"/>
    </xf>
    <xf numFmtId="0" fontId="76" fillId="34" borderId="29" xfId="36" applyFont="1" applyFill="1" applyBorder="1" applyAlignment="1">
      <alignment horizontal="center" vertical="center"/>
    </xf>
    <xf numFmtId="0" fontId="76" fillId="34" borderId="23" xfId="36" applyFont="1" applyFill="1" applyBorder="1" applyAlignment="1">
      <alignment horizontal="center" vertical="center"/>
    </xf>
    <xf numFmtId="0" fontId="76" fillId="34" borderId="24" xfId="36" applyFont="1" applyFill="1" applyBorder="1" applyAlignment="1">
      <alignment horizontal="center" vertical="center"/>
    </xf>
    <xf numFmtId="49" fontId="76" fillId="34" borderId="11" xfId="36" applyNumberFormat="1" applyFont="1" applyFill="1" applyBorder="1" applyAlignment="1">
      <alignment horizontal="center" vertical="center" textRotation="90" wrapText="1"/>
    </xf>
    <xf numFmtId="2" fontId="76" fillId="34" borderId="11" xfId="36" applyNumberFormat="1" applyFont="1" applyFill="1" applyBorder="1" applyAlignment="1">
      <alignment horizontal="center" vertical="center" textRotation="90" wrapText="1"/>
    </xf>
    <xf numFmtId="169" fontId="141" fillId="34" borderId="29" xfId="36" applyNumberFormat="1" applyFont="1" applyFill="1" applyBorder="1" applyAlignment="1">
      <alignment horizontal="center" vertical="center"/>
    </xf>
    <xf numFmtId="169" fontId="141" fillId="34" borderId="23" xfId="36" applyNumberFormat="1" applyFont="1" applyFill="1" applyBorder="1" applyAlignment="1">
      <alignment horizontal="center" vertical="center"/>
    </xf>
    <xf numFmtId="169" fontId="141" fillId="34" borderId="24" xfId="36" applyNumberFormat="1" applyFont="1" applyFill="1" applyBorder="1" applyAlignment="1">
      <alignment horizontal="center" vertical="center"/>
    </xf>
    <xf numFmtId="0" fontId="76" fillId="34" borderId="11" xfId="36" applyFont="1" applyFill="1" applyBorder="1" applyAlignment="1">
      <alignment horizontal="center" vertical="center" textRotation="90" wrapText="1"/>
    </xf>
    <xf numFmtId="169" fontId="105" fillId="34" borderId="29" xfId="36" applyNumberFormat="1" applyFont="1" applyFill="1" applyBorder="1" applyAlignment="1">
      <alignment horizontal="center" vertical="center"/>
    </xf>
    <xf numFmtId="169" fontId="105" fillId="34" borderId="23" xfId="36" applyNumberFormat="1" applyFont="1" applyFill="1" applyBorder="1" applyAlignment="1">
      <alignment horizontal="center" vertical="center"/>
    </xf>
    <xf numFmtId="169" fontId="105" fillId="34" borderId="24" xfId="36" applyNumberFormat="1" applyFont="1" applyFill="1" applyBorder="1" applyAlignment="1">
      <alignment horizontal="center" vertical="center"/>
    </xf>
    <xf numFmtId="0" fontId="99" fillId="31" borderId="11" xfId="36" applyFont="1" applyFill="1" applyBorder="1" applyAlignment="1" applyProtection="1">
      <alignment horizontal="center" vertical="center" wrapText="1"/>
      <protection locked="0"/>
    </xf>
    <xf numFmtId="167" fontId="89" fillId="29" borderId="10" xfId="36" applyNumberFormat="1" applyFont="1" applyFill="1" applyBorder="1" applyAlignment="1" applyProtection="1">
      <alignment horizontal="left" vertical="center" wrapText="1"/>
      <protection locked="0"/>
    </xf>
    <xf numFmtId="14" fontId="99" fillId="31" borderId="11" xfId="36" applyNumberFormat="1" applyFont="1" applyFill="1" applyBorder="1" applyAlignment="1" applyProtection="1">
      <alignment horizontal="center" vertical="center" wrapText="1"/>
      <protection locked="0"/>
    </xf>
    <xf numFmtId="22" fontId="119" fillId="34" borderId="13" xfId="36" applyNumberFormat="1" applyFont="1" applyFill="1" applyBorder="1" applyAlignment="1" applyProtection="1">
      <alignment horizontal="center" vertical="center" wrapText="1"/>
      <protection locked="0"/>
    </xf>
    <xf numFmtId="0" fontId="122" fillId="29" borderId="54" xfId="36" applyFont="1" applyFill="1" applyBorder="1" applyAlignment="1" applyProtection="1">
      <alignment horizontal="center" vertical="center" wrapText="1"/>
      <protection locked="0"/>
    </xf>
    <xf numFmtId="0" fontId="122" fillId="29" borderId="55" xfId="36" applyFont="1" applyFill="1" applyBorder="1" applyAlignment="1" applyProtection="1">
      <alignment horizontal="center" vertical="center" wrapText="1"/>
      <protection locked="0"/>
    </xf>
    <xf numFmtId="0" fontId="119" fillId="34" borderId="57" xfId="36" applyFont="1" applyFill="1" applyBorder="1" applyAlignment="1" applyProtection="1">
      <alignment horizontal="center" vertical="center" wrapText="1"/>
      <protection locked="0"/>
    </xf>
    <xf numFmtId="0" fontId="119" fillId="34" borderId="0" xfId="36" applyFont="1" applyFill="1" applyBorder="1" applyAlignment="1" applyProtection="1">
      <alignment horizontal="center" vertical="center" wrapText="1"/>
      <protection locked="0"/>
    </xf>
    <xf numFmtId="0" fontId="61" fillId="39" borderId="29" xfId="0" applyFont="1" applyFill="1" applyBorder="1" applyAlignment="1">
      <alignment horizontal="center" vertical="center" wrapText="1"/>
    </xf>
    <xf numFmtId="0" fontId="61" fillId="39" borderId="24" xfId="0" applyFont="1" applyFill="1" applyBorder="1" applyAlignment="1">
      <alignment horizontal="center" vertical="center" wrapText="1"/>
    </xf>
    <xf numFmtId="0" fontId="61" fillId="47" borderId="32" xfId="0" applyFont="1" applyFill="1" applyBorder="1" applyAlignment="1">
      <alignment horizontal="center" vertical="center" wrapText="1"/>
    </xf>
    <xf numFmtId="0" fontId="61" fillId="39" borderId="11" xfId="0" applyFont="1" applyFill="1" applyBorder="1" applyAlignment="1">
      <alignment horizontal="center" vertical="center" wrapText="1"/>
    </xf>
    <xf numFmtId="0" fontId="63" fillId="40" borderId="31" xfId="0" applyFont="1" applyFill="1" applyBorder="1" applyAlignment="1">
      <alignment horizontal="center" vertical="center"/>
    </xf>
    <xf numFmtId="0" fontId="63" fillId="40" borderId="11" xfId="0" applyFont="1" applyFill="1" applyBorder="1" applyAlignment="1">
      <alignment horizontal="center" vertical="center"/>
    </xf>
    <xf numFmtId="0" fontId="138" fillId="34" borderId="13" xfId="36" applyFont="1" applyFill="1" applyBorder="1" applyAlignment="1" applyProtection="1">
      <alignment horizontal="center" vertical="center" wrapText="1"/>
      <protection locked="0"/>
    </xf>
    <xf numFmtId="0" fontId="63" fillId="40" borderId="28" xfId="0" applyFont="1" applyFill="1" applyBorder="1" applyAlignment="1">
      <alignment horizontal="center" vertical="center"/>
    </xf>
    <xf numFmtId="0" fontId="63" fillId="40" borderId="25" xfId="0" applyFont="1" applyFill="1" applyBorder="1" applyAlignment="1">
      <alignment horizontal="center" vertical="center"/>
    </xf>
    <xf numFmtId="0" fontId="97" fillId="29" borderId="28" xfId="36" applyFont="1" applyFill="1" applyBorder="1" applyAlignment="1">
      <alignment horizontal="center" vertical="center" wrapText="1"/>
    </xf>
    <xf numFmtId="0" fontId="97" fillId="29" borderId="25" xfId="36" applyFont="1" applyFill="1" applyBorder="1" applyAlignment="1">
      <alignment horizontal="center" vertical="center" wrapText="1"/>
    </xf>
    <xf numFmtId="0" fontId="97" fillId="29" borderId="11" xfId="36" applyFont="1" applyFill="1" applyBorder="1" applyAlignment="1">
      <alignment horizontal="center" textRotation="90"/>
    </xf>
    <xf numFmtId="0" fontId="61" fillId="39" borderId="13" xfId="0" applyFont="1" applyFill="1" applyBorder="1" applyAlignment="1">
      <alignment horizontal="center" vertical="center"/>
    </xf>
    <xf numFmtId="0" fontId="96" fillId="39" borderId="23" xfId="36" applyFont="1" applyFill="1" applyBorder="1" applyAlignment="1">
      <alignment horizontal="center" vertical="center"/>
    </xf>
    <xf numFmtId="0" fontId="96" fillId="39" borderId="23" xfId="0" applyFont="1" applyFill="1" applyBorder="1" applyAlignment="1">
      <alignment horizontal="center"/>
    </xf>
    <xf numFmtId="0" fontId="122" fillId="35" borderId="13" xfId="0" applyFont="1" applyFill="1" applyBorder="1" applyAlignment="1">
      <alignment horizontal="center" vertical="center" wrapText="1"/>
    </xf>
    <xf numFmtId="0" fontId="76" fillId="35" borderId="13" xfId="0" applyFont="1" applyFill="1" applyBorder="1" applyAlignment="1">
      <alignment horizontal="righ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42" builtinId="29" customBuiltin="1"/>
    <cellStyle name="Accent2" xfId="43" builtinId="33" customBuiltin="1"/>
    <cellStyle name="Accent3" xfId="44" builtinId="37" customBuiltin="1"/>
    <cellStyle name="Accent4" xfId="45" builtinId="41" customBuiltin="1"/>
    <cellStyle name="Accent5" xfId="46" builtinId="45" customBuiltin="1"/>
    <cellStyle name="Accent6" xfId="47" builtinId="49" customBuiltin="1"/>
    <cellStyle name="Bad" xfId="35" builtinId="27" customBuiltin="1"/>
    <cellStyle name="Calculation" xfId="28" builtinId="22" customBuiltin="1"/>
    <cellStyle name="Check Cell" xfId="29" builtinId="23" customBuiltin="1"/>
    <cellStyle name="Explanatory Text" xfId="19" builtinId="53" customBuiltin="1"/>
    <cellStyle name="Good" xfId="30" builtinId="26" customBuiltin="1"/>
    <cellStyle name="Heading 1" xfId="22" builtinId="16" customBuiltin="1"/>
    <cellStyle name="Heading 2" xfId="23" builtinId="17" customBuiltin="1"/>
    <cellStyle name="Heading 3" xfId="24" builtinId="18" customBuiltin="1"/>
    <cellStyle name="Heading 4" xfId="25" builtinId="19" customBuiltin="1"/>
    <cellStyle name="Hyperlink" xfId="31" builtinId="8"/>
    <cellStyle name="Input" xfId="27" builtinId="20" customBuiltin="1"/>
    <cellStyle name="Köprü 2" xfId="32"/>
    <cellStyle name="Köprü 3" xfId="33"/>
    <cellStyle name="Köprü 4" xfId="34"/>
    <cellStyle name="Linked Cell" xfId="21" builtinId="24" customBuiltin="1"/>
    <cellStyle name="Neutral" xfId="39" builtinId="28" customBuiltin="1"/>
    <cellStyle name="Normal" xfId="0" builtinId="0"/>
    <cellStyle name="Normal 2" xfId="36"/>
    <cellStyle name="Normal_AZ IF ÇOK İŞ" xfId="37"/>
    <cellStyle name="Note" xfId="38" builtinId="10" customBuiltin="1"/>
    <cellStyle name="Output" xfId="26" builtinId="21" customBuiltin="1"/>
    <cellStyle name="Title" xfId="20" builtinId="15" customBuiltin="1"/>
    <cellStyle name="Total" xfId="40" builtinId="25" customBuiltin="1"/>
    <cellStyle name="Warning Text" xfId="41" builtinId="11" customBuiltin="1"/>
  </cellStyles>
  <dxfs count="153">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b/>
        <i val="0"/>
      </font>
      <fill>
        <patternFill>
          <fgColor rgb="FF6FF9AD"/>
          <bgColor rgb="FF72F6CA"/>
        </patternFill>
      </fill>
    </dxf>
    <dxf>
      <font>
        <condense val="0"/>
        <extend val="0"/>
        <color rgb="FF9C0006"/>
      </font>
      <fill>
        <patternFill>
          <bgColor rgb="FFFFC7CE"/>
        </patternFill>
      </fill>
    </dxf>
    <dxf>
      <font>
        <condense val="0"/>
        <extend val="0"/>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006100"/>
      </font>
      <fill>
        <patternFill>
          <bgColor rgb="FFC6EFCE"/>
        </patternFill>
      </fill>
    </dxf>
  </dxfs>
  <tableStyles count="0" defaultTableStyle="TableStyleMedium9" defaultPivotStyle="PivotStyleLight16"/>
  <colors>
    <mruColors>
      <color rgb="FF72F6CA"/>
      <color rgb="FF60F6B9"/>
      <color rgb="FF57F3C3"/>
      <color rgb="FF59F9CF"/>
      <color rgb="FF67F5BC"/>
      <color rgb="FF66F0C2"/>
      <color rgb="FF6FF9AD"/>
      <color rgb="FF6BF5BD"/>
      <color rgb="FF6CF4CA"/>
      <color rgb="FF53F3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1.png"/><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326571</xdr:colOff>
      <xdr:row>9</xdr:row>
      <xdr:rowOff>160905</xdr:rowOff>
    </xdr:from>
    <xdr:to>
      <xdr:col>8</xdr:col>
      <xdr:colOff>182962</xdr:colOff>
      <xdr:row>12</xdr:row>
      <xdr:rowOff>474776</xdr:rowOff>
    </xdr:to>
    <xdr:pic>
      <xdr:nvPicPr>
        <xdr:cNvPr id="7"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631496" y="2951730"/>
          <a:ext cx="3171091" cy="1294946"/>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4</xdr:col>
      <xdr:colOff>152400</xdr:colOff>
      <xdr:row>1</xdr:row>
      <xdr:rowOff>1238250</xdr:rowOff>
    </xdr:from>
    <xdr:to>
      <xdr:col>6</xdr:col>
      <xdr:colOff>367340</xdr:colOff>
      <xdr:row>8</xdr:row>
      <xdr:rowOff>9525</xdr:rowOff>
    </xdr:to>
    <xdr:pic>
      <xdr:nvPicPr>
        <xdr:cNvPr id="8" name="Resim 7"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62225" y="1400175"/>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23811</xdr:colOff>
      <xdr:row>0</xdr:row>
      <xdr:rowOff>285749</xdr:rowOff>
    </xdr:from>
    <xdr:to>
      <xdr:col>5</xdr:col>
      <xdr:colOff>357187</xdr:colOff>
      <xdr:row>1</xdr:row>
      <xdr:rowOff>428623</xdr:rowOff>
    </xdr:to>
    <xdr:pic>
      <xdr:nvPicPr>
        <xdr:cNvPr id="2"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3119436" y="285749"/>
          <a:ext cx="2733676" cy="102869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50</xdr:col>
      <xdr:colOff>-1</xdr:colOff>
      <xdr:row>0</xdr:row>
      <xdr:rowOff>185208</xdr:rowOff>
    </xdr:from>
    <xdr:to>
      <xdr:col>53</xdr:col>
      <xdr:colOff>287964</xdr:colOff>
      <xdr:row>2</xdr:row>
      <xdr:rowOff>74083</xdr:rowOff>
    </xdr:to>
    <xdr:pic>
      <xdr:nvPicPr>
        <xdr:cNvPr id="3" name="Resim 2"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983824" y="185208"/>
          <a:ext cx="1288090" cy="1241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285750</xdr:colOff>
      <xdr:row>0</xdr:row>
      <xdr:rowOff>217715</xdr:rowOff>
    </xdr:from>
    <xdr:to>
      <xdr:col>4</xdr:col>
      <xdr:colOff>734785</xdr:colOff>
      <xdr:row>1</xdr:row>
      <xdr:rowOff>295615</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251857" y="217715"/>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707571</xdr:colOff>
      <xdr:row>0</xdr:row>
      <xdr:rowOff>95250</xdr:rowOff>
    </xdr:from>
    <xdr:to>
      <xdr:col>11</xdr:col>
      <xdr:colOff>952500</xdr:colOff>
      <xdr:row>3</xdr:row>
      <xdr:rowOff>40821</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11000" y="95250"/>
          <a:ext cx="1306286"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666750</xdr:colOff>
      <xdr:row>0</xdr:row>
      <xdr:rowOff>142875</xdr:rowOff>
    </xdr:from>
    <xdr:to>
      <xdr:col>1</xdr:col>
      <xdr:colOff>669131</xdr:colOff>
      <xdr:row>0</xdr:row>
      <xdr:rowOff>488156</xdr:rowOff>
    </xdr:to>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142875"/>
          <a:ext cx="11144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0</xdr:row>
      <xdr:rowOff>247650</xdr:rowOff>
    </xdr:from>
    <xdr:to>
      <xdr:col>1</xdr:col>
      <xdr:colOff>1785257</xdr:colOff>
      <xdr:row>1</xdr:row>
      <xdr:rowOff>437129</xdr:rowOff>
    </xdr:to>
    <xdr:pic>
      <xdr:nvPicPr>
        <xdr:cNvPr id="4" name="3 Resim" descr="Login_Logo.gif"/>
        <xdr:cNvPicPr>
          <a:picLocks noChangeAspect="1"/>
        </xdr:cNvPicPr>
      </xdr:nvPicPr>
      <xdr:blipFill>
        <a:blip xmlns:r="http://schemas.openxmlformats.org/officeDocument/2006/relationships" r:embed="rId2" cstate="print"/>
        <a:srcRect/>
        <a:stretch>
          <a:fillRect/>
        </a:stretch>
      </xdr:blipFill>
      <xdr:spPr bwMode="auto">
        <a:xfrm>
          <a:off x="438150" y="247650"/>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14</xdr:col>
      <xdr:colOff>533400</xdr:colOff>
      <xdr:row>0</xdr:row>
      <xdr:rowOff>76200</xdr:rowOff>
    </xdr:from>
    <xdr:to>
      <xdr:col>15</xdr:col>
      <xdr:colOff>928635</xdr:colOff>
      <xdr:row>2</xdr:row>
      <xdr:rowOff>19050</xdr:rowOff>
    </xdr:to>
    <xdr:pic>
      <xdr:nvPicPr>
        <xdr:cNvPr id="5" name="Resim 4" descr="atletizm-logo-300x30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06250" y="76200"/>
          <a:ext cx="100483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1076325</xdr:colOff>
      <xdr:row>0</xdr:row>
      <xdr:rowOff>66675</xdr:rowOff>
    </xdr:from>
    <xdr:to>
      <xdr:col>13</xdr:col>
      <xdr:colOff>2038350</xdr:colOff>
      <xdr:row>1</xdr:row>
      <xdr:rowOff>190500</xdr:rowOff>
    </xdr:to>
    <xdr:pic>
      <xdr:nvPicPr>
        <xdr:cNvPr id="188647" name="Resim 1"/>
        <xdr:cNvPicPr>
          <a:picLocks noChangeArrowheads="1"/>
        </xdr:cNvPicPr>
      </xdr:nvPicPr>
      <xdr:blipFill>
        <a:blip xmlns:r="http://schemas.openxmlformats.org/officeDocument/2006/relationships" r:embed="rId1" cstate="print"/>
        <a:srcRect/>
        <a:stretch>
          <a:fillRect/>
        </a:stretch>
      </xdr:blipFill>
      <xdr:spPr bwMode="auto">
        <a:xfrm>
          <a:off x="14516100" y="66675"/>
          <a:ext cx="962025"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342900</xdr:colOff>
      <xdr:row>1</xdr:row>
      <xdr:rowOff>171450</xdr:rowOff>
    </xdr:to>
    <xdr:pic>
      <xdr:nvPicPr>
        <xdr:cNvPr id="188786"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7275" y="161925"/>
          <a:ext cx="9334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2647950</xdr:colOff>
      <xdr:row>0</xdr:row>
      <xdr:rowOff>95250</xdr:rowOff>
    </xdr:from>
    <xdr:to>
      <xdr:col>15</xdr:col>
      <xdr:colOff>257175</xdr:colOff>
      <xdr:row>1</xdr:row>
      <xdr:rowOff>219075</xdr:rowOff>
    </xdr:to>
    <xdr:pic>
      <xdr:nvPicPr>
        <xdr:cNvPr id="187623" name="Resim 1"/>
        <xdr:cNvPicPr>
          <a:picLocks noChangeArrowheads="1"/>
        </xdr:cNvPicPr>
      </xdr:nvPicPr>
      <xdr:blipFill>
        <a:blip xmlns:r="http://schemas.openxmlformats.org/officeDocument/2006/relationships" r:embed="rId1" cstate="print"/>
        <a:srcRect/>
        <a:stretch>
          <a:fillRect/>
        </a:stretch>
      </xdr:blipFill>
      <xdr:spPr bwMode="auto">
        <a:xfrm>
          <a:off x="16030575" y="95250"/>
          <a:ext cx="1095375"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676275</xdr:colOff>
      <xdr:row>1</xdr:row>
      <xdr:rowOff>171450</xdr:rowOff>
    </xdr:to>
    <xdr:pic>
      <xdr:nvPicPr>
        <xdr:cNvPr id="187762"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0" y="161925"/>
          <a:ext cx="9334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217715</xdr:colOff>
      <xdr:row>0</xdr:row>
      <xdr:rowOff>244928</xdr:rowOff>
    </xdr:from>
    <xdr:to>
      <xdr:col>4</xdr:col>
      <xdr:colOff>315686</xdr:colOff>
      <xdr:row>1</xdr:row>
      <xdr:rowOff>268400</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101635" y="244928"/>
          <a:ext cx="1764030" cy="694032"/>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16</xdr:col>
      <xdr:colOff>421822</xdr:colOff>
      <xdr:row>0</xdr:row>
      <xdr:rowOff>108857</xdr:rowOff>
    </xdr:from>
    <xdr:to>
      <xdr:col>17</xdr:col>
      <xdr:colOff>231322</xdr:colOff>
      <xdr:row>3</xdr:row>
      <xdr:rowOff>81643</xdr:rowOff>
    </xdr:to>
    <xdr:pic>
      <xdr:nvPicPr>
        <xdr:cNvPr id="4" name="Resim 3" descr="atletizm-logo-300x3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40393" y="108857"/>
          <a:ext cx="1442358"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10886</xdr:colOff>
      <xdr:row>0</xdr:row>
      <xdr:rowOff>168728</xdr:rowOff>
    </xdr:from>
    <xdr:to>
      <xdr:col>3</xdr:col>
      <xdr:colOff>726621</xdr:colOff>
      <xdr:row>1</xdr:row>
      <xdr:rowOff>192200</xdr:rowOff>
    </xdr:to>
    <xdr:pic>
      <xdr:nvPicPr>
        <xdr:cNvPr id="4"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892629" y="168728"/>
          <a:ext cx="1766207" cy="698386"/>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13</xdr:col>
      <xdr:colOff>299357</xdr:colOff>
      <xdr:row>0</xdr:row>
      <xdr:rowOff>0</xdr:rowOff>
    </xdr:from>
    <xdr:to>
      <xdr:col>14</xdr:col>
      <xdr:colOff>449036</xdr:colOff>
      <xdr:row>2</xdr:row>
      <xdr:rowOff>244929</xdr:rowOff>
    </xdr:to>
    <xdr:pic>
      <xdr:nvPicPr>
        <xdr:cNvPr id="5" name="Resim 4"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4" y="0"/>
          <a:ext cx="1306286"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231322</xdr:colOff>
      <xdr:row>0</xdr:row>
      <xdr:rowOff>217715</xdr:rowOff>
    </xdr:from>
    <xdr:to>
      <xdr:col>3</xdr:col>
      <xdr:colOff>993321</xdr:colOff>
      <xdr:row>1</xdr:row>
      <xdr:rowOff>282008</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224643" y="217715"/>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15</xdr:col>
      <xdr:colOff>285750</xdr:colOff>
      <xdr:row>0</xdr:row>
      <xdr:rowOff>122465</xdr:rowOff>
    </xdr:from>
    <xdr:to>
      <xdr:col>17</xdr:col>
      <xdr:colOff>489857</xdr:colOff>
      <xdr:row>3</xdr:row>
      <xdr:rowOff>40822</xdr:rowOff>
    </xdr:to>
    <xdr:pic>
      <xdr:nvPicPr>
        <xdr:cNvPr id="4" name="Resim 3" descr="atletizm-logo-300x3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71071" y="122465"/>
          <a:ext cx="1183822"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258535</xdr:colOff>
      <xdr:row>0</xdr:row>
      <xdr:rowOff>244928</xdr:rowOff>
    </xdr:from>
    <xdr:to>
      <xdr:col>3</xdr:col>
      <xdr:colOff>1020535</xdr:colOff>
      <xdr:row>1</xdr:row>
      <xdr:rowOff>268400</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102178" y="244928"/>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14</xdr:col>
      <xdr:colOff>367392</xdr:colOff>
      <xdr:row>0</xdr:row>
      <xdr:rowOff>68036</xdr:rowOff>
    </xdr:from>
    <xdr:to>
      <xdr:col>15</xdr:col>
      <xdr:colOff>462643</xdr:colOff>
      <xdr:row>3</xdr:row>
      <xdr:rowOff>40822</xdr:rowOff>
    </xdr:to>
    <xdr:pic>
      <xdr:nvPicPr>
        <xdr:cNvPr id="9" name="Resim 8" descr="atletizm-logo-300x3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13821" y="68036"/>
          <a:ext cx="1006929"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0</xdr:row>
      <xdr:rowOff>204108</xdr:rowOff>
    </xdr:from>
    <xdr:to>
      <xdr:col>4</xdr:col>
      <xdr:colOff>544285</xdr:colOff>
      <xdr:row>1</xdr:row>
      <xdr:rowOff>282008</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088571" y="204108"/>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476250</xdr:colOff>
      <xdr:row>0</xdr:row>
      <xdr:rowOff>40822</xdr:rowOff>
    </xdr:from>
    <xdr:to>
      <xdr:col>11</xdr:col>
      <xdr:colOff>816429</xdr:colOff>
      <xdr:row>2</xdr:row>
      <xdr:rowOff>326572</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2286" y="40822"/>
          <a:ext cx="1306286"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0</xdr:row>
      <xdr:rowOff>204108</xdr:rowOff>
    </xdr:from>
    <xdr:to>
      <xdr:col>4</xdr:col>
      <xdr:colOff>544285</xdr:colOff>
      <xdr:row>1</xdr:row>
      <xdr:rowOff>282008</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095375" y="204108"/>
          <a:ext cx="1725385" cy="697025"/>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476250</xdr:colOff>
      <xdr:row>0</xdr:row>
      <xdr:rowOff>40822</xdr:rowOff>
    </xdr:from>
    <xdr:to>
      <xdr:col>11</xdr:col>
      <xdr:colOff>816429</xdr:colOff>
      <xdr:row>2</xdr:row>
      <xdr:rowOff>326572</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2286" y="40822"/>
          <a:ext cx="1306286"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653142</xdr:colOff>
      <xdr:row>0</xdr:row>
      <xdr:rowOff>106136</xdr:rowOff>
    </xdr:from>
    <xdr:to>
      <xdr:col>4</xdr:col>
      <xdr:colOff>478970</xdr:colOff>
      <xdr:row>1</xdr:row>
      <xdr:rowOff>184036</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066799" y="106136"/>
          <a:ext cx="1752600" cy="698386"/>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721178</xdr:colOff>
      <xdr:row>0</xdr:row>
      <xdr:rowOff>40821</xdr:rowOff>
    </xdr:from>
    <xdr:to>
      <xdr:col>11</xdr:col>
      <xdr:colOff>870857</xdr:colOff>
      <xdr:row>3</xdr:row>
      <xdr:rowOff>37136</xdr:rowOff>
    </xdr:to>
    <xdr:pic>
      <xdr:nvPicPr>
        <xdr:cNvPr id="4" name="Resim 3" descr="atletizm-logo-300x3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57214" y="40821"/>
          <a:ext cx="1115786" cy="1057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rgb="FFFFFF00"/>
  </sheetPr>
  <dimension ref="A1:K30"/>
  <sheetViews>
    <sheetView view="pageBreakPreview" topLeftCell="A16" zoomScaleNormal="100" zoomScaleSheetLayoutView="100" workbookViewId="0">
      <selection activeCell="F23" sqref="F2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377"/>
      <c r="B1" s="378"/>
      <c r="C1" s="378"/>
      <c r="D1" s="378"/>
      <c r="E1" s="378"/>
      <c r="F1" s="378"/>
      <c r="G1" s="378"/>
      <c r="H1" s="378"/>
      <c r="I1" s="378"/>
      <c r="J1" s="378"/>
      <c r="K1" s="379"/>
    </row>
    <row r="2" spans="1:11" ht="116.25" customHeight="1" x14ac:dyDescent="0.2">
      <c r="A2" s="444" t="s">
        <v>1138</v>
      </c>
      <c r="B2" s="445"/>
      <c r="C2" s="445"/>
      <c r="D2" s="445"/>
      <c r="E2" s="445"/>
      <c r="F2" s="445"/>
      <c r="G2" s="445"/>
      <c r="H2" s="445"/>
      <c r="I2" s="445"/>
      <c r="J2" s="445"/>
      <c r="K2" s="446"/>
    </row>
    <row r="3" spans="1:11" ht="14.25" x14ac:dyDescent="0.2">
      <c r="A3" s="380"/>
      <c r="B3" s="164"/>
      <c r="C3" s="164"/>
      <c r="D3" s="164"/>
      <c r="E3" s="164"/>
      <c r="F3" s="164"/>
      <c r="G3" s="164"/>
      <c r="H3" s="164"/>
      <c r="I3" s="164"/>
      <c r="J3" s="164"/>
      <c r="K3" s="381"/>
    </row>
    <row r="4" spans="1:11" x14ac:dyDescent="0.2">
      <c r="A4" s="382"/>
      <c r="B4" s="165"/>
      <c r="C4" s="165"/>
      <c r="D4" s="165"/>
      <c r="E4" s="165"/>
      <c r="F4" s="165"/>
      <c r="G4" s="165"/>
      <c r="H4" s="165"/>
      <c r="I4" s="165"/>
      <c r="J4" s="165"/>
      <c r="K4" s="383"/>
    </row>
    <row r="5" spans="1:11" x14ac:dyDescent="0.2">
      <c r="A5" s="382"/>
      <c r="B5" s="165"/>
      <c r="C5" s="165"/>
      <c r="D5" s="165"/>
      <c r="E5" s="165"/>
      <c r="F5" s="165"/>
      <c r="G5" s="165"/>
      <c r="H5" s="165"/>
      <c r="I5" s="165"/>
      <c r="J5" s="165"/>
      <c r="K5" s="383"/>
    </row>
    <row r="6" spans="1:11" x14ac:dyDescent="0.2">
      <c r="A6" s="382"/>
      <c r="B6" s="165"/>
      <c r="C6" s="165"/>
      <c r="D6" s="165"/>
      <c r="E6" s="165"/>
      <c r="F6" s="165"/>
      <c r="G6" s="165"/>
      <c r="H6" s="165"/>
      <c r="I6" s="165"/>
      <c r="J6" s="165"/>
      <c r="K6" s="383"/>
    </row>
    <row r="7" spans="1:11" x14ac:dyDescent="0.2">
      <c r="A7" s="382"/>
      <c r="B7" s="165"/>
      <c r="C7" s="165"/>
      <c r="D7" s="165"/>
      <c r="E7" s="165"/>
      <c r="F7" s="165"/>
      <c r="G7" s="165"/>
      <c r="H7" s="165"/>
      <c r="I7" s="165"/>
      <c r="J7" s="165"/>
      <c r="K7" s="383"/>
    </row>
    <row r="8" spans="1:11" x14ac:dyDescent="0.2">
      <c r="A8" s="382"/>
      <c r="B8" s="165"/>
      <c r="C8" s="165"/>
      <c r="D8" s="165"/>
      <c r="E8" s="165"/>
      <c r="F8" s="165"/>
      <c r="G8" s="165"/>
      <c r="H8" s="165"/>
      <c r="I8" s="165"/>
      <c r="J8" s="165"/>
      <c r="K8" s="383"/>
    </row>
    <row r="9" spans="1:11" x14ac:dyDescent="0.2">
      <c r="A9" s="382"/>
      <c r="B9" s="165"/>
      <c r="C9" s="165"/>
      <c r="D9" s="165"/>
      <c r="E9" s="165"/>
      <c r="F9" s="165"/>
      <c r="G9" s="165"/>
      <c r="H9" s="165"/>
      <c r="I9" s="165"/>
      <c r="J9" s="165"/>
      <c r="K9" s="383"/>
    </row>
    <row r="10" spans="1:11" x14ac:dyDescent="0.2">
      <c r="A10" s="382"/>
      <c r="B10" s="165"/>
      <c r="C10" s="165"/>
      <c r="D10" s="165"/>
      <c r="E10" s="165"/>
      <c r="F10" s="165"/>
      <c r="G10" s="165"/>
      <c r="H10" s="165"/>
      <c r="I10" s="165"/>
      <c r="J10" s="165"/>
      <c r="K10" s="383"/>
    </row>
    <row r="11" spans="1:11" x14ac:dyDescent="0.2">
      <c r="A11" s="382"/>
      <c r="B11" s="165"/>
      <c r="C11" s="165"/>
      <c r="D11" s="165"/>
      <c r="E11" s="165"/>
      <c r="F11" s="165"/>
      <c r="G11" s="165"/>
      <c r="H11" s="165"/>
      <c r="I11" s="165"/>
      <c r="J11" s="165"/>
      <c r="K11" s="383"/>
    </row>
    <row r="12" spans="1:11" ht="51.75" customHeight="1" x14ac:dyDescent="0.35">
      <c r="A12" s="467"/>
      <c r="B12" s="468"/>
      <c r="C12" s="468"/>
      <c r="D12" s="468"/>
      <c r="E12" s="468"/>
      <c r="F12" s="468"/>
      <c r="G12" s="468"/>
      <c r="H12" s="468"/>
      <c r="I12" s="468"/>
      <c r="J12" s="468"/>
      <c r="K12" s="469"/>
    </row>
    <row r="13" spans="1:11" ht="71.25" customHeight="1" x14ac:dyDescent="0.2">
      <c r="A13" s="447"/>
      <c r="B13" s="448"/>
      <c r="C13" s="448"/>
      <c r="D13" s="448"/>
      <c r="E13" s="448"/>
      <c r="F13" s="448"/>
      <c r="G13" s="448"/>
      <c r="H13" s="448"/>
      <c r="I13" s="448"/>
      <c r="J13" s="448"/>
      <c r="K13" s="449"/>
    </row>
    <row r="14" spans="1:11" ht="72" customHeight="1" x14ac:dyDescent="0.2">
      <c r="A14" s="453" t="str">
        <f>F19</f>
        <v>Naili Moran Türkiye Atletizm Şampiyonası</v>
      </c>
      <c r="B14" s="454"/>
      <c r="C14" s="454"/>
      <c r="D14" s="454"/>
      <c r="E14" s="454"/>
      <c r="F14" s="454"/>
      <c r="G14" s="454"/>
      <c r="H14" s="454"/>
      <c r="I14" s="454"/>
      <c r="J14" s="454"/>
      <c r="K14" s="455"/>
    </row>
    <row r="15" spans="1:11" ht="51.75" customHeight="1" x14ac:dyDescent="0.2">
      <c r="A15" s="450"/>
      <c r="B15" s="451"/>
      <c r="C15" s="451"/>
      <c r="D15" s="451"/>
      <c r="E15" s="451"/>
      <c r="F15" s="451"/>
      <c r="G15" s="451"/>
      <c r="H15" s="451"/>
      <c r="I15" s="451"/>
      <c r="J15" s="451"/>
      <c r="K15" s="452"/>
    </row>
    <row r="16" spans="1:11" x14ac:dyDescent="0.2">
      <c r="A16" s="382"/>
      <c r="B16" s="165"/>
      <c r="C16" s="165"/>
      <c r="D16" s="165"/>
      <c r="E16" s="165"/>
      <c r="F16" s="165"/>
      <c r="G16" s="165"/>
      <c r="H16" s="165"/>
      <c r="I16" s="165"/>
      <c r="J16" s="165"/>
      <c r="K16" s="383"/>
    </row>
    <row r="17" spans="1:11" ht="25.5" x14ac:dyDescent="0.35">
      <c r="A17" s="470"/>
      <c r="B17" s="471"/>
      <c r="C17" s="471"/>
      <c r="D17" s="471"/>
      <c r="E17" s="471"/>
      <c r="F17" s="471"/>
      <c r="G17" s="471"/>
      <c r="H17" s="471"/>
      <c r="I17" s="471"/>
      <c r="J17" s="471"/>
      <c r="K17" s="472"/>
    </row>
    <row r="18" spans="1:11" ht="24.75" customHeight="1" x14ac:dyDescent="0.2">
      <c r="A18" s="464" t="s">
        <v>103</v>
      </c>
      <c r="B18" s="465"/>
      <c r="C18" s="465"/>
      <c r="D18" s="465"/>
      <c r="E18" s="465"/>
      <c r="F18" s="465"/>
      <c r="G18" s="465"/>
      <c r="H18" s="465"/>
      <c r="I18" s="465"/>
      <c r="J18" s="465"/>
      <c r="K18" s="466"/>
    </row>
    <row r="19" spans="1:11" s="34" customFormat="1" ht="35.25" customHeight="1" x14ac:dyDescent="0.2">
      <c r="A19" s="481" t="s">
        <v>99</v>
      </c>
      <c r="B19" s="482"/>
      <c r="C19" s="482"/>
      <c r="D19" s="482"/>
      <c r="E19" s="483"/>
      <c r="F19" s="458" t="s">
        <v>740</v>
      </c>
      <c r="G19" s="459"/>
      <c r="H19" s="459"/>
      <c r="I19" s="459"/>
      <c r="J19" s="459"/>
      <c r="K19" s="460"/>
    </row>
    <row r="20" spans="1:11" s="34" customFormat="1" ht="35.25" customHeight="1" x14ac:dyDescent="0.2">
      <c r="A20" s="484" t="s">
        <v>100</v>
      </c>
      <c r="B20" s="485"/>
      <c r="C20" s="485"/>
      <c r="D20" s="485"/>
      <c r="E20" s="486"/>
      <c r="F20" s="461" t="s">
        <v>1145</v>
      </c>
      <c r="G20" s="462"/>
      <c r="H20" s="462"/>
      <c r="I20" s="462"/>
      <c r="J20" s="462"/>
      <c r="K20" s="463"/>
    </row>
    <row r="21" spans="1:11" s="34" customFormat="1" ht="35.25" customHeight="1" x14ac:dyDescent="0.2">
      <c r="A21" s="484" t="s">
        <v>101</v>
      </c>
      <c r="B21" s="485"/>
      <c r="C21" s="485"/>
      <c r="D21" s="485"/>
      <c r="E21" s="486"/>
      <c r="F21" s="458" t="s">
        <v>1137</v>
      </c>
      <c r="G21" s="459"/>
      <c r="H21" s="459"/>
      <c r="I21" s="459"/>
      <c r="J21" s="459"/>
      <c r="K21" s="460"/>
    </row>
    <row r="22" spans="1:11" s="34" customFormat="1" ht="35.25" customHeight="1" x14ac:dyDescent="0.2">
      <c r="A22" s="484" t="s">
        <v>102</v>
      </c>
      <c r="B22" s="485"/>
      <c r="C22" s="485"/>
      <c r="D22" s="485"/>
      <c r="E22" s="486"/>
      <c r="F22" s="458" t="s">
        <v>1146</v>
      </c>
      <c r="G22" s="459"/>
      <c r="H22" s="459"/>
      <c r="I22" s="459"/>
      <c r="J22" s="459"/>
      <c r="K22" s="460"/>
    </row>
    <row r="23" spans="1:11" s="34" customFormat="1" ht="35.25" customHeight="1" x14ac:dyDescent="0.2">
      <c r="A23" s="487" t="s">
        <v>104</v>
      </c>
      <c r="B23" s="488"/>
      <c r="C23" s="488"/>
      <c r="D23" s="488"/>
      <c r="E23" s="489"/>
      <c r="F23" s="396"/>
      <c r="G23" s="166"/>
      <c r="H23" s="166"/>
      <c r="I23" s="166"/>
      <c r="J23" s="166"/>
      <c r="K23" s="384"/>
    </row>
    <row r="24" spans="1:11" ht="15.75" x14ac:dyDescent="0.25">
      <c r="A24" s="456"/>
      <c r="B24" s="457"/>
      <c r="C24" s="457"/>
      <c r="D24" s="457"/>
      <c r="E24" s="457"/>
      <c r="F24" s="473"/>
      <c r="G24" s="473"/>
      <c r="H24" s="473"/>
      <c r="I24" s="473"/>
      <c r="J24" s="473"/>
      <c r="K24" s="474"/>
    </row>
    <row r="25" spans="1:11" ht="20.25" x14ac:dyDescent="0.3">
      <c r="A25" s="478"/>
      <c r="B25" s="479"/>
      <c r="C25" s="479"/>
      <c r="D25" s="479"/>
      <c r="E25" s="479"/>
      <c r="F25" s="479"/>
      <c r="G25" s="479"/>
      <c r="H25" s="479"/>
      <c r="I25" s="479"/>
      <c r="J25" s="479"/>
      <c r="K25" s="480"/>
    </row>
    <row r="26" spans="1:11" x14ac:dyDescent="0.2">
      <c r="A26" s="382"/>
      <c r="B26" s="165"/>
      <c r="C26" s="165"/>
      <c r="D26" s="165"/>
      <c r="E26" s="165"/>
      <c r="F26" s="165"/>
      <c r="G26" s="165"/>
      <c r="H26" s="165"/>
      <c r="I26" s="165"/>
      <c r="J26" s="165"/>
      <c r="K26" s="383"/>
    </row>
    <row r="27" spans="1:11" ht="20.25" x14ac:dyDescent="0.3">
      <c r="A27" s="475"/>
      <c r="B27" s="476"/>
      <c r="C27" s="476"/>
      <c r="D27" s="476"/>
      <c r="E27" s="476"/>
      <c r="F27" s="476"/>
      <c r="G27" s="476"/>
      <c r="H27" s="476"/>
      <c r="I27" s="476"/>
      <c r="J27" s="476"/>
      <c r="K27" s="477"/>
    </row>
    <row r="28" spans="1:11" x14ac:dyDescent="0.2">
      <c r="A28" s="382"/>
      <c r="B28" s="165"/>
      <c r="C28" s="165"/>
      <c r="D28" s="165"/>
      <c r="E28" s="165"/>
      <c r="F28" s="165"/>
      <c r="G28" s="165"/>
      <c r="H28" s="165"/>
      <c r="I28" s="165"/>
      <c r="J28" s="165"/>
      <c r="K28" s="383"/>
    </row>
    <row r="29" spans="1:11" x14ac:dyDescent="0.2">
      <c r="A29" s="382"/>
      <c r="B29" s="165"/>
      <c r="C29" s="165"/>
      <c r="D29" s="165"/>
      <c r="E29" s="165"/>
      <c r="F29" s="165"/>
      <c r="G29" s="165"/>
      <c r="H29" s="165"/>
      <c r="I29" s="165"/>
      <c r="J29" s="165"/>
      <c r="K29" s="383"/>
    </row>
    <row r="30" spans="1:11" ht="13.5" thickBot="1" x14ac:dyDescent="0.25">
      <c r="A30" s="385"/>
      <c r="B30" s="386"/>
      <c r="C30" s="386"/>
      <c r="D30" s="386"/>
      <c r="E30" s="386"/>
      <c r="F30" s="386"/>
      <c r="G30" s="386"/>
      <c r="H30" s="386"/>
      <c r="I30" s="386"/>
      <c r="J30" s="386"/>
      <c r="K30" s="387"/>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theme="1"/>
    <pageSetUpPr fitToPage="1"/>
  </sheetPr>
  <dimension ref="A1:L65530"/>
  <sheetViews>
    <sheetView view="pageBreakPreview" zoomScale="70" zoomScaleNormal="100" zoomScaleSheetLayoutView="70" workbookViewId="0">
      <selection activeCell="E18" sqref="E18"/>
    </sheetView>
  </sheetViews>
  <sheetFormatPr defaultColWidth="9.140625" defaultRowHeight="12.75" x14ac:dyDescent="0.2"/>
  <cols>
    <col min="1" max="1" width="6" style="90" customWidth="1"/>
    <col min="2" max="2" width="14.7109375" style="90" hidden="1" customWidth="1"/>
    <col min="3" max="3" width="10.42578125" style="90" customWidth="1"/>
    <col min="4" max="4" width="17.7109375" style="91" customWidth="1"/>
    <col min="5" max="5" width="34.5703125" style="90" customWidth="1"/>
    <col min="6" max="6" width="34.5703125" style="3" customWidth="1"/>
    <col min="7" max="9" width="14.42578125" style="3" customWidth="1"/>
    <col min="10" max="10" width="14.42578125" style="92" customWidth="1"/>
    <col min="11" max="12" width="14.42578125" style="90" customWidth="1"/>
    <col min="13" max="16384" width="9.140625" style="3"/>
  </cols>
  <sheetData>
    <row r="1" spans="1:12" ht="48.75" customHeight="1" x14ac:dyDescent="0.2">
      <c r="A1" s="550" t="str">
        <f>'YARIŞMA BİLGİLERİ'!A2:K2</f>
        <v>Türkiye Atletizm Federasyonu</v>
      </c>
      <c r="B1" s="550"/>
      <c r="C1" s="550"/>
      <c r="D1" s="550"/>
      <c r="E1" s="550"/>
      <c r="F1" s="550"/>
      <c r="G1" s="550"/>
      <c r="H1" s="550"/>
      <c r="I1" s="550"/>
      <c r="J1" s="550"/>
      <c r="K1" s="550"/>
      <c r="L1" s="550"/>
    </row>
    <row r="2" spans="1:12" ht="25.5" customHeight="1" x14ac:dyDescent="0.2">
      <c r="A2" s="551" t="str">
        <f>'YARIŞMA BİLGİLERİ'!A14:K14</f>
        <v>Naili Moran Türkiye Atletizm Şampiyonası</v>
      </c>
      <c r="B2" s="551"/>
      <c r="C2" s="551"/>
      <c r="D2" s="551"/>
      <c r="E2" s="551"/>
      <c r="F2" s="551"/>
      <c r="G2" s="551"/>
      <c r="H2" s="551"/>
      <c r="I2" s="551"/>
      <c r="J2" s="551"/>
      <c r="K2" s="551"/>
      <c r="L2" s="551"/>
    </row>
    <row r="3" spans="1:12" s="4" customFormat="1" ht="27" customHeight="1" x14ac:dyDescent="0.2">
      <c r="A3" s="555" t="s">
        <v>110</v>
      </c>
      <c r="B3" s="555"/>
      <c r="C3" s="555"/>
      <c r="D3" s="554" t="str">
        <f>'YARIŞMA PROGRAMI'!C11</f>
        <v>Uzun Atlama-A</v>
      </c>
      <c r="E3" s="554"/>
      <c r="F3" s="93"/>
      <c r="G3" s="213"/>
      <c r="H3" s="208"/>
      <c r="I3" s="187"/>
      <c r="J3" s="254"/>
      <c r="K3" s="254"/>
      <c r="L3" s="254"/>
    </row>
    <row r="4" spans="1:12" s="4" customFormat="1" ht="17.25" customHeight="1" x14ac:dyDescent="0.2">
      <c r="A4" s="560" t="s">
        <v>111</v>
      </c>
      <c r="B4" s="560"/>
      <c r="C4" s="560"/>
      <c r="D4" s="561" t="str">
        <f>'YARIŞMA BİLGİLERİ'!F21</f>
        <v>12 Yaş Erkek</v>
      </c>
      <c r="E4" s="561"/>
      <c r="F4" s="94"/>
      <c r="G4" s="209"/>
      <c r="H4" s="209"/>
      <c r="I4" s="565" t="s">
        <v>109</v>
      </c>
      <c r="J4" s="565"/>
      <c r="K4" s="559">
        <f>'YARIŞMA PROGRAMI'!B11</f>
        <v>0</v>
      </c>
      <c r="L4" s="559"/>
    </row>
    <row r="5" spans="1:12" ht="21" customHeight="1" x14ac:dyDescent="0.2">
      <c r="A5" s="5"/>
      <c r="B5" s="5"/>
      <c r="C5" s="5"/>
      <c r="D5" s="9"/>
      <c r="E5" s="6"/>
      <c r="F5" s="7"/>
      <c r="G5" s="8"/>
      <c r="H5" s="8"/>
      <c r="I5" s="8"/>
      <c r="J5" s="544">
        <f ca="1">NOW()</f>
        <v>43602.34515671296</v>
      </c>
      <c r="K5" s="544"/>
      <c r="L5" s="251"/>
    </row>
    <row r="6" spans="1:12" ht="15.75" customHeight="1" x14ac:dyDescent="0.2">
      <c r="A6" s="556" t="s">
        <v>6</v>
      </c>
      <c r="B6" s="556"/>
      <c r="C6" s="562" t="s">
        <v>95</v>
      </c>
      <c r="D6" s="562" t="s">
        <v>113</v>
      </c>
      <c r="E6" s="556" t="s">
        <v>7</v>
      </c>
      <c r="F6" s="556" t="s">
        <v>750</v>
      </c>
      <c r="G6" s="552" t="s">
        <v>35</v>
      </c>
      <c r="H6" s="552"/>
      <c r="I6" s="552"/>
      <c r="J6" s="553" t="s">
        <v>8</v>
      </c>
      <c r="K6" s="553" t="s">
        <v>156</v>
      </c>
      <c r="L6" s="553" t="s">
        <v>694</v>
      </c>
    </row>
    <row r="7" spans="1:12" ht="24.75" customHeight="1" x14ac:dyDescent="0.2">
      <c r="A7" s="557"/>
      <c r="B7" s="557"/>
      <c r="C7" s="563"/>
      <c r="D7" s="563"/>
      <c r="E7" s="557"/>
      <c r="F7" s="557"/>
      <c r="G7" s="95">
        <v>1</v>
      </c>
      <c r="H7" s="95">
        <v>2</v>
      </c>
      <c r="I7" s="95">
        <v>3</v>
      </c>
      <c r="J7" s="553"/>
      <c r="K7" s="553"/>
      <c r="L7" s="553"/>
    </row>
    <row r="8" spans="1:12" s="84" customFormat="1" ht="37.5" customHeight="1" x14ac:dyDescent="0.2">
      <c r="A8" s="365">
        <v>1</v>
      </c>
      <c r="B8" s="366" t="s">
        <v>756</v>
      </c>
      <c r="C8" s="367" t="s">
        <v>739</v>
      </c>
      <c r="D8" s="368">
        <v>39083</v>
      </c>
      <c r="E8" s="369" t="s">
        <v>1151</v>
      </c>
      <c r="F8" s="365" t="s">
        <v>1145</v>
      </c>
      <c r="G8" s="327">
        <v>442</v>
      </c>
      <c r="H8" s="327">
        <v>306</v>
      </c>
      <c r="I8" s="327">
        <v>432</v>
      </c>
      <c r="J8" s="268">
        <f t="shared" ref="J8:J19" si="0">MAX(G8:I8)</f>
        <v>442</v>
      </c>
      <c r="K8" s="329">
        <f>IF(LEN(J8)&gt;0,VLOOKUP(J8,puan!$AA$4:$AH$111,8)-IF(COUNTIF(puan!$AA$4:$AH$111,J8)=0,0,0),"   ")</f>
        <v>75</v>
      </c>
      <c r="L8" s="370"/>
    </row>
    <row r="9" spans="1:12" s="84" customFormat="1" ht="37.5" customHeight="1" x14ac:dyDescent="0.2">
      <c r="A9" s="365">
        <v>2</v>
      </c>
      <c r="B9" s="366" t="s">
        <v>757</v>
      </c>
      <c r="C9" s="367" t="s">
        <v>739</v>
      </c>
      <c r="D9" s="368">
        <v>39083</v>
      </c>
      <c r="E9" s="369" t="s">
        <v>1152</v>
      </c>
      <c r="F9" s="365" t="s">
        <v>1145</v>
      </c>
      <c r="G9" s="327">
        <v>430</v>
      </c>
      <c r="H9" s="327">
        <v>391</v>
      </c>
      <c r="I9" s="327">
        <v>321</v>
      </c>
      <c r="J9" s="268">
        <f t="shared" si="0"/>
        <v>430</v>
      </c>
      <c r="K9" s="329">
        <f>IF(LEN(J9)&gt;0,VLOOKUP(J9,puan!$AA$4:$AH$111,8)-IF(COUNTIF(puan!$AA$4:$AH$111,J9)=0,0,0),"   ")</f>
        <v>74</v>
      </c>
      <c r="L9" s="370"/>
    </row>
    <row r="10" spans="1:12" s="84" customFormat="1" ht="37.5" customHeight="1" x14ac:dyDescent="0.2">
      <c r="A10" s="365">
        <v>3</v>
      </c>
      <c r="B10" s="366" t="s">
        <v>758</v>
      </c>
      <c r="C10" s="367" t="s">
        <v>739</v>
      </c>
      <c r="D10" s="368">
        <v>39083</v>
      </c>
      <c r="E10" s="369" t="s">
        <v>1142</v>
      </c>
      <c r="F10" s="365" t="s">
        <v>1145</v>
      </c>
      <c r="G10" s="327">
        <v>405</v>
      </c>
      <c r="H10" s="327">
        <v>394</v>
      </c>
      <c r="I10" s="327">
        <v>375</v>
      </c>
      <c r="J10" s="268">
        <f t="shared" si="0"/>
        <v>405</v>
      </c>
      <c r="K10" s="329">
        <f>IF(LEN(J10)&gt;0,VLOOKUP(J10,puan!$AA$4:$AH$111,8)-IF(COUNTIF(puan!$AA$4:$AH$111,J10)=0,0,0),"   ")</f>
        <v>71</v>
      </c>
      <c r="L10" s="370"/>
    </row>
    <row r="11" spans="1:12" s="84" customFormat="1" ht="37.5" customHeight="1" x14ac:dyDescent="0.2">
      <c r="A11" s="365">
        <v>4</v>
      </c>
      <c r="B11" s="366" t="s">
        <v>759</v>
      </c>
      <c r="C11" s="367" t="s">
        <v>739</v>
      </c>
      <c r="D11" s="368">
        <v>39083</v>
      </c>
      <c r="E11" s="369" t="s">
        <v>1148</v>
      </c>
      <c r="F11" s="365" t="s">
        <v>1145</v>
      </c>
      <c r="G11" s="327">
        <v>376</v>
      </c>
      <c r="H11" s="327">
        <v>374</v>
      </c>
      <c r="I11" s="327">
        <v>395</v>
      </c>
      <c r="J11" s="268">
        <f t="shared" si="0"/>
        <v>395</v>
      </c>
      <c r="K11" s="329">
        <f>IF(LEN(J11)&gt;0,VLOOKUP(J11,puan!$AA$4:$AH$111,8)-IF(COUNTIF(puan!$AA$4:$AH$111,J11)=0,0,0),"   ")</f>
        <v>69</v>
      </c>
      <c r="L11" s="370"/>
    </row>
    <row r="12" spans="1:12" s="84" customFormat="1" ht="37.5" customHeight="1" x14ac:dyDescent="0.2">
      <c r="A12" s="365">
        <v>5</v>
      </c>
      <c r="B12" s="366" t="s">
        <v>760</v>
      </c>
      <c r="C12" s="367" t="s">
        <v>739</v>
      </c>
      <c r="D12" s="368">
        <v>39083</v>
      </c>
      <c r="E12" s="369" t="s">
        <v>1155</v>
      </c>
      <c r="F12" s="365" t="s">
        <v>1145</v>
      </c>
      <c r="G12" s="327" t="s">
        <v>1140</v>
      </c>
      <c r="H12" s="327">
        <v>360</v>
      </c>
      <c r="I12" s="327">
        <v>395</v>
      </c>
      <c r="J12" s="268">
        <f t="shared" si="0"/>
        <v>395</v>
      </c>
      <c r="K12" s="329">
        <f>IF(LEN(J12)&gt;0,VLOOKUP(J12,puan!$AA$4:$AH$111,8)-IF(COUNTIF(puan!$AA$4:$AH$111,J12)=0,0,0),"   ")</f>
        <v>69</v>
      </c>
      <c r="L12" s="370"/>
    </row>
    <row r="13" spans="1:12" s="84" customFormat="1" ht="37.5" customHeight="1" x14ac:dyDescent="0.2">
      <c r="A13" s="365">
        <v>6</v>
      </c>
      <c r="B13" s="366" t="s">
        <v>761</v>
      </c>
      <c r="C13" s="367" t="s">
        <v>739</v>
      </c>
      <c r="D13" s="368">
        <v>39083</v>
      </c>
      <c r="E13" s="369" t="s">
        <v>1156</v>
      </c>
      <c r="F13" s="365" t="s">
        <v>1145</v>
      </c>
      <c r="G13" s="327">
        <v>390</v>
      </c>
      <c r="H13" s="327" t="s">
        <v>1140</v>
      </c>
      <c r="I13" s="327">
        <v>385</v>
      </c>
      <c r="J13" s="268">
        <f t="shared" si="0"/>
        <v>390</v>
      </c>
      <c r="K13" s="329">
        <f>IF(LEN(J13)&gt;0,VLOOKUP(J13,puan!$AA$4:$AH$111,8)-IF(COUNTIF(puan!$AA$4:$AH$111,J13)=0,0,0),"   ")</f>
        <v>68</v>
      </c>
      <c r="L13" s="370"/>
    </row>
    <row r="14" spans="1:12" s="84" customFormat="1" ht="37.5" customHeight="1" x14ac:dyDescent="0.2">
      <c r="A14" s="365">
        <v>7</v>
      </c>
      <c r="B14" s="366" t="s">
        <v>762</v>
      </c>
      <c r="C14" s="367" t="s">
        <v>739</v>
      </c>
      <c r="D14" s="368">
        <v>39083</v>
      </c>
      <c r="E14" s="369" t="s">
        <v>1157</v>
      </c>
      <c r="F14" s="365" t="s">
        <v>1145</v>
      </c>
      <c r="G14" s="327">
        <v>370</v>
      </c>
      <c r="H14" s="327">
        <v>360</v>
      </c>
      <c r="I14" s="327" t="s">
        <v>1160</v>
      </c>
      <c r="J14" s="268">
        <f t="shared" si="0"/>
        <v>370</v>
      </c>
      <c r="K14" s="329">
        <f>IF(LEN(J14)&gt;0,VLOOKUP(J14,puan!$AA$4:$AH$111,8)-IF(COUNTIF(puan!$AA$4:$AH$111,J14)=0,0,0),"   ")</f>
        <v>61</v>
      </c>
      <c r="L14" s="370"/>
    </row>
    <row r="15" spans="1:12" s="84" customFormat="1" ht="37.5" customHeight="1" x14ac:dyDescent="0.2">
      <c r="A15" s="365">
        <v>8</v>
      </c>
      <c r="B15" s="366" t="s">
        <v>763</v>
      </c>
      <c r="C15" s="367" t="s">
        <v>739</v>
      </c>
      <c r="D15" s="368">
        <v>39083</v>
      </c>
      <c r="E15" s="369" t="s">
        <v>1150</v>
      </c>
      <c r="F15" s="365" t="s">
        <v>1145</v>
      </c>
      <c r="G15" s="327">
        <v>371</v>
      </c>
      <c r="H15" s="327">
        <v>351</v>
      </c>
      <c r="I15" s="327">
        <v>346</v>
      </c>
      <c r="J15" s="268">
        <f t="shared" si="0"/>
        <v>371</v>
      </c>
      <c r="K15" s="329">
        <f>IF(LEN(J15)&gt;0,VLOOKUP(J15,puan!$AA$4:$AH$111,8)-IF(COUNTIF(puan!$AA$4:$AH$111,J15)=0,0,0),"   ")</f>
        <v>61</v>
      </c>
      <c r="L15" s="370"/>
    </row>
    <row r="16" spans="1:12" s="84" customFormat="1" ht="37.5" customHeight="1" x14ac:dyDescent="0.2">
      <c r="A16" s="365">
        <v>9</v>
      </c>
      <c r="B16" s="366" t="s">
        <v>764</v>
      </c>
      <c r="C16" s="367" t="s">
        <v>739</v>
      </c>
      <c r="D16" s="368">
        <v>39083</v>
      </c>
      <c r="E16" s="369" t="s">
        <v>1143</v>
      </c>
      <c r="F16" s="365" t="s">
        <v>1145</v>
      </c>
      <c r="G16" s="327">
        <v>363</v>
      </c>
      <c r="H16" s="327" t="s">
        <v>1140</v>
      </c>
      <c r="I16" s="327" t="s">
        <v>1160</v>
      </c>
      <c r="J16" s="268">
        <f t="shared" si="0"/>
        <v>363</v>
      </c>
      <c r="K16" s="329">
        <f>IF(LEN(J16)&gt;0,VLOOKUP(J16,puan!$AA$4:$AH$111,8)-IF(COUNTIF(puan!$AA$4:$AH$111,J16)=0,0,0),"   ")</f>
        <v>59</v>
      </c>
      <c r="L16" s="370"/>
    </row>
    <row r="17" spans="1:12" s="84" customFormat="1" ht="37.5" customHeight="1" x14ac:dyDescent="0.2">
      <c r="A17" s="365">
        <v>10</v>
      </c>
      <c r="B17" s="366" t="s">
        <v>765</v>
      </c>
      <c r="C17" s="367" t="s">
        <v>739</v>
      </c>
      <c r="D17" s="368">
        <v>39083</v>
      </c>
      <c r="E17" s="369" t="s">
        <v>1158</v>
      </c>
      <c r="F17" s="365" t="s">
        <v>1145</v>
      </c>
      <c r="G17" s="327">
        <v>363</v>
      </c>
      <c r="H17" s="327">
        <v>308</v>
      </c>
      <c r="I17" s="327" t="s">
        <v>1160</v>
      </c>
      <c r="J17" s="268">
        <f t="shared" si="0"/>
        <v>363</v>
      </c>
      <c r="K17" s="329">
        <f>IF(LEN(J17)&gt;0,VLOOKUP(J17,puan!$AA$4:$AH$111,8)-IF(COUNTIF(puan!$AA$4:$AH$111,J17)=0,0,0),"   ")</f>
        <v>59</v>
      </c>
      <c r="L17" s="370"/>
    </row>
    <row r="18" spans="1:12" s="84" customFormat="1" ht="37.5" customHeight="1" x14ac:dyDescent="0.2">
      <c r="A18" s="365">
        <v>11</v>
      </c>
      <c r="B18" s="366" t="s">
        <v>766</v>
      </c>
      <c r="C18" s="367" t="s">
        <v>739</v>
      </c>
      <c r="D18" s="368">
        <v>39083</v>
      </c>
      <c r="E18" s="369" t="s">
        <v>1147</v>
      </c>
      <c r="F18" s="365" t="s">
        <v>1145</v>
      </c>
      <c r="G18" s="327">
        <v>340</v>
      </c>
      <c r="H18" s="327">
        <v>315</v>
      </c>
      <c r="I18" s="327" t="s">
        <v>1140</v>
      </c>
      <c r="J18" s="268">
        <f t="shared" si="0"/>
        <v>340</v>
      </c>
      <c r="K18" s="329">
        <f>IF(LEN(J18)&gt;0,VLOOKUP(J18,puan!$AA$4:$AH$111,8)-IF(COUNTIF(puan!$AA$4:$AH$111,J18)=0,0,0),"   ")</f>
        <v>51</v>
      </c>
      <c r="L18" s="370"/>
    </row>
    <row r="19" spans="1:12" s="84" customFormat="1" ht="37.5" customHeight="1" x14ac:dyDescent="0.2">
      <c r="A19" s="365">
        <v>12</v>
      </c>
      <c r="B19" s="366" t="s">
        <v>767</v>
      </c>
      <c r="C19" s="367" t="s">
        <v>739</v>
      </c>
      <c r="D19" s="368">
        <v>39083</v>
      </c>
      <c r="E19" s="369" t="s">
        <v>1144</v>
      </c>
      <c r="F19" s="365" t="s">
        <v>1145</v>
      </c>
      <c r="G19" s="327">
        <v>333</v>
      </c>
      <c r="H19" s="327">
        <v>338</v>
      </c>
      <c r="I19" s="327" t="s">
        <v>1160</v>
      </c>
      <c r="J19" s="268">
        <f t="shared" si="0"/>
        <v>338</v>
      </c>
      <c r="K19" s="329">
        <f>IF(LEN(J19)&gt;0,VLOOKUP(J19,puan!$AA$4:$AH$111,8)-IF(COUNTIF(puan!$AA$4:$AH$111,J19)=0,0,0),"   ")</f>
        <v>50</v>
      </c>
      <c r="L19" s="370"/>
    </row>
    <row r="20" spans="1:12" s="84" customFormat="1" ht="37.5" customHeight="1" x14ac:dyDescent="0.2">
      <c r="A20" s="365" t="s">
        <v>739</v>
      </c>
      <c r="B20" s="366" t="s">
        <v>768</v>
      </c>
      <c r="C20" s="367" t="s">
        <v>739</v>
      </c>
      <c r="D20" s="368">
        <v>39083</v>
      </c>
      <c r="E20" s="369" t="s">
        <v>1139</v>
      </c>
      <c r="F20" s="365" t="s">
        <v>1145</v>
      </c>
      <c r="G20" s="327" t="s">
        <v>1140</v>
      </c>
      <c r="H20" s="327" t="s">
        <v>1140</v>
      </c>
      <c r="I20" s="327" t="s">
        <v>1140</v>
      </c>
      <c r="J20" s="268" t="s">
        <v>713</v>
      </c>
      <c r="K20" s="329">
        <f>IF(LEN(J20)&gt;0,VLOOKUP(J20,puan!$AA$4:$AH$111,8)-IF(COUNTIF(puan!$AA$4:$AH$111,J20)=0,0,0),"   ")</f>
        <v>0</v>
      </c>
      <c r="L20" s="370"/>
    </row>
    <row r="21" spans="1:12" s="84" customFormat="1" ht="37.5" hidden="1" customHeight="1" x14ac:dyDescent="0.2">
      <c r="A21" s="365">
        <v>14</v>
      </c>
      <c r="B21" s="366" t="s">
        <v>769</v>
      </c>
      <c r="C21" s="367" t="str">
        <f>IF(ISERROR(VLOOKUP(B21,'KAYIT LİSTESİ'!$B$4:$H$767,2,0)),"",(VLOOKUP(B21,'KAYIT LİSTESİ'!$B$4:$H$767,2,0)))</f>
        <v/>
      </c>
      <c r="D21" s="368" t="str">
        <f>IF(ISERROR(VLOOKUP(B21,'KAYIT LİSTESİ'!$B$4:$H$767,4,0)),"",(VLOOKUP(B21,'KAYIT LİSTESİ'!$B$4:$H$767,4,0)))</f>
        <v/>
      </c>
      <c r="E21" s="369" t="str">
        <f>IF(ISERROR(VLOOKUP(B21,'KAYIT LİSTESİ'!$B$4:$H$767,5,0)),"",(VLOOKUP(B21,'KAYIT LİSTESİ'!$B$4:$H$767,5,0)))</f>
        <v/>
      </c>
      <c r="F21" s="365" t="s">
        <v>1145</v>
      </c>
      <c r="G21" s="327"/>
      <c r="H21" s="327"/>
      <c r="I21" s="327"/>
      <c r="J21" s="268">
        <f t="shared" ref="J21:J27" si="1">MAX(G21:I21)</f>
        <v>0</v>
      </c>
      <c r="K21" s="329" t="e">
        <f>IF(LEN(J21)&gt;0,VLOOKUP(J21,puan!$AA$4:$AH$111,8)-IF(COUNTIF(puan!$AA$4:$AH$111,J21)=0,0,0),"   ")</f>
        <v>#N/A</v>
      </c>
      <c r="L21" s="370"/>
    </row>
    <row r="22" spans="1:12" s="84" customFormat="1" ht="37.5" hidden="1" customHeight="1" x14ac:dyDescent="0.2">
      <c r="A22" s="365">
        <v>15</v>
      </c>
      <c r="B22" s="366" t="s">
        <v>770</v>
      </c>
      <c r="C22" s="367" t="str">
        <f>IF(ISERROR(VLOOKUP(B22,'KAYIT LİSTESİ'!$B$4:$H$767,2,0)),"",(VLOOKUP(B22,'KAYIT LİSTESİ'!$B$4:$H$767,2,0)))</f>
        <v/>
      </c>
      <c r="D22" s="368" t="str">
        <f>IF(ISERROR(VLOOKUP(B22,'KAYIT LİSTESİ'!$B$4:$H$767,4,0)),"",(VLOOKUP(B22,'KAYIT LİSTESİ'!$B$4:$H$767,4,0)))</f>
        <v/>
      </c>
      <c r="E22" s="369" t="str">
        <f>IF(ISERROR(VLOOKUP(B22,'KAYIT LİSTESİ'!$B$4:$H$767,5,0)),"",(VLOOKUP(B22,'KAYIT LİSTESİ'!$B$4:$H$767,5,0)))</f>
        <v/>
      </c>
      <c r="F22" s="365" t="s">
        <v>1145</v>
      </c>
      <c r="G22" s="327"/>
      <c r="H22" s="327"/>
      <c r="I22" s="327"/>
      <c r="J22" s="268">
        <f t="shared" si="1"/>
        <v>0</v>
      </c>
      <c r="K22" s="329" t="e">
        <f>IF(LEN(J22)&gt;0,VLOOKUP(J22,puan!$AA$4:$AH$111,8)-IF(COUNTIF(puan!$AA$4:$AH$111,J22)=0,0,0),"   ")</f>
        <v>#N/A</v>
      </c>
      <c r="L22" s="370"/>
    </row>
    <row r="23" spans="1:12" s="84" customFormat="1" ht="37.5" hidden="1" customHeight="1" x14ac:dyDescent="0.2">
      <c r="A23" s="365">
        <v>16</v>
      </c>
      <c r="B23" s="366" t="s">
        <v>771</v>
      </c>
      <c r="C23" s="367" t="str">
        <f>IF(ISERROR(VLOOKUP(B23,'KAYIT LİSTESİ'!$B$4:$H$767,2,0)),"",(VLOOKUP(B23,'KAYIT LİSTESİ'!$B$4:$H$767,2,0)))</f>
        <v/>
      </c>
      <c r="D23" s="368" t="str">
        <f>IF(ISERROR(VLOOKUP(B23,'KAYIT LİSTESİ'!$B$4:$H$767,4,0)),"",(VLOOKUP(B23,'KAYIT LİSTESİ'!$B$4:$H$767,4,0)))</f>
        <v/>
      </c>
      <c r="E23" s="369" t="str">
        <f>IF(ISERROR(VLOOKUP(B23,'KAYIT LİSTESİ'!$B$4:$H$767,5,0)),"",(VLOOKUP(B23,'KAYIT LİSTESİ'!$B$4:$H$767,5,0)))</f>
        <v/>
      </c>
      <c r="F23" s="365" t="s">
        <v>1145</v>
      </c>
      <c r="G23" s="327"/>
      <c r="H23" s="327"/>
      <c r="I23" s="327"/>
      <c r="J23" s="268">
        <f t="shared" si="1"/>
        <v>0</v>
      </c>
      <c r="K23" s="329" t="e">
        <f>IF(LEN(J23)&gt;0,VLOOKUP(J23,puan!$AA$4:$AH$111,8)-IF(COUNTIF(puan!$AA$4:$AH$111,J23)=0,0,0),"   ")</f>
        <v>#N/A</v>
      </c>
      <c r="L23" s="370"/>
    </row>
    <row r="24" spans="1:12" s="84" customFormat="1" ht="37.5" hidden="1" customHeight="1" x14ac:dyDescent="0.2">
      <c r="A24" s="365">
        <v>17</v>
      </c>
      <c r="B24" s="366" t="s">
        <v>772</v>
      </c>
      <c r="C24" s="367" t="str">
        <f>IF(ISERROR(VLOOKUP(B24,'KAYIT LİSTESİ'!$B$4:$H$767,2,0)),"",(VLOOKUP(B24,'KAYIT LİSTESİ'!$B$4:$H$767,2,0)))</f>
        <v/>
      </c>
      <c r="D24" s="368" t="str">
        <f>IF(ISERROR(VLOOKUP(B24,'KAYIT LİSTESİ'!$B$4:$H$767,4,0)),"",(VLOOKUP(B24,'KAYIT LİSTESİ'!$B$4:$H$767,4,0)))</f>
        <v/>
      </c>
      <c r="E24" s="369" t="str">
        <f>IF(ISERROR(VLOOKUP(B24,'KAYIT LİSTESİ'!$B$4:$H$767,5,0)),"",(VLOOKUP(B24,'KAYIT LİSTESİ'!$B$4:$H$767,5,0)))</f>
        <v/>
      </c>
      <c r="F24" s="365" t="s">
        <v>1145</v>
      </c>
      <c r="G24" s="327"/>
      <c r="H24" s="327"/>
      <c r="I24" s="327"/>
      <c r="J24" s="268">
        <f t="shared" si="1"/>
        <v>0</v>
      </c>
      <c r="K24" s="329" t="e">
        <f>IF(LEN(J24)&gt;0,VLOOKUP(J24,puan!$AA$4:$AH$111,8)-IF(COUNTIF(puan!$AA$4:$AH$111,J24)=0,0,0),"   ")</f>
        <v>#N/A</v>
      </c>
      <c r="L24" s="370"/>
    </row>
    <row r="25" spans="1:12" s="84" customFormat="1" ht="37.5" hidden="1" customHeight="1" x14ac:dyDescent="0.2">
      <c r="A25" s="365">
        <v>18</v>
      </c>
      <c r="B25" s="366" t="s">
        <v>773</v>
      </c>
      <c r="C25" s="367" t="str">
        <f>IF(ISERROR(VLOOKUP(B25,'KAYIT LİSTESİ'!$B$4:$H$767,2,0)),"",(VLOOKUP(B25,'KAYIT LİSTESİ'!$B$4:$H$767,2,0)))</f>
        <v/>
      </c>
      <c r="D25" s="368" t="str">
        <f>IF(ISERROR(VLOOKUP(B25,'KAYIT LİSTESİ'!$B$4:$H$767,4,0)),"",(VLOOKUP(B25,'KAYIT LİSTESİ'!$B$4:$H$767,4,0)))</f>
        <v/>
      </c>
      <c r="E25" s="369" t="str">
        <f>IF(ISERROR(VLOOKUP(B25,'KAYIT LİSTESİ'!$B$4:$H$767,5,0)),"",(VLOOKUP(B25,'KAYIT LİSTESİ'!$B$4:$H$767,5,0)))</f>
        <v/>
      </c>
      <c r="F25" s="365" t="s">
        <v>1145</v>
      </c>
      <c r="G25" s="327"/>
      <c r="H25" s="327"/>
      <c r="I25" s="327"/>
      <c r="J25" s="268">
        <f t="shared" si="1"/>
        <v>0</v>
      </c>
      <c r="K25" s="329" t="e">
        <f>IF(LEN(J25)&gt;0,VLOOKUP(J25,puan!$AA$4:$AH$111,8)-IF(COUNTIF(puan!$AA$4:$AH$111,J25)=0,0,0),"   ")</f>
        <v>#N/A</v>
      </c>
      <c r="L25" s="370"/>
    </row>
    <row r="26" spans="1:12" s="84" customFormat="1" ht="37.5" hidden="1" customHeight="1" x14ac:dyDescent="0.2">
      <c r="A26" s="365">
        <v>19</v>
      </c>
      <c r="B26" s="366" t="s">
        <v>774</v>
      </c>
      <c r="C26" s="367" t="str">
        <f>IF(ISERROR(VLOOKUP(B26,'KAYIT LİSTESİ'!$B$4:$H$767,2,0)),"",(VLOOKUP(B26,'KAYIT LİSTESİ'!$B$4:$H$767,2,0)))</f>
        <v/>
      </c>
      <c r="D26" s="368" t="str">
        <f>IF(ISERROR(VLOOKUP(B26,'KAYIT LİSTESİ'!$B$4:$H$767,4,0)),"",(VLOOKUP(B26,'KAYIT LİSTESİ'!$B$4:$H$767,4,0)))</f>
        <v/>
      </c>
      <c r="E26" s="369" t="str">
        <f>IF(ISERROR(VLOOKUP(B26,'KAYIT LİSTESİ'!$B$4:$H$767,5,0)),"",(VLOOKUP(B26,'KAYIT LİSTESİ'!$B$4:$H$767,5,0)))</f>
        <v/>
      </c>
      <c r="F26" s="365" t="s">
        <v>1145</v>
      </c>
      <c r="G26" s="327"/>
      <c r="H26" s="327"/>
      <c r="I26" s="327"/>
      <c r="J26" s="268">
        <f t="shared" si="1"/>
        <v>0</v>
      </c>
      <c r="K26" s="329" t="e">
        <f>IF(LEN(J26)&gt;0,VLOOKUP(J26,puan!$AA$4:$AH$111,8)-IF(COUNTIF(puan!$AA$4:$AH$111,J26)=0,0,0),"   ")</f>
        <v>#N/A</v>
      </c>
      <c r="L26" s="370"/>
    </row>
    <row r="27" spans="1:12" s="84" customFormat="1" ht="37.5" hidden="1" customHeight="1" x14ac:dyDescent="0.2">
      <c r="A27" s="365">
        <v>20</v>
      </c>
      <c r="B27" s="366" t="s">
        <v>775</v>
      </c>
      <c r="C27" s="367" t="str">
        <f>IF(ISERROR(VLOOKUP(B27,'KAYIT LİSTESİ'!$B$4:$H$767,2,0)),"",(VLOOKUP(B27,'KAYIT LİSTESİ'!$B$4:$H$767,2,0)))</f>
        <v/>
      </c>
      <c r="D27" s="368" t="str">
        <f>IF(ISERROR(VLOOKUP(B27,'KAYIT LİSTESİ'!$B$4:$H$767,4,0)),"",(VLOOKUP(B27,'KAYIT LİSTESİ'!$B$4:$H$767,4,0)))</f>
        <v/>
      </c>
      <c r="E27" s="369" t="str">
        <f>IF(ISERROR(VLOOKUP(B27,'KAYIT LİSTESİ'!$B$4:$H$767,5,0)),"",(VLOOKUP(B27,'KAYIT LİSTESİ'!$B$4:$H$767,5,0)))</f>
        <v/>
      </c>
      <c r="F27" s="365" t="s">
        <v>1145</v>
      </c>
      <c r="G27" s="327"/>
      <c r="H27" s="327"/>
      <c r="I27" s="327"/>
      <c r="J27" s="268">
        <f t="shared" si="1"/>
        <v>0</v>
      </c>
      <c r="K27" s="329" t="e">
        <f>IF(LEN(J27)&gt;0,VLOOKUP(J27,puan!$AA$4:$AH$111,8)-IF(COUNTIF(puan!$AA$4:$AH$111,J27)=0,0,0),"   ")</f>
        <v>#N/A</v>
      </c>
      <c r="L27" s="370"/>
    </row>
    <row r="28" spans="1:12" s="84" customFormat="1" ht="37.5" hidden="1" customHeight="1" x14ac:dyDescent="0.2">
      <c r="A28" s="365">
        <v>21</v>
      </c>
      <c r="B28" s="366" t="s">
        <v>776</v>
      </c>
      <c r="C28" s="367" t="str">
        <f>IF(ISERROR(VLOOKUP(B28,'KAYIT LİSTESİ'!$B$4:$H$767,2,0)),"",(VLOOKUP(B28,'KAYIT LİSTESİ'!$B$4:$H$767,2,0)))</f>
        <v/>
      </c>
      <c r="D28" s="368" t="str">
        <f>IF(ISERROR(VLOOKUP(B28,'KAYIT LİSTESİ'!$B$4:$H$767,4,0)),"",(VLOOKUP(B28,'KAYIT LİSTESİ'!$B$4:$H$767,4,0)))</f>
        <v/>
      </c>
      <c r="E28" s="369" t="str">
        <f>IF(ISERROR(VLOOKUP(B28,'KAYIT LİSTESİ'!$B$4:$H$767,5,0)),"",(VLOOKUP(B28,'KAYIT LİSTESİ'!$B$4:$H$767,5,0)))</f>
        <v/>
      </c>
      <c r="F28" s="365" t="s">
        <v>1145</v>
      </c>
      <c r="G28" s="327"/>
      <c r="H28" s="327"/>
      <c r="I28" s="327"/>
      <c r="J28" s="268">
        <f t="shared" ref="J28:J34" si="2">MAX(G28:I28)</f>
        <v>0</v>
      </c>
      <c r="K28" s="329" t="e">
        <f>IF(LEN(J28)&gt;0,VLOOKUP(J28,puan!$AA$4:$AH$111,8)-IF(COUNTIF(puan!$AA$4:$AH$111,J28)=0,0,0),"   ")</f>
        <v>#N/A</v>
      </c>
      <c r="L28" s="370"/>
    </row>
    <row r="29" spans="1:12" s="84" customFormat="1" ht="37.5" hidden="1" customHeight="1" x14ac:dyDescent="0.2">
      <c r="A29" s="365">
        <v>22</v>
      </c>
      <c r="B29" s="366" t="s">
        <v>777</v>
      </c>
      <c r="C29" s="367" t="str">
        <f>IF(ISERROR(VLOOKUP(B29,'KAYIT LİSTESİ'!$B$4:$H$767,2,0)),"",(VLOOKUP(B29,'KAYIT LİSTESİ'!$B$4:$H$767,2,0)))</f>
        <v/>
      </c>
      <c r="D29" s="368" t="str">
        <f>IF(ISERROR(VLOOKUP(B29,'KAYIT LİSTESİ'!$B$4:$H$767,4,0)),"",(VLOOKUP(B29,'KAYIT LİSTESİ'!$B$4:$H$767,4,0)))</f>
        <v/>
      </c>
      <c r="E29" s="369" t="str">
        <f>IF(ISERROR(VLOOKUP(B29,'KAYIT LİSTESİ'!$B$4:$H$767,5,0)),"",(VLOOKUP(B29,'KAYIT LİSTESİ'!$B$4:$H$767,5,0)))</f>
        <v/>
      </c>
      <c r="F29" s="365" t="s">
        <v>1145</v>
      </c>
      <c r="G29" s="327"/>
      <c r="H29" s="327"/>
      <c r="I29" s="327"/>
      <c r="J29" s="268">
        <f t="shared" si="2"/>
        <v>0</v>
      </c>
      <c r="K29" s="329" t="e">
        <f>IF(LEN(J29)&gt;0,VLOOKUP(J29,puan!$AA$4:$AH$111,8)-IF(COUNTIF(puan!$AA$4:$AH$111,J29)=0,0,0),"   ")</f>
        <v>#N/A</v>
      </c>
      <c r="L29" s="370"/>
    </row>
    <row r="30" spans="1:12" s="84" customFormat="1" ht="37.5" hidden="1" customHeight="1" x14ac:dyDescent="0.2">
      <c r="A30" s="365">
        <v>23</v>
      </c>
      <c r="B30" s="366" t="s">
        <v>778</v>
      </c>
      <c r="C30" s="367" t="str">
        <f>IF(ISERROR(VLOOKUP(B30,'KAYIT LİSTESİ'!$B$4:$H$767,2,0)),"",(VLOOKUP(B30,'KAYIT LİSTESİ'!$B$4:$H$767,2,0)))</f>
        <v/>
      </c>
      <c r="D30" s="368" t="str">
        <f>IF(ISERROR(VLOOKUP(B30,'KAYIT LİSTESİ'!$B$4:$H$767,4,0)),"",(VLOOKUP(B30,'KAYIT LİSTESİ'!$B$4:$H$767,4,0)))</f>
        <v/>
      </c>
      <c r="E30" s="369" t="str">
        <f>IF(ISERROR(VLOOKUP(B30,'KAYIT LİSTESİ'!$B$4:$H$767,5,0)),"",(VLOOKUP(B30,'KAYIT LİSTESİ'!$B$4:$H$767,5,0)))</f>
        <v/>
      </c>
      <c r="F30" s="365" t="s">
        <v>1145</v>
      </c>
      <c r="G30" s="327"/>
      <c r="H30" s="327"/>
      <c r="I30" s="327"/>
      <c r="J30" s="268">
        <f t="shared" si="2"/>
        <v>0</v>
      </c>
      <c r="K30" s="329" t="e">
        <f>IF(LEN(J30)&gt;0,VLOOKUP(J30,puan!$AA$4:$AH$111,8)-IF(COUNTIF(puan!$AA$4:$AH$111,J30)=0,0,0),"   ")</f>
        <v>#N/A</v>
      </c>
      <c r="L30" s="370"/>
    </row>
    <row r="31" spans="1:12" s="84" customFormat="1" ht="37.5" hidden="1" customHeight="1" x14ac:dyDescent="0.2">
      <c r="A31" s="365">
        <v>24</v>
      </c>
      <c r="B31" s="366" t="s">
        <v>779</v>
      </c>
      <c r="C31" s="367" t="str">
        <f>IF(ISERROR(VLOOKUP(B31,'KAYIT LİSTESİ'!$B$4:$H$767,2,0)),"",(VLOOKUP(B31,'KAYIT LİSTESİ'!$B$4:$H$767,2,0)))</f>
        <v/>
      </c>
      <c r="D31" s="368" t="str">
        <f>IF(ISERROR(VLOOKUP(B31,'KAYIT LİSTESİ'!$B$4:$H$767,4,0)),"",(VLOOKUP(B31,'KAYIT LİSTESİ'!$B$4:$H$767,4,0)))</f>
        <v/>
      </c>
      <c r="E31" s="369" t="str">
        <f>IF(ISERROR(VLOOKUP(B31,'KAYIT LİSTESİ'!$B$4:$H$767,5,0)),"",(VLOOKUP(B31,'KAYIT LİSTESİ'!$B$4:$H$767,5,0)))</f>
        <v/>
      </c>
      <c r="F31" s="365" t="s">
        <v>1145</v>
      </c>
      <c r="G31" s="327"/>
      <c r="H31" s="327"/>
      <c r="I31" s="327"/>
      <c r="J31" s="268">
        <f t="shared" si="2"/>
        <v>0</v>
      </c>
      <c r="K31" s="329" t="e">
        <f>IF(LEN(J31)&gt;0,VLOOKUP(J31,puan!$AA$4:$AH$111,8)-IF(COUNTIF(puan!$AA$4:$AH$111,J31)=0,0,0),"   ")</f>
        <v>#N/A</v>
      </c>
      <c r="L31" s="370"/>
    </row>
    <row r="32" spans="1:12" s="84" customFormat="1" ht="37.5" hidden="1" customHeight="1" x14ac:dyDescent="0.2">
      <c r="A32" s="365">
        <v>25</v>
      </c>
      <c r="B32" s="366" t="s">
        <v>780</v>
      </c>
      <c r="C32" s="367" t="str">
        <f>IF(ISERROR(VLOOKUP(B32,'KAYIT LİSTESİ'!$B$4:$H$767,2,0)),"",(VLOOKUP(B32,'KAYIT LİSTESİ'!$B$4:$H$767,2,0)))</f>
        <v/>
      </c>
      <c r="D32" s="368" t="str">
        <f>IF(ISERROR(VLOOKUP(B32,'KAYIT LİSTESİ'!$B$4:$H$767,4,0)),"",(VLOOKUP(B32,'KAYIT LİSTESİ'!$B$4:$H$767,4,0)))</f>
        <v/>
      </c>
      <c r="E32" s="369" t="str">
        <f>IF(ISERROR(VLOOKUP(B32,'KAYIT LİSTESİ'!$B$4:$H$767,5,0)),"",(VLOOKUP(B32,'KAYIT LİSTESİ'!$B$4:$H$767,5,0)))</f>
        <v/>
      </c>
      <c r="F32" s="365" t="s">
        <v>1145</v>
      </c>
      <c r="G32" s="327"/>
      <c r="H32" s="327"/>
      <c r="I32" s="327"/>
      <c r="J32" s="268">
        <f t="shared" si="2"/>
        <v>0</v>
      </c>
      <c r="K32" s="329" t="e">
        <f>IF(LEN(J32)&gt;0,VLOOKUP(J32,puan!$AA$4:$AH$111,8)-IF(COUNTIF(puan!$AA$4:$AH$111,J32)=0,0,0),"   ")</f>
        <v>#N/A</v>
      </c>
      <c r="L32" s="370"/>
    </row>
    <row r="33" spans="1:12" s="84" customFormat="1" ht="37.5" hidden="1" customHeight="1" x14ac:dyDescent="0.2">
      <c r="A33" s="365">
        <v>26</v>
      </c>
      <c r="B33" s="366" t="s">
        <v>781</v>
      </c>
      <c r="C33" s="367" t="str">
        <f>IF(ISERROR(VLOOKUP(B33,'KAYIT LİSTESİ'!$B$4:$H$767,2,0)),"",(VLOOKUP(B33,'KAYIT LİSTESİ'!$B$4:$H$767,2,0)))</f>
        <v/>
      </c>
      <c r="D33" s="368" t="str">
        <f>IF(ISERROR(VLOOKUP(B33,'KAYIT LİSTESİ'!$B$4:$H$767,4,0)),"",(VLOOKUP(B33,'KAYIT LİSTESİ'!$B$4:$H$767,4,0)))</f>
        <v/>
      </c>
      <c r="E33" s="369" t="str">
        <f>IF(ISERROR(VLOOKUP(B33,'KAYIT LİSTESİ'!$B$4:$H$767,5,0)),"",(VLOOKUP(B33,'KAYIT LİSTESİ'!$B$4:$H$767,5,0)))</f>
        <v/>
      </c>
      <c r="F33" s="365" t="s">
        <v>1145</v>
      </c>
      <c r="G33" s="327"/>
      <c r="H33" s="327"/>
      <c r="I33" s="327"/>
      <c r="J33" s="268">
        <f t="shared" si="2"/>
        <v>0</v>
      </c>
      <c r="K33" s="329" t="e">
        <f>IF(LEN(J33)&gt;0,VLOOKUP(J33,puan!$AA$4:$AH$111,8)-IF(COUNTIF(puan!$AA$4:$AH$111,J33)=0,0,0),"   ")</f>
        <v>#N/A</v>
      </c>
      <c r="L33" s="370"/>
    </row>
    <row r="34" spans="1:12" s="84" customFormat="1" ht="37.5" hidden="1" customHeight="1" x14ac:dyDescent="0.2">
      <c r="A34" s="365">
        <v>27</v>
      </c>
      <c r="B34" s="366" t="s">
        <v>782</v>
      </c>
      <c r="C34" s="367" t="str">
        <f>IF(ISERROR(VLOOKUP(B34,'KAYIT LİSTESİ'!$B$4:$H$767,2,0)),"",(VLOOKUP(B34,'KAYIT LİSTESİ'!$B$4:$H$767,2,0)))</f>
        <v/>
      </c>
      <c r="D34" s="368" t="str">
        <f>IF(ISERROR(VLOOKUP(B34,'KAYIT LİSTESİ'!$B$4:$H$767,4,0)),"",(VLOOKUP(B34,'KAYIT LİSTESİ'!$B$4:$H$767,4,0)))</f>
        <v/>
      </c>
      <c r="E34" s="369" t="str">
        <f>IF(ISERROR(VLOOKUP(B34,'KAYIT LİSTESİ'!$B$4:$H$767,5,0)),"",(VLOOKUP(B34,'KAYIT LİSTESİ'!$B$4:$H$767,5,0)))</f>
        <v/>
      </c>
      <c r="F34" s="365" t="s">
        <v>1145</v>
      </c>
      <c r="G34" s="327"/>
      <c r="H34" s="327"/>
      <c r="I34" s="327"/>
      <c r="J34" s="268">
        <f t="shared" si="2"/>
        <v>0</v>
      </c>
      <c r="K34" s="329" t="e">
        <f>IF(LEN(J34)&gt;0,VLOOKUP(J34,puan!$AA$4:$AH$111,8)-IF(COUNTIF(puan!$AA$4:$AH$111,J34)=0,0,0),"   ")</f>
        <v>#N/A</v>
      </c>
      <c r="L34" s="370"/>
    </row>
    <row r="35" spans="1:12" s="84" customFormat="1" ht="37.5" hidden="1" customHeight="1" x14ac:dyDescent="0.2">
      <c r="A35" s="365"/>
      <c r="B35" s="366" t="s">
        <v>783</v>
      </c>
      <c r="C35" s="367" t="str">
        <f>IF(ISERROR(VLOOKUP(B35,'KAYIT LİSTESİ'!$B$4:$H$767,2,0)),"",(VLOOKUP(B35,'KAYIT LİSTESİ'!$B$4:$H$767,2,0)))</f>
        <v/>
      </c>
      <c r="D35" s="368" t="str">
        <f>IF(ISERROR(VLOOKUP(B35,'KAYIT LİSTESİ'!$B$4:$H$767,4,0)),"",(VLOOKUP(B35,'KAYIT LİSTESİ'!$B$4:$H$767,4,0)))</f>
        <v/>
      </c>
      <c r="E35" s="369" t="str">
        <f>IF(ISERROR(VLOOKUP(B35,'KAYIT LİSTESİ'!$B$4:$H$767,5,0)),"",(VLOOKUP(B35,'KAYIT LİSTESİ'!$B$4:$H$767,5,0)))</f>
        <v/>
      </c>
      <c r="F35" s="365" t="s">
        <v>1145</v>
      </c>
      <c r="G35" s="327"/>
      <c r="H35" s="327"/>
      <c r="I35" s="327"/>
      <c r="J35" s="268">
        <f t="shared" ref="J35:J42" si="3">MAX(G35:I35)</f>
        <v>0</v>
      </c>
      <c r="K35" s="329" t="e">
        <f>IF(LEN(J35)&gt;0,VLOOKUP(J35,puan!$AA$4:$AH$111,8)-IF(COUNTIF(puan!$AA$4:$AH$111,J35)=0,0,0),"   ")</f>
        <v>#N/A</v>
      </c>
      <c r="L35" s="370"/>
    </row>
    <row r="36" spans="1:12" s="84" customFormat="1" ht="37.5" hidden="1" customHeight="1" x14ac:dyDescent="0.2">
      <c r="A36" s="365"/>
      <c r="B36" s="366" t="s">
        <v>784</v>
      </c>
      <c r="C36" s="367" t="str">
        <f>IF(ISERROR(VLOOKUP(B36,'KAYIT LİSTESİ'!$B$4:$H$767,2,0)),"",(VLOOKUP(B36,'KAYIT LİSTESİ'!$B$4:$H$767,2,0)))</f>
        <v/>
      </c>
      <c r="D36" s="368" t="str">
        <f>IF(ISERROR(VLOOKUP(B36,'KAYIT LİSTESİ'!$B$4:$H$767,4,0)),"",(VLOOKUP(B36,'KAYIT LİSTESİ'!$B$4:$H$767,4,0)))</f>
        <v/>
      </c>
      <c r="E36" s="369" t="str">
        <f>IF(ISERROR(VLOOKUP(B36,'KAYIT LİSTESİ'!$B$4:$H$767,5,0)),"",(VLOOKUP(B36,'KAYIT LİSTESİ'!$B$4:$H$767,5,0)))</f>
        <v/>
      </c>
      <c r="F36" s="365" t="s">
        <v>1145</v>
      </c>
      <c r="G36" s="327"/>
      <c r="H36" s="327"/>
      <c r="I36" s="327"/>
      <c r="J36" s="268">
        <f t="shared" si="3"/>
        <v>0</v>
      </c>
      <c r="K36" s="329" t="e">
        <f>IF(LEN(J36)&gt;0,VLOOKUP(J36,puan!$AA$4:$AH$111,8)-IF(COUNTIF(puan!$AA$4:$AH$111,J36)=0,0,0),"   ")</f>
        <v>#N/A</v>
      </c>
      <c r="L36" s="370"/>
    </row>
    <row r="37" spans="1:12" s="84" customFormat="1" ht="37.5" hidden="1" customHeight="1" x14ac:dyDescent="0.2">
      <c r="A37" s="365"/>
      <c r="B37" s="366" t="s">
        <v>785</v>
      </c>
      <c r="C37" s="367" t="str">
        <f>IF(ISERROR(VLOOKUP(B37,'KAYIT LİSTESİ'!$B$4:$H$767,2,0)),"",(VLOOKUP(B37,'KAYIT LİSTESİ'!$B$4:$H$767,2,0)))</f>
        <v/>
      </c>
      <c r="D37" s="368" t="str">
        <f>IF(ISERROR(VLOOKUP(B37,'KAYIT LİSTESİ'!$B$4:$H$767,4,0)),"",(VLOOKUP(B37,'KAYIT LİSTESİ'!$B$4:$H$767,4,0)))</f>
        <v/>
      </c>
      <c r="E37" s="369" t="str">
        <f>IF(ISERROR(VLOOKUP(B37,'KAYIT LİSTESİ'!$B$4:$H$767,5,0)),"",(VLOOKUP(B37,'KAYIT LİSTESİ'!$B$4:$H$767,5,0)))</f>
        <v/>
      </c>
      <c r="F37" s="365" t="s">
        <v>1145</v>
      </c>
      <c r="G37" s="327"/>
      <c r="H37" s="327"/>
      <c r="I37" s="327"/>
      <c r="J37" s="268">
        <f t="shared" si="3"/>
        <v>0</v>
      </c>
      <c r="K37" s="329" t="e">
        <f>IF(LEN(J37)&gt;0,VLOOKUP(J37,puan!$AA$4:$AH$111,8)-IF(COUNTIF(puan!$AA$4:$AH$111,J37)=0,0,0),"   ")</f>
        <v>#N/A</v>
      </c>
      <c r="L37" s="370"/>
    </row>
    <row r="38" spans="1:12" s="84" customFormat="1" ht="37.5" hidden="1" customHeight="1" x14ac:dyDescent="0.2">
      <c r="A38" s="365"/>
      <c r="B38" s="366" t="s">
        <v>786</v>
      </c>
      <c r="C38" s="367" t="str">
        <f>IF(ISERROR(VLOOKUP(B38,'KAYIT LİSTESİ'!$B$4:$H$767,2,0)),"",(VLOOKUP(B38,'KAYIT LİSTESİ'!$B$4:$H$767,2,0)))</f>
        <v/>
      </c>
      <c r="D38" s="368" t="str">
        <f>IF(ISERROR(VLOOKUP(B38,'KAYIT LİSTESİ'!$B$4:$H$767,4,0)),"",(VLOOKUP(B38,'KAYIT LİSTESİ'!$B$4:$H$767,4,0)))</f>
        <v/>
      </c>
      <c r="E38" s="369" t="str">
        <f>IF(ISERROR(VLOOKUP(B38,'KAYIT LİSTESİ'!$B$4:$H$767,5,0)),"",(VLOOKUP(B38,'KAYIT LİSTESİ'!$B$4:$H$767,5,0)))</f>
        <v/>
      </c>
      <c r="F38" s="365" t="s">
        <v>1145</v>
      </c>
      <c r="G38" s="327"/>
      <c r="H38" s="327"/>
      <c r="I38" s="327"/>
      <c r="J38" s="268">
        <f t="shared" si="3"/>
        <v>0</v>
      </c>
      <c r="K38" s="329" t="e">
        <f>IF(LEN(J38)&gt;0,VLOOKUP(J38,puan!$AA$4:$AH$111,8)-IF(COUNTIF(puan!$AA$4:$AH$111,J38)=0,0,0),"   ")</f>
        <v>#N/A</v>
      </c>
      <c r="L38" s="370"/>
    </row>
    <row r="39" spans="1:12" s="84" customFormat="1" ht="37.5" hidden="1" customHeight="1" x14ac:dyDescent="0.2">
      <c r="A39" s="365"/>
      <c r="B39" s="366" t="s">
        <v>787</v>
      </c>
      <c r="C39" s="367" t="str">
        <f>IF(ISERROR(VLOOKUP(B39,'KAYIT LİSTESİ'!$B$4:$H$767,2,0)),"",(VLOOKUP(B39,'KAYIT LİSTESİ'!$B$4:$H$767,2,0)))</f>
        <v/>
      </c>
      <c r="D39" s="368" t="str">
        <f>IF(ISERROR(VLOOKUP(B39,'KAYIT LİSTESİ'!$B$4:$H$767,4,0)),"",(VLOOKUP(B39,'KAYIT LİSTESİ'!$B$4:$H$767,4,0)))</f>
        <v/>
      </c>
      <c r="E39" s="369" t="str">
        <f>IF(ISERROR(VLOOKUP(B39,'KAYIT LİSTESİ'!$B$4:$H$767,5,0)),"",(VLOOKUP(B39,'KAYIT LİSTESİ'!$B$4:$H$767,5,0)))</f>
        <v/>
      </c>
      <c r="F39" s="365" t="s">
        <v>1145</v>
      </c>
      <c r="G39" s="327"/>
      <c r="H39" s="327"/>
      <c r="I39" s="327"/>
      <c r="J39" s="268">
        <f t="shared" si="3"/>
        <v>0</v>
      </c>
      <c r="K39" s="329" t="e">
        <f>IF(LEN(J39)&gt;0,VLOOKUP(J39,puan!$AA$4:$AH$111,8)-IF(COUNTIF(puan!$AA$4:$AH$111,J39)=0,0,0),"   ")</f>
        <v>#N/A</v>
      </c>
      <c r="L39" s="370"/>
    </row>
    <row r="40" spans="1:12" s="84" customFormat="1" ht="37.5" hidden="1" customHeight="1" x14ac:dyDescent="0.2">
      <c r="A40" s="365"/>
      <c r="B40" s="366" t="s">
        <v>788</v>
      </c>
      <c r="C40" s="367" t="str">
        <f>IF(ISERROR(VLOOKUP(B40,'KAYIT LİSTESİ'!$B$4:$H$767,2,0)),"",(VLOOKUP(B40,'KAYIT LİSTESİ'!$B$4:$H$767,2,0)))</f>
        <v/>
      </c>
      <c r="D40" s="368" t="str">
        <f>IF(ISERROR(VLOOKUP(B40,'KAYIT LİSTESİ'!$B$4:$H$767,4,0)),"",(VLOOKUP(B40,'KAYIT LİSTESİ'!$B$4:$H$767,4,0)))</f>
        <v/>
      </c>
      <c r="E40" s="369" t="str">
        <f>IF(ISERROR(VLOOKUP(B40,'KAYIT LİSTESİ'!$B$4:$H$767,5,0)),"",(VLOOKUP(B40,'KAYIT LİSTESİ'!$B$4:$H$767,5,0)))</f>
        <v/>
      </c>
      <c r="F40" s="365" t="s">
        <v>1145</v>
      </c>
      <c r="G40" s="327"/>
      <c r="H40" s="327"/>
      <c r="I40" s="327"/>
      <c r="J40" s="268">
        <f t="shared" si="3"/>
        <v>0</v>
      </c>
      <c r="K40" s="329" t="e">
        <f>IF(LEN(J40)&gt;0,VLOOKUP(J40,puan!$AA$4:$AH$111,8)-IF(COUNTIF(puan!$AA$4:$AH$111,J40)=0,0,0),"   ")</f>
        <v>#N/A</v>
      </c>
      <c r="L40" s="370"/>
    </row>
    <row r="41" spans="1:12" s="84" customFormat="1" ht="37.5" hidden="1" customHeight="1" x14ac:dyDescent="0.2">
      <c r="A41" s="365"/>
      <c r="B41" s="366" t="s">
        <v>789</v>
      </c>
      <c r="C41" s="367" t="str">
        <f>IF(ISERROR(VLOOKUP(B41,'KAYIT LİSTESİ'!$B$4:$H$767,2,0)),"",(VLOOKUP(B41,'KAYIT LİSTESİ'!$B$4:$H$767,2,0)))</f>
        <v/>
      </c>
      <c r="D41" s="368" t="str">
        <f>IF(ISERROR(VLOOKUP(B41,'KAYIT LİSTESİ'!$B$4:$H$767,4,0)),"",(VLOOKUP(B41,'KAYIT LİSTESİ'!$B$4:$H$767,4,0)))</f>
        <v/>
      </c>
      <c r="E41" s="369" t="str">
        <f>IF(ISERROR(VLOOKUP(B41,'KAYIT LİSTESİ'!$B$4:$H$767,5,0)),"",(VLOOKUP(B41,'KAYIT LİSTESİ'!$B$4:$H$767,5,0)))</f>
        <v/>
      </c>
      <c r="F41" s="365" t="s">
        <v>1145</v>
      </c>
      <c r="G41" s="327"/>
      <c r="H41" s="327"/>
      <c r="I41" s="327"/>
      <c r="J41" s="268">
        <f t="shared" si="3"/>
        <v>0</v>
      </c>
      <c r="K41" s="329" t="e">
        <f>IF(LEN(J41)&gt;0,VLOOKUP(J41,puan!$AA$4:$AH$111,8)-IF(COUNTIF(puan!$AA$4:$AH$111,J41)=0,0,0),"   ")</f>
        <v>#N/A</v>
      </c>
      <c r="L41" s="370"/>
    </row>
    <row r="42" spans="1:12" s="84" customFormat="1" ht="37.5" hidden="1" customHeight="1" x14ac:dyDescent="0.2">
      <c r="A42" s="365"/>
      <c r="B42" s="366" t="s">
        <v>790</v>
      </c>
      <c r="C42" s="367" t="str">
        <f>IF(ISERROR(VLOOKUP(B42,'KAYIT LİSTESİ'!$B$4:$H$767,2,0)),"",(VLOOKUP(B42,'KAYIT LİSTESİ'!$B$4:$H$767,2,0)))</f>
        <v/>
      </c>
      <c r="D42" s="368" t="str">
        <f>IF(ISERROR(VLOOKUP(B42,'KAYIT LİSTESİ'!$B$4:$H$767,4,0)),"",(VLOOKUP(B42,'KAYIT LİSTESİ'!$B$4:$H$767,4,0)))</f>
        <v/>
      </c>
      <c r="E42" s="369" t="str">
        <f>IF(ISERROR(VLOOKUP(B42,'KAYIT LİSTESİ'!$B$4:$H$767,5,0)),"",(VLOOKUP(B42,'KAYIT LİSTESİ'!$B$4:$H$767,5,0)))</f>
        <v/>
      </c>
      <c r="F42" s="365" t="s">
        <v>1145</v>
      </c>
      <c r="G42" s="327"/>
      <c r="H42" s="327"/>
      <c r="I42" s="327"/>
      <c r="J42" s="268">
        <f t="shared" si="3"/>
        <v>0</v>
      </c>
      <c r="K42" s="329" t="e">
        <f>IF(LEN(J42)&gt;0,VLOOKUP(J42,puan!$AA$4:$AH$111,8)-IF(COUNTIF(puan!$AA$4:$AH$111,J42)=0,0,0),"   ")</f>
        <v>#N/A</v>
      </c>
      <c r="L42" s="370"/>
    </row>
    <row r="43" spans="1:12" s="87" customFormat="1" ht="29.25" customHeight="1" x14ac:dyDescent="0.2">
      <c r="A43" s="564" t="s">
        <v>4</v>
      </c>
      <c r="B43" s="564"/>
      <c r="C43" s="564"/>
      <c r="D43" s="564"/>
      <c r="E43" s="89" t="s">
        <v>0</v>
      </c>
      <c r="F43" s="89" t="s">
        <v>1</v>
      </c>
      <c r="G43" s="558" t="s">
        <v>2</v>
      </c>
      <c r="H43" s="558"/>
      <c r="I43" s="558"/>
      <c r="J43" s="558" t="s">
        <v>3</v>
      </c>
      <c r="K43" s="558"/>
      <c r="L43" s="89"/>
    </row>
    <row r="65530" spans="1:1" ht="51" x14ac:dyDescent="0.2">
      <c r="A65530" s="90" t="s">
        <v>736</v>
      </c>
    </row>
  </sheetData>
  <sortState ref="C8:K20">
    <sortCondition descending="1" ref="K8:K20"/>
  </sortState>
  <mergeCells count="22">
    <mergeCell ref="J43:K43"/>
    <mergeCell ref="K4:L4"/>
    <mergeCell ref="A4:C4"/>
    <mergeCell ref="K6:K7"/>
    <mergeCell ref="D4:E4"/>
    <mergeCell ref="C6:C7"/>
    <mergeCell ref="A6:A7"/>
    <mergeCell ref="E6:E7"/>
    <mergeCell ref="D6:D7"/>
    <mergeCell ref="A43:D43"/>
    <mergeCell ref="G43:I43"/>
    <mergeCell ref="I4:J4"/>
    <mergeCell ref="L6:L7"/>
    <mergeCell ref="F6:F7"/>
    <mergeCell ref="A1:L1"/>
    <mergeCell ref="A2:L2"/>
    <mergeCell ref="J5:K5"/>
    <mergeCell ref="G6:I6"/>
    <mergeCell ref="J6:J7"/>
    <mergeCell ref="D3:E3"/>
    <mergeCell ref="A3:C3"/>
    <mergeCell ref="B6:B7"/>
  </mergeCells>
  <conditionalFormatting sqref="J1:J3 J5:J1048576">
    <cfRule type="cellIs" dxfId="16" priority="4" operator="equal">
      <formula>0</formula>
    </cfRule>
  </conditionalFormatting>
  <conditionalFormatting sqref="K1:K3 K5:K1048576">
    <cfRule type="containsErrors" dxfId="15" priority="3">
      <formula>ISERROR(K1)</formula>
    </cfRule>
  </conditionalFormatting>
  <conditionalFormatting sqref="K4">
    <cfRule type="containsErrors" dxfId="14" priority="1">
      <formula>ISERROR(K4)</formula>
    </cfRule>
  </conditionalFormatting>
  <hyperlinks>
    <hyperlink ref="D3" location="'YARIŞMA PROGRAMI'!C14" display="'YARIŞMA PROGRAMI'!C14"/>
    <hyperlink ref="D3:E3" location="'YARIŞMA PROGRAMI'!C9" display="'YARIŞMA PROGRAMI'!C9"/>
  </hyperlinks>
  <printOptions horizontalCentered="1"/>
  <pageMargins left="0" right="0" top="0" bottom="0" header="0.27559055118110237" footer="0.15748031496062992"/>
  <pageSetup paperSize="9" scale="54" orientation="portrait" horizontalDpi="300" verticalDpi="300" r:id="rId1"/>
  <headerFooter alignWithMargins="0"/>
  <ignoredErrors>
    <ignoredError sqref="D4 C35:E42 C21:E34" unlockedFormula="1"/>
    <ignoredError sqref="K28:K42" evalError="1" unlockedFormula="1"/>
    <ignoredError sqref="K21:K27"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tabColor theme="9" tint="-0.499984740745262"/>
    <pageSetUpPr fitToPage="1"/>
  </sheetPr>
  <dimension ref="A1:L65532"/>
  <sheetViews>
    <sheetView view="pageBreakPreview" zoomScale="70" zoomScaleNormal="100" zoomScaleSheetLayoutView="70" workbookViewId="0">
      <selection activeCell="J8" sqref="J8"/>
    </sheetView>
  </sheetViews>
  <sheetFormatPr defaultColWidth="9.140625" defaultRowHeight="12.75" x14ac:dyDescent="0.2"/>
  <cols>
    <col min="1" max="1" width="6" style="90" customWidth="1"/>
    <col min="2" max="2" width="14.7109375" style="90" hidden="1" customWidth="1"/>
    <col min="3" max="3" width="10.42578125" style="90" customWidth="1"/>
    <col min="4" max="4" width="17.7109375" style="91" customWidth="1"/>
    <col min="5" max="5" width="34.5703125" style="90" customWidth="1"/>
    <col min="6" max="6" width="34.5703125" style="3" customWidth="1"/>
    <col min="7" max="9" width="14.42578125" style="3" customWidth="1"/>
    <col min="10" max="10" width="14.42578125" style="92" customWidth="1"/>
    <col min="11" max="12" width="14.42578125" style="90" customWidth="1"/>
    <col min="13" max="16384" width="9.140625" style="3"/>
  </cols>
  <sheetData>
    <row r="1" spans="1:12" ht="48.75" customHeight="1" x14ac:dyDescent="0.2">
      <c r="A1" s="550" t="str">
        <f>'YARIŞMA BİLGİLERİ'!A2:K2</f>
        <v>Türkiye Atletizm Federasyonu</v>
      </c>
      <c r="B1" s="550"/>
      <c r="C1" s="550"/>
      <c r="D1" s="550"/>
      <c r="E1" s="550"/>
      <c r="F1" s="550"/>
      <c r="G1" s="550"/>
      <c r="H1" s="550"/>
      <c r="I1" s="550"/>
      <c r="J1" s="550"/>
      <c r="K1" s="550"/>
      <c r="L1" s="550"/>
    </row>
    <row r="2" spans="1:12" ht="25.5" customHeight="1" x14ac:dyDescent="0.2">
      <c r="A2" s="551" t="str">
        <f>'YARIŞMA BİLGİLERİ'!A14:K14</f>
        <v>Naili Moran Türkiye Atletizm Şampiyonası</v>
      </c>
      <c r="B2" s="551"/>
      <c r="C2" s="551"/>
      <c r="D2" s="551"/>
      <c r="E2" s="551"/>
      <c r="F2" s="551"/>
      <c r="G2" s="551"/>
      <c r="H2" s="551"/>
      <c r="I2" s="551"/>
      <c r="J2" s="551"/>
      <c r="K2" s="551"/>
      <c r="L2" s="551"/>
    </row>
    <row r="3" spans="1:12" s="4" customFormat="1" ht="27" customHeight="1" x14ac:dyDescent="0.2">
      <c r="A3" s="555" t="s">
        <v>110</v>
      </c>
      <c r="B3" s="555"/>
      <c r="C3" s="555"/>
      <c r="D3" s="554" t="str">
        <f>'YARIŞMA PROGRAMI'!C12</f>
        <v>Uzun Atlama-B</v>
      </c>
      <c r="E3" s="554"/>
      <c r="F3" s="187"/>
      <c r="G3" s="213"/>
      <c r="H3" s="208"/>
      <c r="I3" s="187"/>
      <c r="J3" s="254"/>
      <c r="K3" s="254"/>
      <c r="L3" s="254"/>
    </row>
    <row r="4" spans="1:12" s="4" customFormat="1" ht="17.25" customHeight="1" x14ac:dyDescent="0.2">
      <c r="A4" s="560" t="s">
        <v>111</v>
      </c>
      <c r="B4" s="560"/>
      <c r="C4" s="560"/>
      <c r="D4" s="561" t="str">
        <f>'YARIŞMA BİLGİLERİ'!F21</f>
        <v>12 Yaş Erkek</v>
      </c>
      <c r="E4" s="561"/>
      <c r="F4" s="94"/>
      <c r="G4" s="209"/>
      <c r="H4" s="209"/>
      <c r="I4" s="565" t="s">
        <v>109</v>
      </c>
      <c r="J4" s="565"/>
      <c r="K4" s="559">
        <f>'YARIŞMA PROGRAMI'!B11</f>
        <v>0</v>
      </c>
      <c r="L4" s="559"/>
    </row>
    <row r="5" spans="1:12" ht="21" customHeight="1" x14ac:dyDescent="0.2">
      <c r="A5" s="5"/>
      <c r="B5" s="5"/>
      <c r="C5" s="5"/>
      <c r="D5" s="9"/>
      <c r="E5" s="6"/>
      <c r="F5" s="7"/>
      <c r="G5" s="8"/>
      <c r="H5" s="8"/>
      <c r="I5" s="8"/>
      <c r="J5" s="544">
        <f ca="1">NOW()</f>
        <v>43602.34515671296</v>
      </c>
      <c r="K5" s="544"/>
      <c r="L5" s="251"/>
    </row>
    <row r="6" spans="1:12" ht="15.75" customHeight="1" x14ac:dyDescent="0.2">
      <c r="A6" s="556" t="s">
        <v>6</v>
      </c>
      <c r="B6" s="556"/>
      <c r="C6" s="562" t="s">
        <v>95</v>
      </c>
      <c r="D6" s="562" t="s">
        <v>113</v>
      </c>
      <c r="E6" s="556" t="s">
        <v>7</v>
      </c>
      <c r="F6" s="556" t="s">
        <v>750</v>
      </c>
      <c r="G6" s="552" t="s">
        <v>35</v>
      </c>
      <c r="H6" s="552"/>
      <c r="I6" s="552"/>
      <c r="J6" s="553" t="s">
        <v>8</v>
      </c>
      <c r="K6" s="553" t="s">
        <v>156</v>
      </c>
      <c r="L6" s="553" t="s">
        <v>694</v>
      </c>
    </row>
    <row r="7" spans="1:12" ht="24.75" customHeight="1" x14ac:dyDescent="0.2">
      <c r="A7" s="557"/>
      <c r="B7" s="557"/>
      <c r="C7" s="563"/>
      <c r="D7" s="563"/>
      <c r="E7" s="557"/>
      <c r="F7" s="557"/>
      <c r="G7" s="390">
        <v>1</v>
      </c>
      <c r="H7" s="390">
        <v>2</v>
      </c>
      <c r="I7" s="390">
        <v>3</v>
      </c>
      <c r="J7" s="553"/>
      <c r="K7" s="553"/>
      <c r="L7" s="553"/>
    </row>
    <row r="8" spans="1:12" s="84" customFormat="1" ht="36.75" customHeight="1" x14ac:dyDescent="0.2">
      <c r="A8" s="365">
        <v>1</v>
      </c>
      <c r="B8" s="366" t="s">
        <v>791</v>
      </c>
      <c r="C8" s="367" t="str">
        <f>IF(ISERROR(VLOOKUP(B8,'KAYIT LİSTESİ'!$B$4:$H$767,2,0)),"",(VLOOKUP(B8,'KAYIT LİSTESİ'!$B$4:$H$767,2,0)))</f>
        <v/>
      </c>
      <c r="D8" s="368" t="str">
        <f>IF(ISERROR(VLOOKUP(B8,'KAYIT LİSTESİ'!$B$4:$H$767,4,0)),"",(VLOOKUP(B8,'KAYIT LİSTESİ'!$B$4:$H$767,4,0)))</f>
        <v/>
      </c>
      <c r="E8" s="369" t="str">
        <f>IF(ISERROR(VLOOKUP(B8,'KAYIT LİSTESİ'!$B$4:$H$767,5,0)),"",(VLOOKUP(B8,'KAYIT LİSTESİ'!$B$4:$H$767,5,0)))</f>
        <v/>
      </c>
      <c r="F8" s="369" t="str">
        <f>IF(ISERROR(VLOOKUP(B8,'KAYIT LİSTESİ'!$B$4:$H$767,6,0)),"",(VLOOKUP(B8,'KAYIT LİSTESİ'!$B$4:$H$767,6,0)))</f>
        <v/>
      </c>
      <c r="G8" s="327"/>
      <c r="H8" s="327"/>
      <c r="I8" s="327"/>
      <c r="J8" s="268">
        <f t="shared" ref="J8:J15" si="0">MAX(G8:I8)</f>
        <v>0</v>
      </c>
      <c r="K8" s="329" t="e">
        <f>IF(LEN(J8)&gt;0,VLOOKUP(J8,puan!$AA$4:$AH$111,8)-IF(COUNTIF(puan!$AA$4:$AH$111,J8)=0,0,0),"   ")</f>
        <v>#N/A</v>
      </c>
      <c r="L8" s="370"/>
    </row>
    <row r="9" spans="1:12" s="84" customFormat="1" ht="36.75" customHeight="1" x14ac:dyDescent="0.2">
      <c r="A9" s="365">
        <v>2</v>
      </c>
      <c r="B9" s="366" t="s">
        <v>792</v>
      </c>
      <c r="C9" s="367" t="str">
        <f>IF(ISERROR(VLOOKUP(B9,'KAYIT LİSTESİ'!$B$4:$H$767,2,0)),"",(VLOOKUP(B9,'KAYIT LİSTESİ'!$B$4:$H$767,2,0)))</f>
        <v/>
      </c>
      <c r="D9" s="368" t="str">
        <f>IF(ISERROR(VLOOKUP(B9,'KAYIT LİSTESİ'!$B$4:$H$767,4,0)),"",(VLOOKUP(B9,'KAYIT LİSTESİ'!$B$4:$H$767,4,0)))</f>
        <v/>
      </c>
      <c r="E9" s="369" t="str">
        <f>IF(ISERROR(VLOOKUP(B9,'KAYIT LİSTESİ'!$B$4:$H$767,5,0)),"",(VLOOKUP(B9,'KAYIT LİSTESİ'!$B$4:$H$767,5,0)))</f>
        <v/>
      </c>
      <c r="F9" s="369" t="str">
        <f>IF(ISERROR(VLOOKUP(B9,'KAYIT LİSTESİ'!$B$4:$H$767,6,0)),"",(VLOOKUP(B9,'KAYIT LİSTESİ'!$B$4:$H$767,6,0)))</f>
        <v/>
      </c>
      <c r="G9" s="327"/>
      <c r="H9" s="327"/>
      <c r="I9" s="327"/>
      <c r="J9" s="268">
        <f t="shared" si="0"/>
        <v>0</v>
      </c>
      <c r="K9" s="329" t="e">
        <f>IF(LEN(J9)&gt;0,VLOOKUP(J9,puan!$AA$4:$AH$111,8)-IF(COUNTIF(puan!$AA$4:$AH$111,J9)=0,0,0),"   ")</f>
        <v>#N/A</v>
      </c>
      <c r="L9" s="370"/>
    </row>
    <row r="10" spans="1:12" s="84" customFormat="1" ht="36.75" customHeight="1" x14ac:dyDescent="0.2">
      <c r="A10" s="365">
        <v>3</v>
      </c>
      <c r="B10" s="366" t="s">
        <v>793</v>
      </c>
      <c r="C10" s="367" t="str">
        <f>IF(ISERROR(VLOOKUP(B10,'KAYIT LİSTESİ'!$B$4:$H$767,2,0)),"",(VLOOKUP(B10,'KAYIT LİSTESİ'!$B$4:$H$767,2,0)))</f>
        <v/>
      </c>
      <c r="D10" s="368" t="str">
        <f>IF(ISERROR(VLOOKUP(B10,'KAYIT LİSTESİ'!$B$4:$H$767,4,0)),"",(VLOOKUP(B10,'KAYIT LİSTESİ'!$B$4:$H$767,4,0)))</f>
        <v/>
      </c>
      <c r="E10" s="369" t="str">
        <f>IF(ISERROR(VLOOKUP(B10,'KAYIT LİSTESİ'!$B$4:$H$767,5,0)),"",(VLOOKUP(B10,'KAYIT LİSTESİ'!$B$4:$H$767,5,0)))</f>
        <v/>
      </c>
      <c r="F10" s="369" t="str">
        <f>IF(ISERROR(VLOOKUP(B10,'KAYIT LİSTESİ'!$B$4:$H$767,6,0)),"",(VLOOKUP(B10,'KAYIT LİSTESİ'!$B$4:$H$767,6,0)))</f>
        <v/>
      </c>
      <c r="G10" s="327"/>
      <c r="H10" s="327"/>
      <c r="I10" s="327"/>
      <c r="J10" s="268">
        <f t="shared" si="0"/>
        <v>0</v>
      </c>
      <c r="K10" s="329" t="e">
        <f>IF(LEN(J10)&gt;0,VLOOKUP(J10,puan!$AA$4:$AH$111,8)-IF(COUNTIF(puan!$AA$4:$AH$111,J10)=0,0,0),"   ")</f>
        <v>#N/A</v>
      </c>
      <c r="L10" s="370"/>
    </row>
    <row r="11" spans="1:12" s="84" customFormat="1" ht="36.75" customHeight="1" x14ac:dyDescent="0.2">
      <c r="A11" s="365">
        <v>4</v>
      </c>
      <c r="B11" s="366" t="s">
        <v>794</v>
      </c>
      <c r="C11" s="367" t="str">
        <f>IF(ISERROR(VLOOKUP(B11,'KAYIT LİSTESİ'!$B$4:$H$767,2,0)),"",(VLOOKUP(B11,'KAYIT LİSTESİ'!$B$4:$H$767,2,0)))</f>
        <v/>
      </c>
      <c r="D11" s="368" t="str">
        <f>IF(ISERROR(VLOOKUP(B11,'KAYIT LİSTESİ'!$B$4:$H$767,4,0)),"",(VLOOKUP(B11,'KAYIT LİSTESİ'!$B$4:$H$767,4,0)))</f>
        <v/>
      </c>
      <c r="E11" s="369" t="str">
        <f>IF(ISERROR(VLOOKUP(B11,'KAYIT LİSTESİ'!$B$4:$H$767,5,0)),"",(VLOOKUP(B11,'KAYIT LİSTESİ'!$B$4:$H$767,5,0)))</f>
        <v/>
      </c>
      <c r="F11" s="369" t="str">
        <f>IF(ISERROR(VLOOKUP(B11,'KAYIT LİSTESİ'!$B$4:$H$767,6,0)),"",(VLOOKUP(B11,'KAYIT LİSTESİ'!$B$4:$H$767,6,0)))</f>
        <v/>
      </c>
      <c r="G11" s="327"/>
      <c r="H11" s="327"/>
      <c r="I11" s="327"/>
      <c r="J11" s="268">
        <f t="shared" si="0"/>
        <v>0</v>
      </c>
      <c r="K11" s="329" t="e">
        <f>IF(LEN(J11)&gt;0,VLOOKUP(J11,puan!$AA$4:$AH$111,8)-IF(COUNTIF(puan!$AA$4:$AH$111,J11)=0,0,0),"   ")</f>
        <v>#N/A</v>
      </c>
      <c r="L11" s="370"/>
    </row>
    <row r="12" spans="1:12" s="84" customFormat="1" ht="36.75" customHeight="1" x14ac:dyDescent="0.2">
      <c r="A12" s="365">
        <v>5</v>
      </c>
      <c r="B12" s="366" t="s">
        <v>795</v>
      </c>
      <c r="C12" s="367" t="str">
        <f>IF(ISERROR(VLOOKUP(B12,'KAYIT LİSTESİ'!$B$4:$H$767,2,0)),"",(VLOOKUP(B12,'KAYIT LİSTESİ'!$B$4:$H$767,2,0)))</f>
        <v/>
      </c>
      <c r="D12" s="368" t="str">
        <f>IF(ISERROR(VLOOKUP(B12,'KAYIT LİSTESİ'!$B$4:$H$767,4,0)),"",(VLOOKUP(B12,'KAYIT LİSTESİ'!$B$4:$H$767,4,0)))</f>
        <v/>
      </c>
      <c r="E12" s="369" t="str">
        <f>IF(ISERROR(VLOOKUP(B12,'KAYIT LİSTESİ'!$B$4:$H$767,5,0)),"",(VLOOKUP(B12,'KAYIT LİSTESİ'!$B$4:$H$767,5,0)))</f>
        <v/>
      </c>
      <c r="F12" s="369" t="str">
        <f>IF(ISERROR(VLOOKUP(B12,'KAYIT LİSTESİ'!$B$4:$H$767,6,0)),"",(VLOOKUP(B12,'KAYIT LİSTESİ'!$B$4:$H$767,6,0)))</f>
        <v/>
      </c>
      <c r="G12" s="327"/>
      <c r="H12" s="327"/>
      <c r="I12" s="327"/>
      <c r="J12" s="268">
        <f t="shared" si="0"/>
        <v>0</v>
      </c>
      <c r="K12" s="329" t="e">
        <f>IF(LEN(J12)&gt;0,VLOOKUP(J12,puan!$AA$4:$AH$111,8)-IF(COUNTIF(puan!$AA$4:$AH$111,J12)=0,0,0),"   ")</f>
        <v>#N/A</v>
      </c>
      <c r="L12" s="370"/>
    </row>
    <row r="13" spans="1:12" s="84" customFormat="1" ht="36.75" customHeight="1" x14ac:dyDescent="0.2">
      <c r="A13" s="365">
        <v>6</v>
      </c>
      <c r="B13" s="366" t="s">
        <v>796</v>
      </c>
      <c r="C13" s="367" t="str">
        <f>IF(ISERROR(VLOOKUP(B13,'KAYIT LİSTESİ'!$B$4:$H$767,2,0)),"",(VLOOKUP(B13,'KAYIT LİSTESİ'!$B$4:$H$767,2,0)))</f>
        <v/>
      </c>
      <c r="D13" s="368" t="str">
        <f>IF(ISERROR(VLOOKUP(B13,'KAYIT LİSTESİ'!$B$4:$H$767,4,0)),"",(VLOOKUP(B13,'KAYIT LİSTESİ'!$B$4:$H$767,4,0)))</f>
        <v/>
      </c>
      <c r="E13" s="369" t="str">
        <f>IF(ISERROR(VLOOKUP(B13,'KAYIT LİSTESİ'!$B$4:$H$767,5,0)),"",(VLOOKUP(B13,'KAYIT LİSTESİ'!$B$4:$H$767,5,0)))</f>
        <v/>
      </c>
      <c r="F13" s="369" t="str">
        <f>IF(ISERROR(VLOOKUP(B13,'KAYIT LİSTESİ'!$B$4:$H$767,6,0)),"",(VLOOKUP(B13,'KAYIT LİSTESİ'!$B$4:$H$767,6,0)))</f>
        <v/>
      </c>
      <c r="G13" s="327"/>
      <c r="H13" s="327"/>
      <c r="I13" s="327"/>
      <c r="J13" s="268">
        <f t="shared" si="0"/>
        <v>0</v>
      </c>
      <c r="K13" s="329" t="e">
        <f>IF(LEN(J13)&gt;0,VLOOKUP(J13,puan!$AA$4:$AH$111,8)-IF(COUNTIF(puan!$AA$4:$AH$111,J13)=0,0,0),"   ")</f>
        <v>#N/A</v>
      </c>
      <c r="L13" s="370"/>
    </row>
    <row r="14" spans="1:12" s="84" customFormat="1" ht="36.75" customHeight="1" x14ac:dyDescent="0.2">
      <c r="A14" s="365">
        <v>7</v>
      </c>
      <c r="B14" s="366" t="s">
        <v>797</v>
      </c>
      <c r="C14" s="367" t="str">
        <f>IF(ISERROR(VLOOKUP(B14,'KAYIT LİSTESİ'!$B$4:$H$767,2,0)),"",(VLOOKUP(B14,'KAYIT LİSTESİ'!$B$4:$H$767,2,0)))</f>
        <v/>
      </c>
      <c r="D14" s="368" t="str">
        <f>IF(ISERROR(VLOOKUP(B14,'KAYIT LİSTESİ'!$B$4:$H$767,4,0)),"",(VLOOKUP(B14,'KAYIT LİSTESİ'!$B$4:$H$767,4,0)))</f>
        <v/>
      </c>
      <c r="E14" s="369" t="str">
        <f>IF(ISERROR(VLOOKUP(B14,'KAYIT LİSTESİ'!$B$4:$H$767,5,0)),"",(VLOOKUP(B14,'KAYIT LİSTESİ'!$B$4:$H$767,5,0)))</f>
        <v/>
      </c>
      <c r="F14" s="369" t="str">
        <f>IF(ISERROR(VLOOKUP(B14,'KAYIT LİSTESİ'!$B$4:$H$767,6,0)),"",(VLOOKUP(B14,'KAYIT LİSTESİ'!$B$4:$H$767,6,0)))</f>
        <v/>
      </c>
      <c r="G14" s="327"/>
      <c r="H14" s="327"/>
      <c r="I14" s="327"/>
      <c r="J14" s="268">
        <f t="shared" si="0"/>
        <v>0</v>
      </c>
      <c r="K14" s="329" t="e">
        <f>IF(LEN(J14)&gt;0,VLOOKUP(J14,puan!$AA$4:$AH$111,8)-IF(COUNTIF(puan!$AA$4:$AH$111,J14)=0,0,0),"   ")</f>
        <v>#N/A</v>
      </c>
      <c r="L14" s="370"/>
    </row>
    <row r="15" spans="1:12" s="84" customFormat="1" ht="36.75" customHeight="1" x14ac:dyDescent="0.2">
      <c r="A15" s="365">
        <v>8</v>
      </c>
      <c r="B15" s="366" t="s">
        <v>798</v>
      </c>
      <c r="C15" s="367" t="str">
        <f>IF(ISERROR(VLOOKUP(B15,'KAYIT LİSTESİ'!$B$4:$H$767,2,0)),"",(VLOOKUP(B15,'KAYIT LİSTESİ'!$B$4:$H$767,2,0)))</f>
        <v/>
      </c>
      <c r="D15" s="368" t="str">
        <f>IF(ISERROR(VLOOKUP(B15,'KAYIT LİSTESİ'!$B$4:$H$767,4,0)),"",(VLOOKUP(B15,'KAYIT LİSTESİ'!$B$4:$H$767,4,0)))</f>
        <v/>
      </c>
      <c r="E15" s="369" t="str">
        <f>IF(ISERROR(VLOOKUP(B15,'KAYIT LİSTESİ'!$B$4:$H$767,5,0)),"",(VLOOKUP(B15,'KAYIT LİSTESİ'!$B$4:$H$767,5,0)))</f>
        <v/>
      </c>
      <c r="F15" s="369" t="str">
        <f>IF(ISERROR(VLOOKUP(B15,'KAYIT LİSTESİ'!$B$4:$H$767,6,0)),"",(VLOOKUP(B15,'KAYIT LİSTESİ'!$B$4:$H$767,6,0)))</f>
        <v/>
      </c>
      <c r="G15" s="327"/>
      <c r="H15" s="327"/>
      <c r="I15" s="327"/>
      <c r="J15" s="268">
        <f t="shared" si="0"/>
        <v>0</v>
      </c>
      <c r="K15" s="329" t="e">
        <f>IF(LEN(J15)&gt;0,VLOOKUP(J15,puan!$AA$4:$AH$111,8)-IF(COUNTIF(puan!$AA$4:$AH$111,J15)=0,0,0),"   ")</f>
        <v>#N/A</v>
      </c>
      <c r="L15" s="370"/>
    </row>
    <row r="16" spans="1:12" s="84" customFormat="1" ht="36.75" customHeight="1" x14ac:dyDescent="0.2">
      <c r="A16" s="365">
        <v>9</v>
      </c>
      <c r="B16" s="366" t="s">
        <v>799</v>
      </c>
      <c r="C16" s="367" t="str">
        <f>IF(ISERROR(VLOOKUP(B16,'KAYIT LİSTESİ'!$B$4:$H$767,2,0)),"",(VLOOKUP(B16,'KAYIT LİSTESİ'!$B$4:$H$767,2,0)))</f>
        <v/>
      </c>
      <c r="D16" s="368" t="str">
        <f>IF(ISERROR(VLOOKUP(B16,'KAYIT LİSTESİ'!$B$4:$H$767,4,0)),"",(VLOOKUP(B16,'KAYIT LİSTESİ'!$B$4:$H$767,4,0)))</f>
        <v/>
      </c>
      <c r="E16" s="369" t="str">
        <f>IF(ISERROR(VLOOKUP(B16,'KAYIT LİSTESİ'!$B$4:$H$767,5,0)),"",(VLOOKUP(B16,'KAYIT LİSTESİ'!$B$4:$H$767,5,0)))</f>
        <v/>
      </c>
      <c r="F16" s="369" t="str">
        <f>IF(ISERROR(VLOOKUP(B16,'KAYIT LİSTESİ'!$B$4:$H$767,6,0)),"",(VLOOKUP(B16,'KAYIT LİSTESİ'!$B$4:$H$767,6,0)))</f>
        <v/>
      </c>
      <c r="G16" s="327"/>
      <c r="H16" s="327"/>
      <c r="I16" s="327"/>
      <c r="J16" s="268">
        <f t="shared" ref="J16:J44" si="1">MAX(G16:I16)</f>
        <v>0</v>
      </c>
      <c r="K16" s="329" t="e">
        <f>IF(LEN(J16)&gt;0,VLOOKUP(J16,puan!$AA$4:$AH$111,8)-IF(COUNTIF(puan!$AA$4:$AH$111,J16)=0,0,0),"   ")</f>
        <v>#N/A</v>
      </c>
      <c r="L16" s="370"/>
    </row>
    <row r="17" spans="1:12" s="84" customFormat="1" ht="36.75" customHeight="1" x14ac:dyDescent="0.2">
      <c r="A17" s="365">
        <v>10</v>
      </c>
      <c r="B17" s="366" t="s">
        <v>800</v>
      </c>
      <c r="C17" s="367" t="str">
        <f>IF(ISERROR(VLOOKUP(B17,'KAYIT LİSTESİ'!$B$4:$H$767,2,0)),"",(VLOOKUP(B17,'KAYIT LİSTESİ'!$B$4:$H$767,2,0)))</f>
        <v/>
      </c>
      <c r="D17" s="368" t="str">
        <f>IF(ISERROR(VLOOKUP(B17,'KAYIT LİSTESİ'!$B$4:$H$767,4,0)),"",(VLOOKUP(B17,'KAYIT LİSTESİ'!$B$4:$H$767,4,0)))</f>
        <v/>
      </c>
      <c r="E17" s="369" t="str">
        <f>IF(ISERROR(VLOOKUP(B17,'KAYIT LİSTESİ'!$B$4:$H$767,5,0)),"",(VLOOKUP(B17,'KAYIT LİSTESİ'!$B$4:$H$767,5,0)))</f>
        <v/>
      </c>
      <c r="F17" s="369" t="str">
        <f>IF(ISERROR(VLOOKUP(B17,'KAYIT LİSTESİ'!$B$4:$H$767,6,0)),"",(VLOOKUP(B17,'KAYIT LİSTESİ'!$B$4:$H$767,6,0)))</f>
        <v/>
      </c>
      <c r="G17" s="327"/>
      <c r="H17" s="327"/>
      <c r="I17" s="327"/>
      <c r="J17" s="268">
        <f t="shared" si="1"/>
        <v>0</v>
      </c>
      <c r="K17" s="329" t="e">
        <f>IF(LEN(J17)&gt;0,VLOOKUP(J17,puan!$AA$4:$AH$111,8)-IF(COUNTIF(puan!$AA$4:$AH$111,J17)=0,0,0),"   ")</f>
        <v>#N/A</v>
      </c>
      <c r="L17" s="370"/>
    </row>
    <row r="18" spans="1:12" s="84" customFormat="1" ht="36.75" customHeight="1" x14ac:dyDescent="0.2">
      <c r="A18" s="365">
        <v>11</v>
      </c>
      <c r="B18" s="366" t="s">
        <v>801</v>
      </c>
      <c r="C18" s="367" t="str">
        <f>IF(ISERROR(VLOOKUP(B18,'KAYIT LİSTESİ'!$B$4:$H$767,2,0)),"",(VLOOKUP(B18,'KAYIT LİSTESİ'!$B$4:$H$767,2,0)))</f>
        <v/>
      </c>
      <c r="D18" s="368" t="str">
        <f>IF(ISERROR(VLOOKUP(B18,'KAYIT LİSTESİ'!$B$4:$H$767,4,0)),"",(VLOOKUP(B18,'KAYIT LİSTESİ'!$B$4:$H$767,4,0)))</f>
        <v/>
      </c>
      <c r="E18" s="369" t="str">
        <f>IF(ISERROR(VLOOKUP(B18,'KAYIT LİSTESİ'!$B$4:$H$767,5,0)),"",(VLOOKUP(B18,'KAYIT LİSTESİ'!$B$4:$H$767,5,0)))</f>
        <v/>
      </c>
      <c r="F18" s="369" t="str">
        <f>IF(ISERROR(VLOOKUP(B18,'KAYIT LİSTESİ'!$B$4:$H$767,6,0)),"",(VLOOKUP(B18,'KAYIT LİSTESİ'!$B$4:$H$767,6,0)))</f>
        <v/>
      </c>
      <c r="G18" s="327"/>
      <c r="H18" s="327"/>
      <c r="I18" s="327"/>
      <c r="J18" s="268">
        <f t="shared" si="1"/>
        <v>0</v>
      </c>
      <c r="K18" s="329" t="e">
        <f>IF(LEN(J18)&gt;0,VLOOKUP(J18,puan!$AA$4:$AH$111,8)-IF(COUNTIF(puan!$AA$4:$AH$111,J18)=0,0,0),"   ")</f>
        <v>#N/A</v>
      </c>
      <c r="L18" s="370"/>
    </row>
    <row r="19" spans="1:12" s="84" customFormat="1" ht="36.75" customHeight="1" x14ac:dyDescent="0.2">
      <c r="A19" s="365">
        <v>12</v>
      </c>
      <c r="B19" s="366" t="s">
        <v>802</v>
      </c>
      <c r="C19" s="367" t="str">
        <f>IF(ISERROR(VLOOKUP(B19,'KAYIT LİSTESİ'!$B$4:$H$767,2,0)),"",(VLOOKUP(B19,'KAYIT LİSTESİ'!$B$4:$H$767,2,0)))</f>
        <v/>
      </c>
      <c r="D19" s="368" t="str">
        <f>IF(ISERROR(VLOOKUP(B19,'KAYIT LİSTESİ'!$B$4:$H$767,4,0)),"",(VLOOKUP(B19,'KAYIT LİSTESİ'!$B$4:$H$767,4,0)))</f>
        <v/>
      </c>
      <c r="E19" s="369" t="str">
        <f>IF(ISERROR(VLOOKUP(B19,'KAYIT LİSTESİ'!$B$4:$H$767,5,0)),"",(VLOOKUP(B19,'KAYIT LİSTESİ'!$B$4:$H$767,5,0)))</f>
        <v/>
      </c>
      <c r="F19" s="369" t="str">
        <f>IF(ISERROR(VLOOKUP(B19,'KAYIT LİSTESİ'!$B$4:$H$767,6,0)),"",(VLOOKUP(B19,'KAYIT LİSTESİ'!$B$4:$H$767,6,0)))</f>
        <v/>
      </c>
      <c r="G19" s="327"/>
      <c r="H19" s="327"/>
      <c r="I19" s="327"/>
      <c r="J19" s="268">
        <f t="shared" si="1"/>
        <v>0</v>
      </c>
      <c r="K19" s="329" t="e">
        <f>IF(LEN(J19)&gt;0,VLOOKUP(J19,puan!$AA$4:$AH$111,8)-IF(COUNTIF(puan!$AA$4:$AH$111,J19)=0,0,0),"   ")</f>
        <v>#N/A</v>
      </c>
      <c r="L19" s="370"/>
    </row>
    <row r="20" spans="1:12" s="84" customFormat="1" ht="36.75" customHeight="1" x14ac:dyDescent="0.2">
      <c r="A20" s="365">
        <v>13</v>
      </c>
      <c r="B20" s="366" t="s">
        <v>803</v>
      </c>
      <c r="C20" s="367" t="str">
        <f>IF(ISERROR(VLOOKUP(B20,'KAYIT LİSTESİ'!$B$4:$H$767,2,0)),"",(VLOOKUP(B20,'KAYIT LİSTESİ'!$B$4:$H$767,2,0)))</f>
        <v/>
      </c>
      <c r="D20" s="368" t="str">
        <f>IF(ISERROR(VLOOKUP(B20,'KAYIT LİSTESİ'!$B$4:$H$767,4,0)),"",(VLOOKUP(B20,'KAYIT LİSTESİ'!$B$4:$H$767,4,0)))</f>
        <v/>
      </c>
      <c r="E20" s="369" t="str">
        <f>IF(ISERROR(VLOOKUP(B20,'KAYIT LİSTESİ'!$B$4:$H$767,5,0)),"",(VLOOKUP(B20,'KAYIT LİSTESİ'!$B$4:$H$767,5,0)))</f>
        <v/>
      </c>
      <c r="F20" s="369" t="str">
        <f>IF(ISERROR(VLOOKUP(B20,'KAYIT LİSTESİ'!$B$4:$H$767,6,0)),"",(VLOOKUP(B20,'KAYIT LİSTESİ'!$B$4:$H$767,6,0)))</f>
        <v/>
      </c>
      <c r="G20" s="327"/>
      <c r="H20" s="327"/>
      <c r="I20" s="327"/>
      <c r="J20" s="268">
        <f t="shared" si="1"/>
        <v>0</v>
      </c>
      <c r="K20" s="329" t="e">
        <f>IF(LEN(J20)&gt;0,VLOOKUP(J20,puan!$AA$4:$AH$111,8)-IF(COUNTIF(puan!$AA$4:$AH$111,J20)=0,0,0),"   ")</f>
        <v>#N/A</v>
      </c>
      <c r="L20" s="370"/>
    </row>
    <row r="21" spans="1:12" s="84" customFormat="1" ht="36.75" customHeight="1" x14ac:dyDescent="0.2">
      <c r="A21" s="365">
        <v>14</v>
      </c>
      <c r="B21" s="366" t="s">
        <v>804</v>
      </c>
      <c r="C21" s="367" t="str">
        <f>IF(ISERROR(VLOOKUP(B21,'KAYIT LİSTESİ'!$B$4:$H$767,2,0)),"",(VLOOKUP(B21,'KAYIT LİSTESİ'!$B$4:$H$767,2,0)))</f>
        <v/>
      </c>
      <c r="D21" s="368" t="str">
        <f>IF(ISERROR(VLOOKUP(B21,'KAYIT LİSTESİ'!$B$4:$H$767,4,0)),"",(VLOOKUP(B21,'KAYIT LİSTESİ'!$B$4:$H$767,4,0)))</f>
        <v/>
      </c>
      <c r="E21" s="369" t="str">
        <f>IF(ISERROR(VLOOKUP(B21,'KAYIT LİSTESİ'!$B$4:$H$767,5,0)),"",(VLOOKUP(B21,'KAYIT LİSTESİ'!$B$4:$H$767,5,0)))</f>
        <v/>
      </c>
      <c r="F21" s="369" t="str">
        <f>IF(ISERROR(VLOOKUP(B21,'KAYIT LİSTESİ'!$B$4:$H$767,6,0)),"",(VLOOKUP(B21,'KAYIT LİSTESİ'!$B$4:$H$767,6,0)))</f>
        <v/>
      </c>
      <c r="G21" s="327"/>
      <c r="H21" s="327"/>
      <c r="I21" s="327"/>
      <c r="J21" s="268">
        <f t="shared" si="1"/>
        <v>0</v>
      </c>
      <c r="K21" s="329" t="e">
        <f>IF(LEN(J21)&gt;0,VLOOKUP(J21,puan!$AA$4:$AH$111,8)-IF(COUNTIF(puan!$AA$4:$AH$111,J21)=0,0,0),"   ")</f>
        <v>#N/A</v>
      </c>
      <c r="L21" s="370"/>
    </row>
    <row r="22" spans="1:12" s="84" customFormat="1" ht="36.75" customHeight="1" x14ac:dyDescent="0.2">
      <c r="A22" s="365">
        <v>15</v>
      </c>
      <c r="B22" s="366" t="s">
        <v>805</v>
      </c>
      <c r="C22" s="367" t="str">
        <f>IF(ISERROR(VLOOKUP(B22,'KAYIT LİSTESİ'!$B$4:$H$767,2,0)),"",(VLOOKUP(B22,'KAYIT LİSTESİ'!$B$4:$H$767,2,0)))</f>
        <v/>
      </c>
      <c r="D22" s="368" t="str">
        <f>IF(ISERROR(VLOOKUP(B22,'KAYIT LİSTESİ'!$B$4:$H$767,4,0)),"",(VLOOKUP(B22,'KAYIT LİSTESİ'!$B$4:$H$767,4,0)))</f>
        <v/>
      </c>
      <c r="E22" s="369" t="str">
        <f>IF(ISERROR(VLOOKUP(B22,'KAYIT LİSTESİ'!$B$4:$H$767,5,0)),"",(VLOOKUP(B22,'KAYIT LİSTESİ'!$B$4:$H$767,5,0)))</f>
        <v/>
      </c>
      <c r="F22" s="369" t="str">
        <f>IF(ISERROR(VLOOKUP(B22,'KAYIT LİSTESİ'!$B$4:$H$767,6,0)),"",(VLOOKUP(B22,'KAYIT LİSTESİ'!$B$4:$H$767,6,0)))</f>
        <v/>
      </c>
      <c r="G22" s="327"/>
      <c r="H22" s="327"/>
      <c r="I22" s="327"/>
      <c r="J22" s="268">
        <f t="shared" si="1"/>
        <v>0</v>
      </c>
      <c r="K22" s="329" t="e">
        <f>IF(LEN(J22)&gt;0,VLOOKUP(J22,puan!$AA$4:$AH$111,8)-IF(COUNTIF(puan!$AA$4:$AH$111,J22)=0,0,0),"   ")</f>
        <v>#N/A</v>
      </c>
      <c r="L22" s="370"/>
    </row>
    <row r="23" spans="1:12" s="84" customFormat="1" ht="36.75" customHeight="1" x14ac:dyDescent="0.2">
      <c r="A23" s="365">
        <v>16</v>
      </c>
      <c r="B23" s="366" t="s">
        <v>806</v>
      </c>
      <c r="C23" s="367" t="str">
        <f>IF(ISERROR(VLOOKUP(B23,'KAYIT LİSTESİ'!$B$4:$H$767,2,0)),"",(VLOOKUP(B23,'KAYIT LİSTESİ'!$B$4:$H$767,2,0)))</f>
        <v/>
      </c>
      <c r="D23" s="368" t="str">
        <f>IF(ISERROR(VLOOKUP(B23,'KAYIT LİSTESİ'!$B$4:$H$767,4,0)),"",(VLOOKUP(B23,'KAYIT LİSTESİ'!$B$4:$H$767,4,0)))</f>
        <v/>
      </c>
      <c r="E23" s="369" t="str">
        <f>IF(ISERROR(VLOOKUP(B23,'KAYIT LİSTESİ'!$B$4:$H$767,5,0)),"",(VLOOKUP(B23,'KAYIT LİSTESİ'!$B$4:$H$767,5,0)))</f>
        <v/>
      </c>
      <c r="F23" s="369" t="str">
        <f>IF(ISERROR(VLOOKUP(B23,'KAYIT LİSTESİ'!$B$4:$H$767,6,0)),"",(VLOOKUP(B23,'KAYIT LİSTESİ'!$B$4:$H$767,6,0)))</f>
        <v/>
      </c>
      <c r="G23" s="327"/>
      <c r="H23" s="327"/>
      <c r="I23" s="327"/>
      <c r="J23" s="268">
        <f t="shared" si="1"/>
        <v>0</v>
      </c>
      <c r="K23" s="329" t="e">
        <f>IF(LEN(J23)&gt;0,VLOOKUP(J23,puan!$AA$4:$AH$111,8)-IF(COUNTIF(puan!$AA$4:$AH$111,J23)=0,0,0),"   ")</f>
        <v>#N/A</v>
      </c>
      <c r="L23" s="370"/>
    </row>
    <row r="24" spans="1:12" s="84" customFormat="1" ht="36.75" customHeight="1" x14ac:dyDescent="0.2">
      <c r="A24" s="365">
        <v>17</v>
      </c>
      <c r="B24" s="366" t="s">
        <v>807</v>
      </c>
      <c r="C24" s="367" t="str">
        <f>IF(ISERROR(VLOOKUP(B24,'KAYIT LİSTESİ'!$B$4:$H$767,2,0)),"",(VLOOKUP(B24,'KAYIT LİSTESİ'!$B$4:$H$767,2,0)))</f>
        <v/>
      </c>
      <c r="D24" s="368" t="str">
        <f>IF(ISERROR(VLOOKUP(B24,'KAYIT LİSTESİ'!$B$4:$H$767,4,0)),"",(VLOOKUP(B24,'KAYIT LİSTESİ'!$B$4:$H$767,4,0)))</f>
        <v/>
      </c>
      <c r="E24" s="369" t="str">
        <f>IF(ISERROR(VLOOKUP(B24,'KAYIT LİSTESİ'!$B$4:$H$767,5,0)),"",(VLOOKUP(B24,'KAYIT LİSTESİ'!$B$4:$H$767,5,0)))</f>
        <v/>
      </c>
      <c r="F24" s="369" t="str">
        <f>IF(ISERROR(VLOOKUP(B24,'KAYIT LİSTESİ'!$B$4:$H$767,6,0)),"",(VLOOKUP(B24,'KAYIT LİSTESİ'!$B$4:$H$767,6,0)))</f>
        <v/>
      </c>
      <c r="G24" s="327"/>
      <c r="H24" s="327"/>
      <c r="I24" s="327"/>
      <c r="J24" s="268">
        <f t="shared" si="1"/>
        <v>0</v>
      </c>
      <c r="K24" s="329" t="e">
        <f>IF(LEN(J24)&gt;0,VLOOKUP(J24,puan!$AA$4:$AH$111,8)-IF(COUNTIF(puan!$AA$4:$AH$111,J24)=0,0,0),"   ")</f>
        <v>#N/A</v>
      </c>
      <c r="L24" s="370"/>
    </row>
    <row r="25" spans="1:12" s="84" customFormat="1" ht="36.75" customHeight="1" x14ac:dyDescent="0.2">
      <c r="A25" s="365">
        <v>18</v>
      </c>
      <c r="B25" s="366" t="s">
        <v>808</v>
      </c>
      <c r="C25" s="367" t="str">
        <f>IF(ISERROR(VLOOKUP(B25,'KAYIT LİSTESİ'!$B$4:$H$767,2,0)),"",(VLOOKUP(B25,'KAYIT LİSTESİ'!$B$4:$H$767,2,0)))</f>
        <v/>
      </c>
      <c r="D25" s="368" t="str">
        <f>IF(ISERROR(VLOOKUP(B25,'KAYIT LİSTESİ'!$B$4:$H$767,4,0)),"",(VLOOKUP(B25,'KAYIT LİSTESİ'!$B$4:$H$767,4,0)))</f>
        <v/>
      </c>
      <c r="E25" s="369" t="str">
        <f>IF(ISERROR(VLOOKUP(B25,'KAYIT LİSTESİ'!$B$4:$H$767,5,0)),"",(VLOOKUP(B25,'KAYIT LİSTESİ'!$B$4:$H$767,5,0)))</f>
        <v/>
      </c>
      <c r="F25" s="369" t="str">
        <f>IF(ISERROR(VLOOKUP(B25,'KAYIT LİSTESİ'!$B$4:$H$767,6,0)),"",(VLOOKUP(B25,'KAYIT LİSTESİ'!$B$4:$H$767,6,0)))</f>
        <v/>
      </c>
      <c r="G25" s="327"/>
      <c r="H25" s="327"/>
      <c r="I25" s="327"/>
      <c r="J25" s="268">
        <f t="shared" si="1"/>
        <v>0</v>
      </c>
      <c r="K25" s="329" t="e">
        <f>IF(LEN(J25)&gt;0,VLOOKUP(J25,puan!$AA$4:$AH$111,8)-IF(COUNTIF(puan!$AA$4:$AH$111,J25)=0,0,0),"   ")</f>
        <v>#N/A</v>
      </c>
      <c r="L25" s="370"/>
    </row>
    <row r="26" spans="1:12" s="84" customFormat="1" ht="36.75" customHeight="1" x14ac:dyDescent="0.2">
      <c r="A26" s="365">
        <v>19</v>
      </c>
      <c r="B26" s="366" t="s">
        <v>809</v>
      </c>
      <c r="C26" s="367" t="str">
        <f>IF(ISERROR(VLOOKUP(B26,'KAYIT LİSTESİ'!$B$4:$H$767,2,0)),"",(VLOOKUP(B26,'KAYIT LİSTESİ'!$B$4:$H$767,2,0)))</f>
        <v/>
      </c>
      <c r="D26" s="368" t="str">
        <f>IF(ISERROR(VLOOKUP(B26,'KAYIT LİSTESİ'!$B$4:$H$767,4,0)),"",(VLOOKUP(B26,'KAYIT LİSTESİ'!$B$4:$H$767,4,0)))</f>
        <v/>
      </c>
      <c r="E26" s="369" t="str">
        <f>IF(ISERROR(VLOOKUP(B26,'KAYIT LİSTESİ'!$B$4:$H$767,5,0)),"",(VLOOKUP(B26,'KAYIT LİSTESİ'!$B$4:$H$767,5,0)))</f>
        <v/>
      </c>
      <c r="F26" s="369" t="str">
        <f>IF(ISERROR(VLOOKUP(B26,'KAYIT LİSTESİ'!$B$4:$H$767,6,0)),"",(VLOOKUP(B26,'KAYIT LİSTESİ'!$B$4:$H$767,6,0)))</f>
        <v/>
      </c>
      <c r="G26" s="327"/>
      <c r="H26" s="327"/>
      <c r="I26" s="327"/>
      <c r="J26" s="268">
        <f t="shared" si="1"/>
        <v>0</v>
      </c>
      <c r="K26" s="329" t="e">
        <f>IF(LEN(J26)&gt;0,VLOOKUP(J26,puan!$AA$4:$AH$111,8)-IF(COUNTIF(puan!$AA$4:$AH$111,J26)=0,0,0),"   ")</f>
        <v>#N/A</v>
      </c>
      <c r="L26" s="370"/>
    </row>
    <row r="27" spans="1:12" s="84" customFormat="1" ht="36.75" customHeight="1" x14ac:dyDescent="0.2">
      <c r="A27" s="365">
        <v>20</v>
      </c>
      <c r="B27" s="366" t="s">
        <v>810</v>
      </c>
      <c r="C27" s="367" t="str">
        <f>IF(ISERROR(VLOOKUP(B27,'KAYIT LİSTESİ'!$B$4:$H$767,2,0)),"",(VLOOKUP(B27,'KAYIT LİSTESİ'!$B$4:$H$767,2,0)))</f>
        <v/>
      </c>
      <c r="D27" s="368" t="str">
        <f>IF(ISERROR(VLOOKUP(B27,'KAYIT LİSTESİ'!$B$4:$H$767,4,0)),"",(VLOOKUP(B27,'KAYIT LİSTESİ'!$B$4:$H$767,4,0)))</f>
        <v/>
      </c>
      <c r="E27" s="369" t="str">
        <f>IF(ISERROR(VLOOKUP(B27,'KAYIT LİSTESİ'!$B$4:$H$767,5,0)),"",(VLOOKUP(B27,'KAYIT LİSTESİ'!$B$4:$H$767,5,0)))</f>
        <v/>
      </c>
      <c r="F27" s="369" t="str">
        <f>IF(ISERROR(VLOOKUP(B27,'KAYIT LİSTESİ'!$B$4:$H$767,6,0)),"",(VLOOKUP(B27,'KAYIT LİSTESİ'!$B$4:$H$767,6,0)))</f>
        <v/>
      </c>
      <c r="G27" s="327"/>
      <c r="H27" s="327"/>
      <c r="I27" s="327"/>
      <c r="J27" s="268">
        <f t="shared" si="1"/>
        <v>0</v>
      </c>
      <c r="K27" s="329" t="e">
        <f>IF(LEN(J27)&gt;0,VLOOKUP(J27,puan!$AA$4:$AH$111,8)-IF(COUNTIF(puan!$AA$4:$AH$111,J27)=0,0,0),"   ")</f>
        <v>#N/A</v>
      </c>
      <c r="L27" s="370"/>
    </row>
    <row r="28" spans="1:12" s="84" customFormat="1" ht="36.75" customHeight="1" x14ac:dyDescent="0.2">
      <c r="A28" s="365">
        <v>21</v>
      </c>
      <c r="B28" s="366" t="s">
        <v>811</v>
      </c>
      <c r="C28" s="367" t="str">
        <f>IF(ISERROR(VLOOKUP(B28,'KAYIT LİSTESİ'!$B$4:$H$767,2,0)),"",(VLOOKUP(B28,'KAYIT LİSTESİ'!$B$4:$H$767,2,0)))</f>
        <v/>
      </c>
      <c r="D28" s="368" t="str">
        <f>IF(ISERROR(VLOOKUP(B28,'KAYIT LİSTESİ'!$B$4:$H$767,4,0)),"",(VLOOKUP(B28,'KAYIT LİSTESİ'!$B$4:$H$767,4,0)))</f>
        <v/>
      </c>
      <c r="E28" s="369" t="str">
        <f>IF(ISERROR(VLOOKUP(B28,'KAYIT LİSTESİ'!$B$4:$H$767,5,0)),"",(VLOOKUP(B28,'KAYIT LİSTESİ'!$B$4:$H$767,5,0)))</f>
        <v/>
      </c>
      <c r="F28" s="369" t="str">
        <f>IF(ISERROR(VLOOKUP(B28,'KAYIT LİSTESİ'!$B$4:$H$767,6,0)),"",(VLOOKUP(B28,'KAYIT LİSTESİ'!$B$4:$H$767,6,0)))</f>
        <v/>
      </c>
      <c r="G28" s="327"/>
      <c r="H28" s="327"/>
      <c r="I28" s="327"/>
      <c r="J28" s="268">
        <f t="shared" si="1"/>
        <v>0</v>
      </c>
      <c r="K28" s="329" t="e">
        <f>IF(LEN(J28)&gt;0,VLOOKUP(J28,puan!$AA$4:$AH$111,8)-IF(COUNTIF(puan!$AA$4:$AH$111,J28)=0,0,0),"   ")</f>
        <v>#N/A</v>
      </c>
      <c r="L28" s="370"/>
    </row>
    <row r="29" spans="1:12" s="84" customFormat="1" ht="36.75" customHeight="1" x14ac:dyDescent="0.2">
      <c r="A29" s="365">
        <v>22</v>
      </c>
      <c r="B29" s="366" t="s">
        <v>812</v>
      </c>
      <c r="C29" s="367" t="str">
        <f>IF(ISERROR(VLOOKUP(B29,'KAYIT LİSTESİ'!$B$4:$H$767,2,0)),"",(VLOOKUP(B29,'KAYIT LİSTESİ'!$B$4:$H$767,2,0)))</f>
        <v/>
      </c>
      <c r="D29" s="368" t="str">
        <f>IF(ISERROR(VLOOKUP(B29,'KAYIT LİSTESİ'!$B$4:$H$767,4,0)),"",(VLOOKUP(B29,'KAYIT LİSTESİ'!$B$4:$H$767,4,0)))</f>
        <v/>
      </c>
      <c r="E29" s="369" t="str">
        <f>IF(ISERROR(VLOOKUP(B29,'KAYIT LİSTESİ'!$B$4:$H$767,5,0)),"",(VLOOKUP(B29,'KAYIT LİSTESİ'!$B$4:$H$767,5,0)))</f>
        <v/>
      </c>
      <c r="F29" s="369" t="str">
        <f>IF(ISERROR(VLOOKUP(B29,'KAYIT LİSTESİ'!$B$4:$H$767,6,0)),"",(VLOOKUP(B29,'KAYIT LİSTESİ'!$B$4:$H$767,6,0)))</f>
        <v/>
      </c>
      <c r="G29" s="327"/>
      <c r="H29" s="327"/>
      <c r="I29" s="327"/>
      <c r="J29" s="268">
        <f t="shared" si="1"/>
        <v>0</v>
      </c>
      <c r="K29" s="329" t="e">
        <f>IF(LEN(J29)&gt;0,VLOOKUP(J29,puan!$AA$4:$AH$111,8)-IF(COUNTIF(puan!$AA$4:$AH$111,J29)=0,0,0),"   ")</f>
        <v>#N/A</v>
      </c>
      <c r="L29" s="370"/>
    </row>
    <row r="30" spans="1:12" s="84" customFormat="1" ht="36.75" customHeight="1" x14ac:dyDescent="0.2">
      <c r="A30" s="365">
        <v>23</v>
      </c>
      <c r="B30" s="366" t="s">
        <v>813</v>
      </c>
      <c r="C30" s="367" t="str">
        <f>IF(ISERROR(VLOOKUP(B30,'KAYIT LİSTESİ'!$B$4:$H$767,2,0)),"",(VLOOKUP(B30,'KAYIT LİSTESİ'!$B$4:$H$767,2,0)))</f>
        <v/>
      </c>
      <c r="D30" s="368" t="str">
        <f>IF(ISERROR(VLOOKUP(B30,'KAYIT LİSTESİ'!$B$4:$H$767,4,0)),"",(VLOOKUP(B30,'KAYIT LİSTESİ'!$B$4:$H$767,4,0)))</f>
        <v/>
      </c>
      <c r="E30" s="369" t="str">
        <f>IF(ISERROR(VLOOKUP(B30,'KAYIT LİSTESİ'!$B$4:$H$767,5,0)),"",(VLOOKUP(B30,'KAYIT LİSTESİ'!$B$4:$H$767,5,0)))</f>
        <v/>
      </c>
      <c r="F30" s="369" t="str">
        <f>IF(ISERROR(VLOOKUP(B30,'KAYIT LİSTESİ'!$B$4:$H$767,6,0)),"",(VLOOKUP(B30,'KAYIT LİSTESİ'!$B$4:$H$767,6,0)))</f>
        <v/>
      </c>
      <c r="G30" s="327"/>
      <c r="H30" s="327"/>
      <c r="I30" s="327"/>
      <c r="J30" s="268">
        <f t="shared" si="1"/>
        <v>0</v>
      </c>
      <c r="K30" s="329" t="e">
        <f>IF(LEN(J30)&gt;0,VLOOKUP(J30,puan!$AA$4:$AH$111,8)-IF(COUNTIF(puan!$AA$4:$AH$111,J30)=0,0,0),"   ")</f>
        <v>#N/A</v>
      </c>
      <c r="L30" s="370"/>
    </row>
    <row r="31" spans="1:12" s="84" customFormat="1" ht="36.75" customHeight="1" x14ac:dyDescent="0.2">
      <c r="A31" s="365">
        <v>24</v>
      </c>
      <c r="B31" s="366" t="s">
        <v>814</v>
      </c>
      <c r="C31" s="367" t="str">
        <f>IF(ISERROR(VLOOKUP(B31,'KAYIT LİSTESİ'!$B$4:$H$767,2,0)),"",(VLOOKUP(B31,'KAYIT LİSTESİ'!$B$4:$H$767,2,0)))</f>
        <v/>
      </c>
      <c r="D31" s="368" t="str">
        <f>IF(ISERROR(VLOOKUP(B31,'KAYIT LİSTESİ'!$B$4:$H$767,4,0)),"",(VLOOKUP(B31,'KAYIT LİSTESİ'!$B$4:$H$767,4,0)))</f>
        <v/>
      </c>
      <c r="E31" s="369" t="str">
        <f>IF(ISERROR(VLOOKUP(B31,'KAYIT LİSTESİ'!$B$4:$H$767,5,0)),"",(VLOOKUP(B31,'KAYIT LİSTESİ'!$B$4:$H$767,5,0)))</f>
        <v/>
      </c>
      <c r="F31" s="369" t="str">
        <f>IF(ISERROR(VLOOKUP(B31,'KAYIT LİSTESİ'!$B$4:$H$767,6,0)),"",(VLOOKUP(B31,'KAYIT LİSTESİ'!$B$4:$H$767,6,0)))</f>
        <v/>
      </c>
      <c r="G31" s="327"/>
      <c r="H31" s="327"/>
      <c r="I31" s="327"/>
      <c r="J31" s="268">
        <f t="shared" si="1"/>
        <v>0</v>
      </c>
      <c r="K31" s="329" t="e">
        <f>IF(LEN(J31)&gt;0,VLOOKUP(J31,puan!$AA$4:$AH$111,8)-IF(COUNTIF(puan!$AA$4:$AH$111,J31)=0,0,0),"   ")</f>
        <v>#N/A</v>
      </c>
      <c r="L31" s="370"/>
    </row>
    <row r="32" spans="1:12" s="84" customFormat="1" ht="36.75" customHeight="1" x14ac:dyDescent="0.2">
      <c r="A32" s="365">
        <v>25</v>
      </c>
      <c r="B32" s="366" t="s">
        <v>815</v>
      </c>
      <c r="C32" s="367" t="str">
        <f>IF(ISERROR(VLOOKUP(B32,'KAYIT LİSTESİ'!$B$4:$H$767,2,0)),"",(VLOOKUP(B32,'KAYIT LİSTESİ'!$B$4:$H$767,2,0)))</f>
        <v/>
      </c>
      <c r="D32" s="368" t="str">
        <f>IF(ISERROR(VLOOKUP(B32,'KAYIT LİSTESİ'!$B$4:$H$767,4,0)),"",(VLOOKUP(B32,'KAYIT LİSTESİ'!$B$4:$H$767,4,0)))</f>
        <v/>
      </c>
      <c r="E32" s="369" t="str">
        <f>IF(ISERROR(VLOOKUP(B32,'KAYIT LİSTESİ'!$B$4:$H$767,5,0)),"",(VLOOKUP(B32,'KAYIT LİSTESİ'!$B$4:$H$767,5,0)))</f>
        <v/>
      </c>
      <c r="F32" s="369" t="str">
        <f>IF(ISERROR(VLOOKUP(B32,'KAYIT LİSTESİ'!$B$4:$H$767,6,0)),"",(VLOOKUP(B32,'KAYIT LİSTESİ'!$B$4:$H$767,6,0)))</f>
        <v/>
      </c>
      <c r="G32" s="327"/>
      <c r="H32" s="327"/>
      <c r="I32" s="327"/>
      <c r="J32" s="268">
        <f t="shared" si="1"/>
        <v>0</v>
      </c>
      <c r="K32" s="329" t="e">
        <f>IF(LEN(J32)&gt;0,VLOOKUP(J32,puan!$AA$4:$AH$111,8)-IF(COUNTIF(puan!$AA$4:$AH$111,J32)=0,0,0),"   ")</f>
        <v>#N/A</v>
      </c>
      <c r="L32" s="370"/>
    </row>
    <row r="33" spans="1:12" s="84" customFormat="1" ht="36.75" customHeight="1" x14ac:dyDescent="0.2">
      <c r="A33" s="365">
        <v>26</v>
      </c>
      <c r="B33" s="366" t="s">
        <v>816</v>
      </c>
      <c r="C33" s="367" t="str">
        <f>IF(ISERROR(VLOOKUP(B33,'KAYIT LİSTESİ'!$B$4:$H$767,2,0)),"",(VLOOKUP(B33,'KAYIT LİSTESİ'!$B$4:$H$767,2,0)))</f>
        <v/>
      </c>
      <c r="D33" s="368" t="str">
        <f>IF(ISERROR(VLOOKUP(B33,'KAYIT LİSTESİ'!$B$4:$H$767,4,0)),"",(VLOOKUP(B33,'KAYIT LİSTESİ'!$B$4:$H$767,4,0)))</f>
        <v/>
      </c>
      <c r="E33" s="369" t="str">
        <f>IF(ISERROR(VLOOKUP(B33,'KAYIT LİSTESİ'!$B$4:$H$767,5,0)),"",(VLOOKUP(B33,'KAYIT LİSTESİ'!$B$4:$H$767,5,0)))</f>
        <v/>
      </c>
      <c r="F33" s="369" t="str">
        <f>IF(ISERROR(VLOOKUP(B33,'KAYIT LİSTESİ'!$B$4:$H$767,6,0)),"",(VLOOKUP(B33,'KAYIT LİSTESİ'!$B$4:$H$767,6,0)))</f>
        <v/>
      </c>
      <c r="G33" s="327"/>
      <c r="H33" s="327"/>
      <c r="I33" s="327"/>
      <c r="J33" s="268">
        <f t="shared" si="1"/>
        <v>0</v>
      </c>
      <c r="K33" s="329" t="e">
        <f>IF(LEN(J33)&gt;0,VLOOKUP(J33,puan!$AA$4:$AH$111,8)-IF(COUNTIF(puan!$AA$4:$AH$111,J33)=0,0,0),"   ")</f>
        <v>#N/A</v>
      </c>
      <c r="L33" s="370"/>
    </row>
    <row r="34" spans="1:12" s="84" customFormat="1" ht="36.75" customHeight="1" x14ac:dyDescent="0.2">
      <c r="A34" s="365">
        <v>27</v>
      </c>
      <c r="B34" s="366" t="s">
        <v>817</v>
      </c>
      <c r="C34" s="367" t="str">
        <f>IF(ISERROR(VLOOKUP(B34,'KAYIT LİSTESİ'!$B$4:$H$767,2,0)),"",(VLOOKUP(B34,'KAYIT LİSTESİ'!$B$4:$H$767,2,0)))</f>
        <v/>
      </c>
      <c r="D34" s="368" t="str">
        <f>IF(ISERROR(VLOOKUP(B34,'KAYIT LİSTESİ'!$B$4:$H$767,4,0)),"",(VLOOKUP(B34,'KAYIT LİSTESİ'!$B$4:$H$767,4,0)))</f>
        <v/>
      </c>
      <c r="E34" s="369" t="str">
        <f>IF(ISERROR(VLOOKUP(B34,'KAYIT LİSTESİ'!$B$4:$H$767,5,0)),"",(VLOOKUP(B34,'KAYIT LİSTESİ'!$B$4:$H$767,5,0)))</f>
        <v/>
      </c>
      <c r="F34" s="369" t="str">
        <f>IF(ISERROR(VLOOKUP(B34,'KAYIT LİSTESİ'!$B$4:$H$767,6,0)),"",(VLOOKUP(B34,'KAYIT LİSTESİ'!$B$4:$H$767,6,0)))</f>
        <v/>
      </c>
      <c r="G34" s="327"/>
      <c r="H34" s="327"/>
      <c r="I34" s="327"/>
      <c r="J34" s="268">
        <f t="shared" si="1"/>
        <v>0</v>
      </c>
      <c r="K34" s="329" t="e">
        <f>IF(LEN(J34)&gt;0,VLOOKUP(J34,puan!$AA$4:$AH$111,8)-IF(COUNTIF(puan!$AA$4:$AH$111,J34)=0,0,0),"   ")</f>
        <v>#N/A</v>
      </c>
      <c r="L34" s="370"/>
    </row>
    <row r="35" spans="1:12" s="84" customFormat="1" ht="36.75" customHeight="1" x14ac:dyDescent="0.2">
      <c r="A35" s="365">
        <v>28</v>
      </c>
      <c r="B35" s="366" t="s">
        <v>818</v>
      </c>
      <c r="C35" s="367" t="str">
        <f>IF(ISERROR(VLOOKUP(B35,'KAYIT LİSTESİ'!$B$4:$H$767,2,0)),"",(VLOOKUP(B35,'KAYIT LİSTESİ'!$B$4:$H$767,2,0)))</f>
        <v/>
      </c>
      <c r="D35" s="368" t="str">
        <f>IF(ISERROR(VLOOKUP(B35,'KAYIT LİSTESİ'!$B$4:$H$767,4,0)),"",(VLOOKUP(B35,'KAYIT LİSTESİ'!$B$4:$H$767,4,0)))</f>
        <v/>
      </c>
      <c r="E35" s="369" t="str">
        <f>IF(ISERROR(VLOOKUP(B35,'KAYIT LİSTESİ'!$B$4:$H$767,5,0)),"",(VLOOKUP(B35,'KAYIT LİSTESİ'!$B$4:$H$767,5,0)))</f>
        <v/>
      </c>
      <c r="F35" s="369" t="str">
        <f>IF(ISERROR(VLOOKUP(B35,'KAYIT LİSTESİ'!$B$4:$H$767,6,0)),"",(VLOOKUP(B35,'KAYIT LİSTESİ'!$B$4:$H$767,6,0)))</f>
        <v/>
      </c>
      <c r="G35" s="327"/>
      <c r="H35" s="327"/>
      <c r="I35" s="327"/>
      <c r="J35" s="268">
        <f t="shared" si="1"/>
        <v>0</v>
      </c>
      <c r="K35" s="329" t="e">
        <f>IF(LEN(J35)&gt;0,VLOOKUP(J35,puan!$AA$4:$AH$111,8)-IF(COUNTIF(puan!$AA$4:$AH$111,J35)=0,0,0),"   ")</f>
        <v>#N/A</v>
      </c>
      <c r="L35" s="370"/>
    </row>
    <row r="36" spans="1:12" s="84" customFormat="1" ht="36.75" customHeight="1" x14ac:dyDescent="0.2">
      <c r="A36" s="365">
        <v>29</v>
      </c>
      <c r="B36" s="366" t="s">
        <v>819</v>
      </c>
      <c r="C36" s="367" t="str">
        <f>IF(ISERROR(VLOOKUP(B36,'KAYIT LİSTESİ'!$B$4:$H$767,2,0)),"",(VLOOKUP(B36,'KAYIT LİSTESİ'!$B$4:$H$767,2,0)))</f>
        <v/>
      </c>
      <c r="D36" s="368" t="str">
        <f>IF(ISERROR(VLOOKUP(B36,'KAYIT LİSTESİ'!$B$4:$H$767,4,0)),"",(VLOOKUP(B36,'KAYIT LİSTESİ'!$B$4:$H$767,4,0)))</f>
        <v/>
      </c>
      <c r="E36" s="369" t="str">
        <f>IF(ISERROR(VLOOKUP(B36,'KAYIT LİSTESİ'!$B$4:$H$767,5,0)),"",(VLOOKUP(B36,'KAYIT LİSTESİ'!$B$4:$H$767,5,0)))</f>
        <v/>
      </c>
      <c r="F36" s="369" t="str">
        <f>IF(ISERROR(VLOOKUP(B36,'KAYIT LİSTESİ'!$B$4:$H$767,6,0)),"",(VLOOKUP(B36,'KAYIT LİSTESİ'!$B$4:$H$767,6,0)))</f>
        <v/>
      </c>
      <c r="G36" s="327"/>
      <c r="H36" s="327"/>
      <c r="I36" s="327"/>
      <c r="J36" s="268">
        <f t="shared" si="1"/>
        <v>0</v>
      </c>
      <c r="K36" s="329" t="e">
        <f>IF(LEN(J36)&gt;0,VLOOKUP(J36,puan!$AA$4:$AH$111,8)-IF(COUNTIF(puan!$AA$4:$AH$111,J36)=0,0,0),"   ")</f>
        <v>#N/A</v>
      </c>
      <c r="L36" s="370"/>
    </row>
    <row r="37" spans="1:12" s="84" customFormat="1" ht="36.75" customHeight="1" x14ac:dyDescent="0.2">
      <c r="A37" s="365">
        <v>30</v>
      </c>
      <c r="B37" s="366" t="s">
        <v>820</v>
      </c>
      <c r="C37" s="367" t="str">
        <f>IF(ISERROR(VLOOKUP(B37,'KAYIT LİSTESİ'!$B$4:$H$767,2,0)),"",(VLOOKUP(B37,'KAYIT LİSTESİ'!$B$4:$H$767,2,0)))</f>
        <v/>
      </c>
      <c r="D37" s="368" t="str">
        <f>IF(ISERROR(VLOOKUP(B37,'KAYIT LİSTESİ'!$B$4:$H$767,4,0)),"",(VLOOKUP(B37,'KAYIT LİSTESİ'!$B$4:$H$767,4,0)))</f>
        <v/>
      </c>
      <c r="E37" s="369" t="str">
        <f>IF(ISERROR(VLOOKUP(B37,'KAYIT LİSTESİ'!$B$4:$H$767,5,0)),"",(VLOOKUP(B37,'KAYIT LİSTESİ'!$B$4:$H$767,5,0)))</f>
        <v/>
      </c>
      <c r="F37" s="369" t="str">
        <f>IF(ISERROR(VLOOKUP(B37,'KAYIT LİSTESİ'!$B$4:$H$767,6,0)),"",(VLOOKUP(B37,'KAYIT LİSTESİ'!$B$4:$H$767,6,0)))</f>
        <v/>
      </c>
      <c r="G37" s="327"/>
      <c r="H37" s="327"/>
      <c r="I37" s="327"/>
      <c r="J37" s="268">
        <f t="shared" si="1"/>
        <v>0</v>
      </c>
      <c r="K37" s="329" t="e">
        <f>IF(LEN(J37)&gt;0,VLOOKUP(J37,puan!$AA$4:$AH$111,8)-IF(COUNTIF(puan!$AA$4:$AH$111,J37)=0,0,0),"   ")</f>
        <v>#N/A</v>
      </c>
      <c r="L37" s="370"/>
    </row>
    <row r="38" spans="1:12" s="84" customFormat="1" ht="36.75" customHeight="1" x14ac:dyDescent="0.2">
      <c r="A38" s="365">
        <v>31</v>
      </c>
      <c r="B38" s="366" t="s">
        <v>821</v>
      </c>
      <c r="C38" s="367" t="str">
        <f>IF(ISERROR(VLOOKUP(B38,'KAYIT LİSTESİ'!$B$4:$H$767,2,0)),"",(VLOOKUP(B38,'KAYIT LİSTESİ'!$B$4:$H$767,2,0)))</f>
        <v/>
      </c>
      <c r="D38" s="368" t="str">
        <f>IF(ISERROR(VLOOKUP(B38,'KAYIT LİSTESİ'!$B$4:$H$767,4,0)),"",(VLOOKUP(B38,'KAYIT LİSTESİ'!$B$4:$H$767,4,0)))</f>
        <v/>
      </c>
      <c r="E38" s="369" t="str">
        <f>IF(ISERROR(VLOOKUP(B38,'KAYIT LİSTESİ'!$B$4:$H$767,5,0)),"",(VLOOKUP(B38,'KAYIT LİSTESİ'!$B$4:$H$767,5,0)))</f>
        <v/>
      </c>
      <c r="F38" s="369" t="str">
        <f>IF(ISERROR(VLOOKUP(B38,'KAYIT LİSTESİ'!$B$4:$H$767,6,0)),"",(VLOOKUP(B38,'KAYIT LİSTESİ'!$B$4:$H$767,6,0)))</f>
        <v/>
      </c>
      <c r="G38" s="327"/>
      <c r="H38" s="327"/>
      <c r="I38" s="327"/>
      <c r="J38" s="268">
        <f t="shared" si="1"/>
        <v>0</v>
      </c>
      <c r="K38" s="329" t="e">
        <f>IF(LEN(J38)&gt;0,VLOOKUP(J38,puan!$AA$4:$AH$111,8)-IF(COUNTIF(puan!$AA$4:$AH$111,J38)=0,0,0),"   ")</f>
        <v>#N/A</v>
      </c>
      <c r="L38" s="370"/>
    </row>
    <row r="39" spans="1:12" s="84" customFormat="1" ht="36.75" customHeight="1" x14ac:dyDescent="0.2">
      <c r="A39" s="365">
        <v>32</v>
      </c>
      <c r="B39" s="366" t="s">
        <v>822</v>
      </c>
      <c r="C39" s="367" t="str">
        <f>IF(ISERROR(VLOOKUP(B39,'KAYIT LİSTESİ'!$B$4:$H$767,2,0)),"",(VLOOKUP(B39,'KAYIT LİSTESİ'!$B$4:$H$767,2,0)))</f>
        <v/>
      </c>
      <c r="D39" s="368" t="str">
        <f>IF(ISERROR(VLOOKUP(B39,'KAYIT LİSTESİ'!$B$4:$H$767,4,0)),"",(VLOOKUP(B39,'KAYIT LİSTESİ'!$B$4:$H$767,4,0)))</f>
        <v/>
      </c>
      <c r="E39" s="369" t="str">
        <f>IF(ISERROR(VLOOKUP(B39,'KAYIT LİSTESİ'!$B$4:$H$767,5,0)),"",(VLOOKUP(B39,'KAYIT LİSTESİ'!$B$4:$H$767,5,0)))</f>
        <v/>
      </c>
      <c r="F39" s="369" t="str">
        <f>IF(ISERROR(VLOOKUP(B39,'KAYIT LİSTESİ'!$B$4:$H$767,6,0)),"",(VLOOKUP(B39,'KAYIT LİSTESİ'!$B$4:$H$767,6,0)))</f>
        <v/>
      </c>
      <c r="G39" s="327"/>
      <c r="H39" s="327"/>
      <c r="I39" s="327"/>
      <c r="J39" s="268">
        <f t="shared" si="1"/>
        <v>0</v>
      </c>
      <c r="K39" s="329" t="e">
        <f>IF(LEN(J39)&gt;0,VLOOKUP(J39,puan!$AA$4:$AH$111,8)-IF(COUNTIF(puan!$AA$4:$AH$111,J39)=0,0,0),"   ")</f>
        <v>#N/A</v>
      </c>
      <c r="L39" s="370"/>
    </row>
    <row r="40" spans="1:12" s="84" customFormat="1" ht="36.75" customHeight="1" x14ac:dyDescent="0.2">
      <c r="A40" s="365">
        <v>33</v>
      </c>
      <c r="B40" s="366" t="s">
        <v>823</v>
      </c>
      <c r="C40" s="367" t="str">
        <f>IF(ISERROR(VLOOKUP(B40,'KAYIT LİSTESİ'!$B$4:$H$767,2,0)),"",(VLOOKUP(B40,'KAYIT LİSTESİ'!$B$4:$H$767,2,0)))</f>
        <v/>
      </c>
      <c r="D40" s="368" t="str">
        <f>IF(ISERROR(VLOOKUP(B40,'KAYIT LİSTESİ'!$B$4:$H$767,4,0)),"",(VLOOKUP(B40,'KAYIT LİSTESİ'!$B$4:$H$767,4,0)))</f>
        <v/>
      </c>
      <c r="E40" s="369" t="str">
        <f>IF(ISERROR(VLOOKUP(B40,'KAYIT LİSTESİ'!$B$4:$H$767,5,0)),"",(VLOOKUP(B40,'KAYIT LİSTESİ'!$B$4:$H$767,5,0)))</f>
        <v/>
      </c>
      <c r="F40" s="369" t="str">
        <f>IF(ISERROR(VLOOKUP(B40,'KAYIT LİSTESİ'!$B$4:$H$767,6,0)),"",(VLOOKUP(B40,'KAYIT LİSTESİ'!$B$4:$H$767,6,0)))</f>
        <v/>
      </c>
      <c r="G40" s="327"/>
      <c r="H40" s="327"/>
      <c r="I40" s="327"/>
      <c r="J40" s="268">
        <f t="shared" si="1"/>
        <v>0</v>
      </c>
      <c r="K40" s="329" t="e">
        <f>IF(LEN(J40)&gt;0,VLOOKUP(J40,puan!$AA$4:$AH$111,8)-IF(COUNTIF(puan!$AA$4:$AH$111,J40)=0,0,0),"   ")</f>
        <v>#N/A</v>
      </c>
      <c r="L40" s="370"/>
    </row>
    <row r="41" spans="1:12" s="84" customFormat="1" ht="36.75" customHeight="1" x14ac:dyDescent="0.2">
      <c r="A41" s="365">
        <v>34</v>
      </c>
      <c r="B41" s="366" t="s">
        <v>824</v>
      </c>
      <c r="C41" s="367" t="str">
        <f>IF(ISERROR(VLOOKUP(B41,'KAYIT LİSTESİ'!$B$4:$H$767,2,0)),"",(VLOOKUP(B41,'KAYIT LİSTESİ'!$B$4:$H$767,2,0)))</f>
        <v/>
      </c>
      <c r="D41" s="368" t="str">
        <f>IF(ISERROR(VLOOKUP(B41,'KAYIT LİSTESİ'!$B$4:$H$767,4,0)),"",(VLOOKUP(B41,'KAYIT LİSTESİ'!$B$4:$H$767,4,0)))</f>
        <v/>
      </c>
      <c r="E41" s="369" t="str">
        <f>IF(ISERROR(VLOOKUP(B41,'KAYIT LİSTESİ'!$B$4:$H$767,5,0)),"",(VLOOKUP(B41,'KAYIT LİSTESİ'!$B$4:$H$767,5,0)))</f>
        <v/>
      </c>
      <c r="F41" s="369" t="str">
        <f>IF(ISERROR(VLOOKUP(B41,'KAYIT LİSTESİ'!$B$4:$H$767,6,0)),"",(VLOOKUP(B41,'KAYIT LİSTESİ'!$B$4:$H$767,6,0)))</f>
        <v/>
      </c>
      <c r="G41" s="327"/>
      <c r="H41" s="327"/>
      <c r="I41" s="327"/>
      <c r="J41" s="268">
        <f t="shared" si="1"/>
        <v>0</v>
      </c>
      <c r="K41" s="329" t="e">
        <f>IF(LEN(J41)&gt;0,VLOOKUP(J41,puan!$AA$4:$AH$111,8)-IF(COUNTIF(puan!$AA$4:$AH$111,J41)=0,0,0),"   ")</f>
        <v>#N/A</v>
      </c>
      <c r="L41" s="370"/>
    </row>
    <row r="42" spans="1:12" s="84" customFormat="1" ht="36.75" customHeight="1" x14ac:dyDescent="0.2">
      <c r="A42" s="365">
        <v>35</v>
      </c>
      <c r="B42" s="366" t="s">
        <v>825</v>
      </c>
      <c r="C42" s="367" t="str">
        <f>IF(ISERROR(VLOOKUP(B42,'KAYIT LİSTESİ'!$B$4:$H$767,2,0)),"",(VLOOKUP(B42,'KAYIT LİSTESİ'!$B$4:$H$767,2,0)))</f>
        <v/>
      </c>
      <c r="D42" s="368" t="str">
        <f>IF(ISERROR(VLOOKUP(B42,'KAYIT LİSTESİ'!$B$4:$H$767,4,0)),"",(VLOOKUP(B42,'KAYIT LİSTESİ'!$B$4:$H$767,4,0)))</f>
        <v/>
      </c>
      <c r="E42" s="369" t="str">
        <f>IF(ISERROR(VLOOKUP(B42,'KAYIT LİSTESİ'!$B$4:$H$767,5,0)),"",(VLOOKUP(B42,'KAYIT LİSTESİ'!$B$4:$H$767,5,0)))</f>
        <v/>
      </c>
      <c r="F42" s="369" t="str">
        <f>IF(ISERROR(VLOOKUP(B42,'KAYIT LİSTESİ'!$B$4:$H$767,6,0)),"",(VLOOKUP(B42,'KAYIT LİSTESİ'!$B$4:$H$767,6,0)))</f>
        <v/>
      </c>
      <c r="G42" s="327"/>
      <c r="H42" s="327"/>
      <c r="I42" s="327"/>
      <c r="J42" s="268">
        <f t="shared" si="1"/>
        <v>0</v>
      </c>
      <c r="K42" s="329" t="e">
        <f>IF(LEN(J42)&gt;0,VLOOKUP(J42,puan!$AA$4:$AH$111,8)-IF(COUNTIF(puan!$AA$4:$AH$111,J42)=0,0,0),"   ")</f>
        <v>#N/A</v>
      </c>
      <c r="L42" s="370"/>
    </row>
    <row r="43" spans="1:12" s="84" customFormat="1" ht="36.75" customHeight="1" x14ac:dyDescent="0.2">
      <c r="A43" s="365">
        <v>36</v>
      </c>
      <c r="B43" s="366" t="s">
        <v>826</v>
      </c>
      <c r="C43" s="367" t="str">
        <f>IF(ISERROR(VLOOKUP(B43,'KAYIT LİSTESİ'!$B$4:$H$767,2,0)),"",(VLOOKUP(B43,'KAYIT LİSTESİ'!$B$4:$H$767,2,0)))</f>
        <v/>
      </c>
      <c r="D43" s="368" t="str">
        <f>IF(ISERROR(VLOOKUP(B43,'KAYIT LİSTESİ'!$B$4:$H$767,4,0)),"",(VLOOKUP(B43,'KAYIT LİSTESİ'!$B$4:$H$767,4,0)))</f>
        <v/>
      </c>
      <c r="E43" s="369" t="str">
        <f>IF(ISERROR(VLOOKUP(B43,'KAYIT LİSTESİ'!$B$4:$H$767,5,0)),"",(VLOOKUP(B43,'KAYIT LİSTESİ'!$B$4:$H$767,5,0)))</f>
        <v/>
      </c>
      <c r="F43" s="369" t="str">
        <f>IF(ISERROR(VLOOKUP(B43,'KAYIT LİSTESİ'!$B$4:$H$767,6,0)),"",(VLOOKUP(B43,'KAYIT LİSTESİ'!$B$4:$H$767,6,0)))</f>
        <v/>
      </c>
      <c r="G43" s="327"/>
      <c r="H43" s="327"/>
      <c r="I43" s="327"/>
      <c r="J43" s="268">
        <f t="shared" si="1"/>
        <v>0</v>
      </c>
      <c r="K43" s="329" t="e">
        <f>IF(LEN(J43)&gt;0,VLOOKUP(J43,puan!$AA$4:$AH$111,8)-IF(COUNTIF(puan!$AA$4:$AH$111,J43)=0,0,0),"   ")</f>
        <v>#N/A</v>
      </c>
      <c r="L43" s="370"/>
    </row>
    <row r="44" spans="1:12" s="84" customFormat="1" ht="36.75" customHeight="1" x14ac:dyDescent="0.2">
      <c r="A44" s="365">
        <v>37</v>
      </c>
      <c r="B44" s="366" t="s">
        <v>827</v>
      </c>
      <c r="C44" s="367" t="str">
        <f>IF(ISERROR(VLOOKUP(B44,'KAYIT LİSTESİ'!$B$4:$H$767,2,0)),"",(VLOOKUP(B44,'KAYIT LİSTESİ'!$B$4:$H$767,2,0)))</f>
        <v/>
      </c>
      <c r="D44" s="368" t="str">
        <f>IF(ISERROR(VLOOKUP(B44,'KAYIT LİSTESİ'!$B$4:$H$767,4,0)),"",(VLOOKUP(B44,'KAYIT LİSTESİ'!$B$4:$H$767,4,0)))</f>
        <v/>
      </c>
      <c r="E44" s="369" t="str">
        <f>IF(ISERROR(VLOOKUP(B44,'KAYIT LİSTESİ'!$B$4:$H$767,5,0)),"",(VLOOKUP(B44,'KAYIT LİSTESİ'!$B$4:$H$767,5,0)))</f>
        <v/>
      </c>
      <c r="F44" s="369" t="str">
        <f>IF(ISERROR(VLOOKUP(B44,'KAYIT LİSTESİ'!$B$4:$H$767,6,0)),"",(VLOOKUP(B44,'KAYIT LİSTESİ'!$B$4:$H$767,6,0)))</f>
        <v/>
      </c>
      <c r="G44" s="327"/>
      <c r="H44" s="327"/>
      <c r="I44" s="327"/>
      <c r="J44" s="268">
        <f t="shared" si="1"/>
        <v>0</v>
      </c>
      <c r="K44" s="329" t="e">
        <f>IF(LEN(J44)&gt;0,VLOOKUP(J44,puan!$AA$4:$AH$111,8)-IF(COUNTIF(puan!$AA$4:$AH$111,J44)=0,0,0),"   ")</f>
        <v>#N/A</v>
      </c>
      <c r="L44" s="370"/>
    </row>
    <row r="45" spans="1:12" s="87" customFormat="1" ht="29.25" customHeight="1" x14ac:dyDescent="0.2">
      <c r="A45" s="564" t="s">
        <v>4</v>
      </c>
      <c r="B45" s="564"/>
      <c r="C45" s="564"/>
      <c r="D45" s="564"/>
      <c r="E45" s="391" t="s">
        <v>0</v>
      </c>
      <c r="F45" s="391" t="s">
        <v>1</v>
      </c>
      <c r="G45" s="558" t="s">
        <v>2</v>
      </c>
      <c r="H45" s="558"/>
      <c r="I45" s="558"/>
      <c r="J45" s="558" t="s">
        <v>3</v>
      </c>
      <c r="K45" s="558"/>
      <c r="L45" s="391"/>
    </row>
    <row r="65532" spans="1:1" ht="51" x14ac:dyDescent="0.2">
      <c r="A65532" s="90" t="s">
        <v>736</v>
      </c>
    </row>
  </sheetData>
  <sortState ref="A8:J35">
    <sortCondition descending="1" ref="J8:J35"/>
  </sortState>
  <mergeCells count="22">
    <mergeCell ref="A1:L1"/>
    <mergeCell ref="A2:L2"/>
    <mergeCell ref="A3:C3"/>
    <mergeCell ref="D3:E3"/>
    <mergeCell ref="A4:C4"/>
    <mergeCell ref="D4:E4"/>
    <mergeCell ref="I4:J4"/>
    <mergeCell ref="K4:L4"/>
    <mergeCell ref="L6:L7"/>
    <mergeCell ref="A45:D45"/>
    <mergeCell ref="G45:I45"/>
    <mergeCell ref="J45:K45"/>
    <mergeCell ref="J5:K5"/>
    <mergeCell ref="A6:A7"/>
    <mergeCell ref="B6:B7"/>
    <mergeCell ref="C6:C7"/>
    <mergeCell ref="D6:D7"/>
    <mergeCell ref="E6:E7"/>
    <mergeCell ref="F6:F7"/>
    <mergeCell ref="G6:I6"/>
    <mergeCell ref="J6:J7"/>
    <mergeCell ref="K6:K7"/>
  </mergeCells>
  <conditionalFormatting sqref="J1:J3 J5:J1048576">
    <cfRule type="cellIs" dxfId="13" priority="3" operator="equal">
      <formula>0</formula>
    </cfRule>
  </conditionalFormatting>
  <conditionalFormatting sqref="K1:K3 K5:K1048576">
    <cfRule type="containsErrors" dxfId="12" priority="2">
      <formula>ISERROR(K1)</formula>
    </cfRule>
  </conditionalFormatting>
  <conditionalFormatting sqref="K4">
    <cfRule type="containsErrors" dxfId="11" priority="1">
      <formula>ISERROR(K4)</formula>
    </cfRule>
  </conditionalFormatting>
  <hyperlinks>
    <hyperlink ref="D3" location="'YARIŞMA PROGRAMI'!C14" display="'YARIŞMA PROGRAMI'!C14"/>
    <hyperlink ref="D3:E3" location="'YARIŞMA PROGRAMI'!C9" display="'YARIŞMA PROGRAMI'!C9"/>
  </hyperlinks>
  <printOptions horizontalCentered="1"/>
  <pageMargins left="0" right="0" top="0" bottom="0" header="0.27559055118110237" footer="0.15748031496062992"/>
  <pageSetup paperSize="9" scale="53" orientation="portrait" horizontalDpi="300" verticalDpi="300" r:id="rId1"/>
  <headerFooter alignWithMargins="0"/>
  <ignoredErrors>
    <ignoredError sqref="K8 K9 K10 K11 K12 K13 K14 K1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tabColor theme="1"/>
    <pageSetUpPr fitToPage="1"/>
  </sheetPr>
  <dimension ref="A1:L65550"/>
  <sheetViews>
    <sheetView view="pageBreakPreview" topLeftCell="A7" zoomScale="70" zoomScaleNormal="100" zoomScaleSheetLayoutView="70" workbookViewId="0">
      <selection activeCell="A21" sqref="A21:XFD62"/>
    </sheetView>
  </sheetViews>
  <sheetFormatPr defaultColWidth="9.140625" defaultRowHeight="12.75" x14ac:dyDescent="0.2"/>
  <cols>
    <col min="1" max="1" width="6" style="90" customWidth="1"/>
    <col min="2" max="2" width="10.28515625" style="90" hidden="1" customWidth="1"/>
    <col min="3" max="3" width="10.42578125" style="90" customWidth="1"/>
    <col min="4" max="4" width="17.7109375" style="91" customWidth="1"/>
    <col min="5" max="5" width="34.5703125" style="90" customWidth="1"/>
    <col min="6" max="6" width="34.5703125" style="3" customWidth="1"/>
    <col min="7" max="9" width="14.42578125" style="3" customWidth="1"/>
    <col min="10" max="10" width="14.42578125" style="92" customWidth="1"/>
    <col min="11" max="12" width="14.42578125" style="90" customWidth="1"/>
    <col min="13" max="16384" width="9.140625" style="3"/>
  </cols>
  <sheetData>
    <row r="1" spans="1:12" ht="48.75" customHeight="1" x14ac:dyDescent="0.2">
      <c r="A1" s="550" t="str">
        <f>'YARIŞMA BİLGİLERİ'!A2:K2</f>
        <v>Türkiye Atletizm Federasyonu</v>
      </c>
      <c r="B1" s="550"/>
      <c r="C1" s="550"/>
      <c r="D1" s="550"/>
      <c r="E1" s="550"/>
      <c r="F1" s="550"/>
      <c r="G1" s="550"/>
      <c r="H1" s="550"/>
      <c r="I1" s="550"/>
      <c r="J1" s="550"/>
      <c r="K1" s="550"/>
      <c r="L1" s="550"/>
    </row>
    <row r="2" spans="1:12" ht="18" x14ac:dyDescent="0.2">
      <c r="A2" s="551" t="str">
        <f>'YARIŞMA BİLGİLERİ'!A14:K14</f>
        <v>Naili Moran Türkiye Atletizm Şampiyonası</v>
      </c>
      <c r="B2" s="551"/>
      <c r="C2" s="551"/>
      <c r="D2" s="551"/>
      <c r="E2" s="551"/>
      <c r="F2" s="551"/>
      <c r="G2" s="551"/>
      <c r="H2" s="551"/>
      <c r="I2" s="551"/>
      <c r="J2" s="551"/>
      <c r="K2" s="551"/>
      <c r="L2" s="551"/>
    </row>
    <row r="3" spans="1:12" s="4" customFormat="1" ht="15.75" x14ac:dyDescent="0.2">
      <c r="A3" s="555" t="s">
        <v>110</v>
      </c>
      <c r="B3" s="555"/>
      <c r="C3" s="555"/>
      <c r="D3" s="554" t="s">
        <v>828</v>
      </c>
      <c r="E3" s="554"/>
      <c r="F3" s="187"/>
      <c r="G3" s="213"/>
      <c r="H3" s="208"/>
      <c r="I3" s="187"/>
      <c r="J3" s="254"/>
      <c r="K3" s="254"/>
      <c r="L3" s="254"/>
    </row>
    <row r="4" spans="1:12" s="4" customFormat="1" ht="17.25" customHeight="1" x14ac:dyDescent="0.2">
      <c r="A4" s="560" t="s">
        <v>111</v>
      </c>
      <c r="B4" s="560"/>
      <c r="C4" s="560"/>
      <c r="D4" s="561" t="str">
        <f>'YARIŞMA BİLGİLERİ'!F21</f>
        <v>12 Yaş Erkek</v>
      </c>
      <c r="E4" s="561"/>
      <c r="F4" s="94"/>
      <c r="G4" s="209"/>
      <c r="H4" s="209"/>
      <c r="I4" s="565" t="s">
        <v>109</v>
      </c>
      <c r="J4" s="565"/>
      <c r="K4" s="559">
        <f>'YARIŞMA PROGRAMI'!B11</f>
        <v>0</v>
      </c>
      <c r="L4" s="559"/>
    </row>
    <row r="5" spans="1:12" ht="15.75" x14ac:dyDescent="0.2">
      <c r="A5" s="5"/>
      <c r="B5" s="5"/>
      <c r="C5" s="5"/>
      <c r="D5" s="9"/>
      <c r="E5" s="6" t="s">
        <v>904</v>
      </c>
      <c r="F5" s="7"/>
      <c r="G5" s="8"/>
      <c r="H5" s="8"/>
      <c r="I5" s="8"/>
      <c r="J5" s="544">
        <f ca="1">NOW()</f>
        <v>43602.34515671296</v>
      </c>
      <c r="K5" s="544"/>
      <c r="L5" s="251"/>
    </row>
    <row r="6" spans="1:12" ht="15.75" x14ac:dyDescent="0.2">
      <c r="A6" s="556" t="s">
        <v>6</v>
      </c>
      <c r="B6" s="556"/>
      <c r="C6" s="562" t="s">
        <v>95</v>
      </c>
      <c r="D6" s="562" t="s">
        <v>113</v>
      </c>
      <c r="E6" s="556" t="s">
        <v>7</v>
      </c>
      <c r="F6" s="556" t="s">
        <v>750</v>
      </c>
      <c r="G6" s="552" t="s">
        <v>35</v>
      </c>
      <c r="H6" s="552"/>
      <c r="I6" s="552"/>
      <c r="J6" s="553" t="s">
        <v>8</v>
      </c>
      <c r="K6" s="553" t="s">
        <v>156</v>
      </c>
      <c r="L6" s="553" t="s">
        <v>694</v>
      </c>
    </row>
    <row r="7" spans="1:12" ht="15.75" x14ac:dyDescent="0.2">
      <c r="A7" s="557"/>
      <c r="B7" s="557"/>
      <c r="C7" s="563"/>
      <c r="D7" s="563"/>
      <c r="E7" s="557"/>
      <c r="F7" s="557"/>
      <c r="G7" s="390">
        <v>1</v>
      </c>
      <c r="H7" s="390">
        <v>2</v>
      </c>
      <c r="I7" s="390">
        <v>3</v>
      </c>
      <c r="J7" s="553"/>
      <c r="K7" s="553"/>
      <c r="L7" s="553"/>
    </row>
    <row r="8" spans="1:12" s="84" customFormat="1" ht="28.15" customHeight="1" x14ac:dyDescent="0.2">
      <c r="A8" s="365">
        <v>1</v>
      </c>
      <c r="B8" s="366"/>
      <c r="C8" s="367" t="s">
        <v>739</v>
      </c>
      <c r="D8" s="368">
        <v>39083</v>
      </c>
      <c r="E8" s="369" t="s">
        <v>1151</v>
      </c>
      <c r="F8" s="369" t="s">
        <v>1145</v>
      </c>
      <c r="G8" s="327">
        <v>442</v>
      </c>
      <c r="H8" s="327">
        <v>306</v>
      </c>
      <c r="I8" s="327">
        <v>432</v>
      </c>
      <c r="J8" s="268">
        <v>442</v>
      </c>
      <c r="K8" s="329">
        <f>IF(LEN(J8)&gt;0,VLOOKUP(J8,puan!$AA$4:$AH$111,8)-IF(COUNTIF(puan!$AA$4:$AH$111,J8)=0,0,0),"   ")</f>
        <v>75</v>
      </c>
      <c r="L8" s="370"/>
    </row>
    <row r="9" spans="1:12" s="84" customFormat="1" ht="28.15" customHeight="1" x14ac:dyDescent="0.2">
      <c r="A9" s="365">
        <v>2</v>
      </c>
      <c r="B9" s="366"/>
      <c r="C9" s="367" t="s">
        <v>739</v>
      </c>
      <c r="D9" s="368">
        <v>39083</v>
      </c>
      <c r="E9" s="369" t="s">
        <v>1152</v>
      </c>
      <c r="F9" s="369" t="s">
        <v>1145</v>
      </c>
      <c r="G9" s="327">
        <v>430</v>
      </c>
      <c r="H9" s="327">
        <v>391</v>
      </c>
      <c r="I9" s="327">
        <v>321</v>
      </c>
      <c r="J9" s="268">
        <v>430</v>
      </c>
      <c r="K9" s="329">
        <f>IF(LEN(J9)&gt;0,VLOOKUP(J9,puan!$AA$4:$AH$111,8)-IF(COUNTIF(puan!$AA$4:$AH$111,J9)=0,0,0),"   ")</f>
        <v>74</v>
      </c>
      <c r="L9" s="370"/>
    </row>
    <row r="10" spans="1:12" s="84" customFormat="1" ht="28.15" customHeight="1" x14ac:dyDescent="0.2">
      <c r="A10" s="365">
        <v>3</v>
      </c>
      <c r="B10" s="366"/>
      <c r="C10" s="367" t="s">
        <v>739</v>
      </c>
      <c r="D10" s="368">
        <v>39083</v>
      </c>
      <c r="E10" s="369" t="s">
        <v>1142</v>
      </c>
      <c r="F10" s="369" t="s">
        <v>1145</v>
      </c>
      <c r="G10" s="327">
        <v>405</v>
      </c>
      <c r="H10" s="327">
        <v>394</v>
      </c>
      <c r="I10" s="327">
        <v>375</v>
      </c>
      <c r="J10" s="268">
        <v>405</v>
      </c>
      <c r="K10" s="329">
        <f>IF(LEN(J10)&gt;0,VLOOKUP(J10,puan!$AA$4:$AH$111,8)-IF(COUNTIF(puan!$AA$4:$AH$111,J10)=0,0,0),"   ")</f>
        <v>71</v>
      </c>
      <c r="L10" s="370"/>
    </row>
    <row r="11" spans="1:12" s="84" customFormat="1" ht="28.15" customHeight="1" x14ac:dyDescent="0.2">
      <c r="A11" s="365">
        <v>4</v>
      </c>
      <c r="B11" s="366"/>
      <c r="C11" s="367" t="s">
        <v>739</v>
      </c>
      <c r="D11" s="368">
        <v>39083</v>
      </c>
      <c r="E11" s="369" t="s">
        <v>1148</v>
      </c>
      <c r="F11" s="369" t="s">
        <v>1145</v>
      </c>
      <c r="G11" s="327">
        <v>376</v>
      </c>
      <c r="H11" s="327">
        <v>374</v>
      </c>
      <c r="I11" s="327">
        <v>395</v>
      </c>
      <c r="J11" s="268">
        <v>395</v>
      </c>
      <c r="K11" s="329">
        <f>IF(LEN(J11)&gt;0,VLOOKUP(J11,puan!$AA$4:$AH$111,8)-IF(COUNTIF(puan!$AA$4:$AH$111,J11)=0,0,0),"   ")</f>
        <v>69</v>
      </c>
      <c r="L11" s="370"/>
    </row>
    <row r="12" spans="1:12" s="84" customFormat="1" ht="28.15" customHeight="1" x14ac:dyDescent="0.2">
      <c r="A12" s="365">
        <v>5</v>
      </c>
      <c r="B12" s="366"/>
      <c r="C12" s="367" t="s">
        <v>739</v>
      </c>
      <c r="D12" s="368">
        <v>39083</v>
      </c>
      <c r="E12" s="369" t="s">
        <v>1155</v>
      </c>
      <c r="F12" s="369" t="s">
        <v>1145</v>
      </c>
      <c r="G12" s="327" t="s">
        <v>1140</v>
      </c>
      <c r="H12" s="327">
        <v>360</v>
      </c>
      <c r="I12" s="327">
        <v>395</v>
      </c>
      <c r="J12" s="268">
        <v>395</v>
      </c>
      <c r="K12" s="329">
        <f>IF(LEN(J12)&gt;0,VLOOKUP(J12,puan!$AA$4:$AH$111,8)-IF(COUNTIF(puan!$AA$4:$AH$111,J12)=0,0,0),"   ")</f>
        <v>69</v>
      </c>
      <c r="L12" s="370"/>
    </row>
    <row r="13" spans="1:12" s="84" customFormat="1" ht="28.15" customHeight="1" x14ac:dyDescent="0.2">
      <c r="A13" s="365">
        <v>6</v>
      </c>
      <c r="B13" s="366"/>
      <c r="C13" s="367" t="s">
        <v>739</v>
      </c>
      <c r="D13" s="368">
        <v>39083</v>
      </c>
      <c r="E13" s="369" t="s">
        <v>1156</v>
      </c>
      <c r="F13" s="369" t="s">
        <v>1145</v>
      </c>
      <c r="G13" s="327">
        <v>390</v>
      </c>
      <c r="H13" s="327" t="s">
        <v>1140</v>
      </c>
      <c r="I13" s="327">
        <v>385</v>
      </c>
      <c r="J13" s="268">
        <v>390</v>
      </c>
      <c r="K13" s="329">
        <f>IF(LEN(J13)&gt;0,VLOOKUP(J13,puan!$AA$4:$AH$111,8)-IF(COUNTIF(puan!$AA$4:$AH$111,J13)=0,0,0),"   ")</f>
        <v>68</v>
      </c>
      <c r="L13" s="370"/>
    </row>
    <row r="14" spans="1:12" s="84" customFormat="1" ht="28.15" customHeight="1" x14ac:dyDescent="0.2">
      <c r="A14" s="365">
        <v>7</v>
      </c>
      <c r="B14" s="366"/>
      <c r="C14" s="367" t="s">
        <v>739</v>
      </c>
      <c r="D14" s="368">
        <v>39083</v>
      </c>
      <c r="E14" s="369" t="s">
        <v>1157</v>
      </c>
      <c r="F14" s="369" t="s">
        <v>1145</v>
      </c>
      <c r="G14" s="327">
        <v>370</v>
      </c>
      <c r="H14" s="327">
        <v>360</v>
      </c>
      <c r="I14" s="327" t="s">
        <v>1160</v>
      </c>
      <c r="J14" s="268">
        <v>370</v>
      </c>
      <c r="K14" s="329">
        <f>IF(LEN(J14)&gt;0,VLOOKUP(J14,puan!$AA$4:$AH$111,8)-IF(COUNTIF(puan!$AA$4:$AH$111,J14)=0,0,0),"   ")</f>
        <v>61</v>
      </c>
      <c r="L14" s="370"/>
    </row>
    <row r="15" spans="1:12" s="84" customFormat="1" ht="28.15" customHeight="1" x14ac:dyDescent="0.2">
      <c r="A15" s="365">
        <v>8</v>
      </c>
      <c r="B15" s="366"/>
      <c r="C15" s="367" t="s">
        <v>739</v>
      </c>
      <c r="D15" s="368">
        <v>39083</v>
      </c>
      <c r="E15" s="369" t="s">
        <v>1150</v>
      </c>
      <c r="F15" s="369" t="s">
        <v>1145</v>
      </c>
      <c r="G15" s="327">
        <v>371</v>
      </c>
      <c r="H15" s="327">
        <v>351</v>
      </c>
      <c r="I15" s="327">
        <v>346</v>
      </c>
      <c r="J15" s="268">
        <v>371</v>
      </c>
      <c r="K15" s="329">
        <f>IF(LEN(J15)&gt;0,VLOOKUP(J15,puan!$AA$4:$AH$111,8)-IF(COUNTIF(puan!$AA$4:$AH$111,J15)=0,0,0),"   ")</f>
        <v>61</v>
      </c>
      <c r="L15" s="370"/>
    </row>
    <row r="16" spans="1:12" s="84" customFormat="1" ht="28.15" customHeight="1" x14ac:dyDescent="0.2">
      <c r="A16" s="365">
        <v>9</v>
      </c>
      <c r="B16" s="366"/>
      <c r="C16" s="367" t="s">
        <v>739</v>
      </c>
      <c r="D16" s="368">
        <v>39083</v>
      </c>
      <c r="E16" s="369" t="s">
        <v>1143</v>
      </c>
      <c r="F16" s="369" t="s">
        <v>1145</v>
      </c>
      <c r="G16" s="327">
        <v>363</v>
      </c>
      <c r="H16" s="327" t="s">
        <v>1140</v>
      </c>
      <c r="I16" s="327" t="s">
        <v>1160</v>
      </c>
      <c r="J16" s="268">
        <v>363</v>
      </c>
      <c r="K16" s="329">
        <f>IF(LEN(J16)&gt;0,VLOOKUP(J16,puan!$AA$4:$AH$111,8)-IF(COUNTIF(puan!$AA$4:$AH$111,J16)=0,0,0),"   ")</f>
        <v>59</v>
      </c>
      <c r="L16" s="370"/>
    </row>
    <row r="17" spans="1:12" s="84" customFormat="1" ht="28.15" customHeight="1" x14ac:dyDescent="0.2">
      <c r="A17" s="365">
        <v>10</v>
      </c>
      <c r="B17" s="366"/>
      <c r="C17" s="367" t="s">
        <v>739</v>
      </c>
      <c r="D17" s="368">
        <v>39083</v>
      </c>
      <c r="E17" s="369" t="s">
        <v>1158</v>
      </c>
      <c r="F17" s="369" t="s">
        <v>1145</v>
      </c>
      <c r="G17" s="327">
        <v>363</v>
      </c>
      <c r="H17" s="327">
        <v>308</v>
      </c>
      <c r="I17" s="327" t="s">
        <v>1160</v>
      </c>
      <c r="J17" s="268">
        <v>363</v>
      </c>
      <c r="K17" s="329">
        <f>IF(LEN(J17)&gt;0,VLOOKUP(J17,puan!$AA$4:$AH$111,8)-IF(COUNTIF(puan!$AA$4:$AH$111,J17)=0,0,0),"   ")</f>
        <v>59</v>
      </c>
      <c r="L17" s="370"/>
    </row>
    <row r="18" spans="1:12" s="84" customFormat="1" ht="28.15" customHeight="1" x14ac:dyDescent="0.2">
      <c r="A18" s="365">
        <v>11</v>
      </c>
      <c r="B18" s="366"/>
      <c r="C18" s="367" t="s">
        <v>739</v>
      </c>
      <c r="D18" s="368">
        <v>39083</v>
      </c>
      <c r="E18" s="369" t="s">
        <v>1147</v>
      </c>
      <c r="F18" s="369" t="s">
        <v>1145</v>
      </c>
      <c r="G18" s="327">
        <v>340</v>
      </c>
      <c r="H18" s="327">
        <v>315</v>
      </c>
      <c r="I18" s="327" t="s">
        <v>1140</v>
      </c>
      <c r="J18" s="268">
        <v>340</v>
      </c>
      <c r="K18" s="329">
        <f>IF(LEN(J18)&gt;0,VLOOKUP(J18,puan!$AA$4:$AH$111,8)-IF(COUNTIF(puan!$AA$4:$AH$111,J18)=0,0,0),"   ")</f>
        <v>51</v>
      </c>
      <c r="L18" s="370"/>
    </row>
    <row r="19" spans="1:12" s="84" customFormat="1" ht="28.15" customHeight="1" x14ac:dyDescent="0.2">
      <c r="A19" s="365">
        <v>12</v>
      </c>
      <c r="B19" s="366"/>
      <c r="C19" s="367" t="s">
        <v>739</v>
      </c>
      <c r="D19" s="368">
        <v>39083</v>
      </c>
      <c r="E19" s="369" t="s">
        <v>1144</v>
      </c>
      <c r="F19" s="369" t="s">
        <v>1145</v>
      </c>
      <c r="G19" s="327">
        <v>333</v>
      </c>
      <c r="H19" s="327">
        <v>338</v>
      </c>
      <c r="I19" s="327" t="s">
        <v>1160</v>
      </c>
      <c r="J19" s="268">
        <v>338</v>
      </c>
      <c r="K19" s="329">
        <f>IF(LEN(J19)&gt;0,VLOOKUP(J19,puan!$AA$4:$AH$111,8)-IF(COUNTIF(puan!$AA$4:$AH$111,J19)=0,0,0),"   ")</f>
        <v>50</v>
      </c>
      <c r="L19" s="370"/>
    </row>
    <row r="20" spans="1:12" s="84" customFormat="1" ht="28.15" customHeight="1" x14ac:dyDescent="0.2">
      <c r="A20" s="365">
        <v>13</v>
      </c>
      <c r="B20" s="366"/>
      <c r="C20" s="367" t="s">
        <v>739</v>
      </c>
      <c r="D20" s="368">
        <v>39083</v>
      </c>
      <c r="E20" s="369" t="s">
        <v>1139</v>
      </c>
      <c r="F20" s="369" t="s">
        <v>1145</v>
      </c>
      <c r="G20" s="327" t="s">
        <v>1140</v>
      </c>
      <c r="H20" s="327" t="s">
        <v>1140</v>
      </c>
      <c r="I20" s="327" t="s">
        <v>1140</v>
      </c>
      <c r="J20" s="268" t="s">
        <v>713</v>
      </c>
      <c r="K20" s="329">
        <f>IF(LEN(J20)&gt;0,VLOOKUP(J20,puan!$AA$4:$AH$111,8)-IF(COUNTIF(puan!$AA$4:$AH$111,J20)=0,0,0),"   ")</f>
        <v>0</v>
      </c>
      <c r="L20" s="370"/>
    </row>
    <row r="21" spans="1:12" s="84" customFormat="1" ht="28.15" hidden="1" customHeight="1" x14ac:dyDescent="0.2">
      <c r="A21" s="365">
        <v>14</v>
      </c>
      <c r="B21" s="366"/>
      <c r="C21" s="367"/>
      <c r="D21" s="368"/>
      <c r="E21" s="369"/>
      <c r="F21" s="369"/>
      <c r="G21" s="327"/>
      <c r="H21" s="327"/>
      <c r="I21" s="327"/>
      <c r="J21" s="268">
        <f t="shared" ref="J21:J62" si="0">MAX(G21:I21)</f>
        <v>0</v>
      </c>
      <c r="K21" s="329" t="e">
        <f>IF(LEN(J21)&gt;0,VLOOKUP(J21,puan!$AA$4:$AH$111,8)-IF(COUNTIF(puan!$AA$4:$AH$111,J21)=0,0,0),"   ")</f>
        <v>#N/A</v>
      </c>
      <c r="L21" s="370"/>
    </row>
    <row r="22" spans="1:12" s="84" customFormat="1" ht="28.15" hidden="1" customHeight="1" x14ac:dyDescent="0.2">
      <c r="A22" s="365">
        <v>15</v>
      </c>
      <c r="B22" s="366"/>
      <c r="C22" s="367"/>
      <c r="D22" s="368"/>
      <c r="E22" s="369"/>
      <c r="F22" s="369"/>
      <c r="G22" s="327"/>
      <c r="H22" s="327"/>
      <c r="I22" s="327"/>
      <c r="J22" s="268">
        <f t="shared" si="0"/>
        <v>0</v>
      </c>
      <c r="K22" s="329" t="e">
        <f>IF(LEN(J22)&gt;0,VLOOKUP(J22,puan!$AA$4:$AH$111,8)-IF(COUNTIF(puan!$AA$4:$AH$111,J22)=0,0,0),"   ")</f>
        <v>#N/A</v>
      </c>
      <c r="L22" s="370"/>
    </row>
    <row r="23" spans="1:12" s="84" customFormat="1" ht="28.15" hidden="1" customHeight="1" x14ac:dyDescent="0.2">
      <c r="A23" s="365">
        <v>16</v>
      </c>
      <c r="B23" s="366"/>
      <c r="C23" s="367"/>
      <c r="D23" s="368"/>
      <c r="E23" s="369"/>
      <c r="F23" s="369"/>
      <c r="G23" s="327"/>
      <c r="H23" s="327"/>
      <c r="I23" s="327"/>
      <c r="J23" s="268">
        <f t="shared" si="0"/>
        <v>0</v>
      </c>
      <c r="K23" s="329" t="e">
        <f>IF(LEN(J23)&gt;0,VLOOKUP(J23,puan!$AA$4:$AH$111,8)-IF(COUNTIF(puan!$AA$4:$AH$111,J23)=0,0,0),"   ")</f>
        <v>#N/A</v>
      </c>
      <c r="L23" s="370"/>
    </row>
    <row r="24" spans="1:12" s="84" customFormat="1" ht="28.15" hidden="1" customHeight="1" x14ac:dyDescent="0.2">
      <c r="A24" s="365">
        <v>17</v>
      </c>
      <c r="B24" s="366"/>
      <c r="C24" s="367"/>
      <c r="D24" s="368"/>
      <c r="E24" s="369"/>
      <c r="F24" s="369"/>
      <c r="G24" s="327"/>
      <c r="H24" s="327"/>
      <c r="I24" s="327"/>
      <c r="J24" s="268">
        <f t="shared" si="0"/>
        <v>0</v>
      </c>
      <c r="K24" s="329" t="e">
        <f>IF(LEN(J24)&gt;0,VLOOKUP(J24,puan!$AA$4:$AH$111,8)-IF(COUNTIF(puan!$AA$4:$AH$111,J24)=0,0,0),"   ")</f>
        <v>#N/A</v>
      </c>
      <c r="L24" s="370"/>
    </row>
    <row r="25" spans="1:12" s="84" customFormat="1" ht="28.15" hidden="1" customHeight="1" x14ac:dyDescent="0.2">
      <c r="A25" s="365">
        <v>18</v>
      </c>
      <c r="B25" s="366"/>
      <c r="C25" s="367"/>
      <c r="D25" s="368"/>
      <c r="E25" s="369"/>
      <c r="F25" s="369"/>
      <c r="G25" s="327"/>
      <c r="H25" s="327"/>
      <c r="I25" s="327"/>
      <c r="J25" s="268">
        <f t="shared" si="0"/>
        <v>0</v>
      </c>
      <c r="K25" s="329" t="e">
        <f>IF(LEN(J25)&gt;0,VLOOKUP(J25,puan!$AA$4:$AH$111,8)-IF(COUNTIF(puan!$AA$4:$AH$111,J25)=0,0,0),"   ")</f>
        <v>#N/A</v>
      </c>
      <c r="L25" s="370"/>
    </row>
    <row r="26" spans="1:12" s="84" customFormat="1" ht="28.15" hidden="1" customHeight="1" x14ac:dyDescent="0.2">
      <c r="A26" s="365">
        <v>19</v>
      </c>
      <c r="B26" s="366"/>
      <c r="C26" s="367"/>
      <c r="D26" s="368"/>
      <c r="E26" s="369"/>
      <c r="F26" s="369"/>
      <c r="G26" s="327"/>
      <c r="H26" s="327"/>
      <c r="I26" s="327"/>
      <c r="J26" s="268">
        <f t="shared" si="0"/>
        <v>0</v>
      </c>
      <c r="K26" s="329" t="e">
        <f>IF(LEN(J26)&gt;0,VLOOKUP(J26,puan!$AA$4:$AH$111,8)-IF(COUNTIF(puan!$AA$4:$AH$111,J26)=0,0,0),"   ")</f>
        <v>#N/A</v>
      </c>
      <c r="L26" s="370"/>
    </row>
    <row r="27" spans="1:12" s="84" customFormat="1" ht="28.15" hidden="1" customHeight="1" x14ac:dyDescent="0.2">
      <c r="A27" s="365">
        <v>20</v>
      </c>
      <c r="B27" s="366"/>
      <c r="C27" s="367"/>
      <c r="D27" s="368"/>
      <c r="E27" s="369"/>
      <c r="F27" s="369"/>
      <c r="G27" s="327"/>
      <c r="H27" s="327"/>
      <c r="I27" s="327"/>
      <c r="J27" s="268">
        <f t="shared" si="0"/>
        <v>0</v>
      </c>
      <c r="K27" s="329" t="e">
        <f>IF(LEN(J27)&gt;0,VLOOKUP(J27,puan!$AA$4:$AH$111,8)-IF(COUNTIF(puan!$AA$4:$AH$111,J27)=0,0,0),"   ")</f>
        <v>#N/A</v>
      </c>
      <c r="L27" s="370"/>
    </row>
    <row r="28" spans="1:12" s="84" customFormat="1" ht="28.15" hidden="1" customHeight="1" x14ac:dyDescent="0.2">
      <c r="A28" s="365">
        <v>21</v>
      </c>
      <c r="B28" s="366"/>
      <c r="C28" s="367"/>
      <c r="D28" s="368"/>
      <c r="E28" s="369"/>
      <c r="F28" s="369"/>
      <c r="G28" s="327"/>
      <c r="H28" s="327"/>
      <c r="I28" s="327"/>
      <c r="J28" s="268">
        <f t="shared" si="0"/>
        <v>0</v>
      </c>
      <c r="K28" s="329" t="e">
        <f>IF(LEN(J28)&gt;0,VLOOKUP(J28,puan!$AA$4:$AH$111,8)-IF(COUNTIF(puan!$AA$4:$AH$111,J28)=0,0,0),"   ")</f>
        <v>#N/A</v>
      </c>
      <c r="L28" s="370"/>
    </row>
    <row r="29" spans="1:12" s="84" customFormat="1" ht="28.15" hidden="1" customHeight="1" x14ac:dyDescent="0.2">
      <c r="A29" s="365">
        <v>22</v>
      </c>
      <c r="B29" s="366"/>
      <c r="C29" s="367"/>
      <c r="D29" s="368"/>
      <c r="E29" s="369"/>
      <c r="F29" s="369"/>
      <c r="G29" s="327"/>
      <c r="H29" s="327"/>
      <c r="I29" s="327"/>
      <c r="J29" s="268">
        <f t="shared" si="0"/>
        <v>0</v>
      </c>
      <c r="K29" s="329" t="e">
        <f>IF(LEN(J29)&gt;0,VLOOKUP(J29,puan!$AA$4:$AH$111,8)-IF(COUNTIF(puan!$AA$4:$AH$111,J29)=0,0,0),"   ")</f>
        <v>#N/A</v>
      </c>
      <c r="L29" s="370"/>
    </row>
    <row r="30" spans="1:12" s="84" customFormat="1" ht="28.15" hidden="1" customHeight="1" x14ac:dyDescent="0.2">
      <c r="A30" s="365">
        <v>23</v>
      </c>
      <c r="B30" s="366"/>
      <c r="C30" s="367"/>
      <c r="D30" s="368"/>
      <c r="E30" s="369"/>
      <c r="F30" s="369"/>
      <c r="G30" s="327"/>
      <c r="H30" s="327"/>
      <c r="I30" s="327"/>
      <c r="J30" s="268">
        <f t="shared" si="0"/>
        <v>0</v>
      </c>
      <c r="K30" s="329" t="e">
        <f>IF(LEN(J30)&gt;0,VLOOKUP(J30,puan!$AA$4:$AH$111,8)-IF(COUNTIF(puan!$AA$4:$AH$111,J30)=0,0,0),"   ")</f>
        <v>#N/A</v>
      </c>
      <c r="L30" s="370"/>
    </row>
    <row r="31" spans="1:12" s="84" customFormat="1" ht="28.15" hidden="1" customHeight="1" x14ac:dyDescent="0.2">
      <c r="A31" s="365">
        <v>24</v>
      </c>
      <c r="B31" s="366"/>
      <c r="C31" s="367"/>
      <c r="D31" s="368"/>
      <c r="E31" s="369"/>
      <c r="F31" s="369"/>
      <c r="G31" s="327"/>
      <c r="H31" s="327"/>
      <c r="I31" s="327"/>
      <c r="J31" s="268">
        <f t="shared" si="0"/>
        <v>0</v>
      </c>
      <c r="K31" s="329" t="e">
        <f>IF(LEN(J31)&gt;0,VLOOKUP(J31,puan!$AA$4:$AH$111,8)-IF(COUNTIF(puan!$AA$4:$AH$111,J31)=0,0,0),"   ")</f>
        <v>#N/A</v>
      </c>
      <c r="L31" s="370"/>
    </row>
    <row r="32" spans="1:12" s="84" customFormat="1" ht="28.15" hidden="1" customHeight="1" x14ac:dyDescent="0.2">
      <c r="A32" s="365">
        <v>25</v>
      </c>
      <c r="B32" s="366"/>
      <c r="C32" s="367"/>
      <c r="D32" s="368"/>
      <c r="E32" s="369"/>
      <c r="F32" s="369"/>
      <c r="G32" s="327"/>
      <c r="H32" s="327"/>
      <c r="I32" s="327"/>
      <c r="J32" s="268">
        <f t="shared" si="0"/>
        <v>0</v>
      </c>
      <c r="K32" s="329" t="e">
        <f>IF(LEN(J32)&gt;0,VLOOKUP(J32,puan!$AA$4:$AH$111,8)-IF(COUNTIF(puan!$AA$4:$AH$111,J32)=0,0,0),"   ")</f>
        <v>#N/A</v>
      </c>
      <c r="L32" s="370"/>
    </row>
    <row r="33" spans="1:12" s="84" customFormat="1" ht="28.15" hidden="1" customHeight="1" x14ac:dyDescent="0.2">
      <c r="A33" s="365">
        <v>26</v>
      </c>
      <c r="B33" s="366"/>
      <c r="C33" s="367"/>
      <c r="D33" s="368"/>
      <c r="E33" s="369"/>
      <c r="F33" s="369"/>
      <c r="G33" s="327"/>
      <c r="H33" s="327"/>
      <c r="I33" s="327"/>
      <c r="J33" s="268">
        <f t="shared" si="0"/>
        <v>0</v>
      </c>
      <c r="K33" s="329" t="e">
        <f>IF(LEN(J33)&gt;0,VLOOKUP(J33,puan!$AA$4:$AH$111,8)-IF(COUNTIF(puan!$AA$4:$AH$111,J33)=0,0,0),"   ")</f>
        <v>#N/A</v>
      </c>
      <c r="L33" s="370"/>
    </row>
    <row r="34" spans="1:12" s="84" customFormat="1" ht="28.15" hidden="1" customHeight="1" x14ac:dyDescent="0.2">
      <c r="A34" s="365">
        <v>27</v>
      </c>
      <c r="B34" s="366"/>
      <c r="C34" s="367"/>
      <c r="D34" s="368"/>
      <c r="E34" s="369"/>
      <c r="F34" s="369"/>
      <c r="G34" s="327"/>
      <c r="H34" s="327"/>
      <c r="I34" s="327"/>
      <c r="J34" s="268">
        <f t="shared" si="0"/>
        <v>0</v>
      </c>
      <c r="K34" s="329" t="e">
        <f>IF(LEN(J34)&gt;0,VLOOKUP(J34,puan!$AA$4:$AH$111,8)-IF(COUNTIF(puan!$AA$4:$AH$111,J34)=0,0,0),"   ")</f>
        <v>#N/A</v>
      </c>
      <c r="L34" s="370"/>
    </row>
    <row r="35" spans="1:12" s="84" customFormat="1" ht="28.15" hidden="1" customHeight="1" x14ac:dyDescent="0.2">
      <c r="A35" s="365">
        <v>28</v>
      </c>
      <c r="B35" s="366"/>
      <c r="C35" s="367"/>
      <c r="D35" s="368"/>
      <c r="E35" s="369"/>
      <c r="F35" s="369"/>
      <c r="G35" s="327"/>
      <c r="H35" s="327"/>
      <c r="I35" s="327"/>
      <c r="J35" s="268">
        <f t="shared" si="0"/>
        <v>0</v>
      </c>
      <c r="K35" s="329" t="e">
        <f>IF(LEN(J35)&gt;0,VLOOKUP(J35,puan!$AA$4:$AH$111,8)-IF(COUNTIF(puan!$AA$4:$AH$111,J35)=0,0,0),"   ")</f>
        <v>#N/A</v>
      </c>
      <c r="L35" s="370"/>
    </row>
    <row r="36" spans="1:12" s="84" customFormat="1" ht="28.15" hidden="1" customHeight="1" x14ac:dyDescent="0.2">
      <c r="A36" s="365">
        <v>29</v>
      </c>
      <c r="B36" s="366"/>
      <c r="C36" s="367"/>
      <c r="D36" s="368"/>
      <c r="E36" s="369"/>
      <c r="F36" s="369"/>
      <c r="G36" s="327"/>
      <c r="H36" s="327"/>
      <c r="I36" s="327"/>
      <c r="J36" s="268">
        <f t="shared" si="0"/>
        <v>0</v>
      </c>
      <c r="K36" s="329" t="e">
        <f>IF(LEN(J36)&gt;0,VLOOKUP(J36,puan!$AA$4:$AH$111,8)-IF(COUNTIF(puan!$AA$4:$AH$111,J36)=0,0,0),"   ")</f>
        <v>#N/A</v>
      </c>
      <c r="L36" s="370"/>
    </row>
    <row r="37" spans="1:12" s="84" customFormat="1" ht="28.15" hidden="1" customHeight="1" x14ac:dyDescent="0.2">
      <c r="A37" s="365">
        <v>30</v>
      </c>
      <c r="B37" s="366"/>
      <c r="C37" s="367"/>
      <c r="D37" s="368"/>
      <c r="E37" s="369"/>
      <c r="F37" s="369"/>
      <c r="G37" s="327"/>
      <c r="H37" s="327"/>
      <c r="I37" s="327"/>
      <c r="J37" s="268">
        <f t="shared" si="0"/>
        <v>0</v>
      </c>
      <c r="K37" s="329" t="e">
        <f>IF(LEN(J37)&gt;0,VLOOKUP(J37,puan!$AA$4:$AH$111,8)-IF(COUNTIF(puan!$AA$4:$AH$111,J37)=0,0,0),"   ")</f>
        <v>#N/A</v>
      </c>
      <c r="L37" s="370"/>
    </row>
    <row r="38" spans="1:12" s="84" customFormat="1" ht="28.15" hidden="1" customHeight="1" x14ac:dyDescent="0.2">
      <c r="A38" s="365">
        <v>31</v>
      </c>
      <c r="B38" s="366"/>
      <c r="C38" s="367"/>
      <c r="D38" s="368"/>
      <c r="E38" s="369"/>
      <c r="F38" s="369"/>
      <c r="G38" s="327"/>
      <c r="H38" s="327"/>
      <c r="I38" s="327"/>
      <c r="J38" s="268">
        <f t="shared" si="0"/>
        <v>0</v>
      </c>
      <c r="K38" s="329" t="e">
        <f>IF(LEN(J38)&gt;0,VLOOKUP(J38,puan!$AA$4:$AH$111,8)-IF(COUNTIF(puan!$AA$4:$AH$111,J38)=0,0,0),"   ")</f>
        <v>#N/A</v>
      </c>
      <c r="L38" s="370"/>
    </row>
    <row r="39" spans="1:12" s="84" customFormat="1" ht="28.15" hidden="1" customHeight="1" x14ac:dyDescent="0.2">
      <c r="A39" s="365">
        <v>32</v>
      </c>
      <c r="B39" s="366"/>
      <c r="C39" s="367"/>
      <c r="D39" s="368"/>
      <c r="E39" s="369"/>
      <c r="F39" s="369"/>
      <c r="G39" s="327"/>
      <c r="H39" s="327"/>
      <c r="I39" s="327"/>
      <c r="J39" s="268">
        <f t="shared" si="0"/>
        <v>0</v>
      </c>
      <c r="K39" s="329" t="e">
        <f>IF(LEN(J39)&gt;0,VLOOKUP(J39,puan!$AA$4:$AH$111,8)-IF(COUNTIF(puan!$AA$4:$AH$111,J39)=0,0,0),"   ")</f>
        <v>#N/A</v>
      </c>
      <c r="L39" s="370"/>
    </row>
    <row r="40" spans="1:12" s="84" customFormat="1" ht="28.15" hidden="1" customHeight="1" x14ac:dyDescent="0.2">
      <c r="A40" s="365">
        <v>33</v>
      </c>
      <c r="B40" s="366"/>
      <c r="C40" s="367"/>
      <c r="D40" s="368"/>
      <c r="E40" s="369"/>
      <c r="F40" s="369"/>
      <c r="G40" s="327"/>
      <c r="H40" s="327"/>
      <c r="I40" s="327"/>
      <c r="J40" s="268">
        <f t="shared" si="0"/>
        <v>0</v>
      </c>
      <c r="K40" s="329" t="e">
        <f>IF(LEN(J40)&gt;0,VLOOKUP(J40,puan!$AA$4:$AH$111,8)-IF(COUNTIF(puan!$AA$4:$AH$111,J40)=0,0,0),"   ")</f>
        <v>#N/A</v>
      </c>
      <c r="L40" s="370"/>
    </row>
    <row r="41" spans="1:12" s="84" customFormat="1" ht="28.15" hidden="1" customHeight="1" x14ac:dyDescent="0.2">
      <c r="A41" s="365">
        <v>34</v>
      </c>
      <c r="B41" s="366"/>
      <c r="C41" s="367"/>
      <c r="D41" s="368"/>
      <c r="E41" s="369"/>
      <c r="F41" s="369"/>
      <c r="G41" s="327"/>
      <c r="H41" s="327"/>
      <c r="I41" s="327"/>
      <c r="J41" s="268">
        <f t="shared" si="0"/>
        <v>0</v>
      </c>
      <c r="K41" s="329" t="e">
        <f>IF(LEN(J41)&gt;0,VLOOKUP(J41,puan!$AA$4:$AH$111,8)-IF(COUNTIF(puan!$AA$4:$AH$111,J41)=0,0,0),"   ")</f>
        <v>#N/A</v>
      </c>
      <c r="L41" s="370"/>
    </row>
    <row r="42" spans="1:12" s="84" customFormat="1" ht="28.15" hidden="1" customHeight="1" x14ac:dyDescent="0.2">
      <c r="A42" s="365">
        <v>35</v>
      </c>
      <c r="B42" s="366"/>
      <c r="C42" s="367"/>
      <c r="D42" s="368"/>
      <c r="E42" s="369"/>
      <c r="F42" s="369"/>
      <c r="G42" s="327"/>
      <c r="H42" s="327"/>
      <c r="I42" s="327"/>
      <c r="J42" s="268">
        <f t="shared" si="0"/>
        <v>0</v>
      </c>
      <c r="K42" s="329" t="e">
        <f>IF(LEN(J42)&gt;0,VLOOKUP(J42,puan!$AA$4:$AH$111,8)-IF(COUNTIF(puan!$AA$4:$AH$111,J42)=0,0,0),"   ")</f>
        <v>#N/A</v>
      </c>
      <c r="L42" s="370"/>
    </row>
    <row r="43" spans="1:12" s="84" customFormat="1" ht="28.15" hidden="1" customHeight="1" x14ac:dyDescent="0.2">
      <c r="A43" s="365">
        <v>36</v>
      </c>
      <c r="B43" s="366"/>
      <c r="C43" s="367"/>
      <c r="D43" s="368"/>
      <c r="E43" s="369"/>
      <c r="F43" s="369"/>
      <c r="G43" s="327"/>
      <c r="H43" s="327"/>
      <c r="I43" s="327"/>
      <c r="J43" s="268">
        <f t="shared" si="0"/>
        <v>0</v>
      </c>
      <c r="K43" s="329" t="e">
        <f>IF(LEN(J43)&gt;0,VLOOKUP(J43,puan!$AA$4:$AH$111,8)-IF(COUNTIF(puan!$AA$4:$AH$111,J43)=0,0,0),"   ")</f>
        <v>#N/A</v>
      </c>
      <c r="L43" s="370"/>
    </row>
    <row r="44" spans="1:12" s="84" customFormat="1" ht="28.15" hidden="1" customHeight="1" x14ac:dyDescent="0.2">
      <c r="A44" s="365">
        <v>37</v>
      </c>
      <c r="B44" s="366"/>
      <c r="C44" s="367"/>
      <c r="D44" s="368"/>
      <c r="E44" s="369"/>
      <c r="F44" s="369"/>
      <c r="G44" s="327"/>
      <c r="H44" s="327"/>
      <c r="I44" s="327"/>
      <c r="J44" s="268">
        <f t="shared" si="0"/>
        <v>0</v>
      </c>
      <c r="K44" s="329" t="e">
        <f>IF(LEN(J44)&gt;0,VLOOKUP(J44,puan!$AA$4:$AH$111,8)-IF(COUNTIF(puan!$AA$4:$AH$111,J44)=0,0,0),"   ")</f>
        <v>#N/A</v>
      </c>
      <c r="L44" s="370"/>
    </row>
    <row r="45" spans="1:12" s="84" customFormat="1" ht="28.15" hidden="1" customHeight="1" x14ac:dyDescent="0.2">
      <c r="A45" s="365">
        <v>38</v>
      </c>
      <c r="B45" s="366"/>
      <c r="C45" s="367"/>
      <c r="D45" s="368"/>
      <c r="E45" s="369"/>
      <c r="F45" s="369"/>
      <c r="G45" s="327"/>
      <c r="H45" s="327"/>
      <c r="I45" s="327"/>
      <c r="J45" s="268">
        <f t="shared" si="0"/>
        <v>0</v>
      </c>
      <c r="K45" s="329" t="e">
        <f>IF(LEN(J45)&gt;0,VLOOKUP(J45,puan!$AA$4:$AH$111,8)-IF(COUNTIF(puan!$AA$4:$AH$111,J45)=0,0,0),"   ")</f>
        <v>#N/A</v>
      </c>
      <c r="L45" s="370"/>
    </row>
    <row r="46" spans="1:12" s="84" customFormat="1" ht="28.15" hidden="1" customHeight="1" x14ac:dyDescent="0.2">
      <c r="A46" s="365">
        <v>39</v>
      </c>
      <c r="B46" s="366"/>
      <c r="C46" s="367"/>
      <c r="D46" s="368"/>
      <c r="E46" s="369"/>
      <c r="F46" s="369"/>
      <c r="G46" s="327"/>
      <c r="H46" s="327"/>
      <c r="I46" s="327"/>
      <c r="J46" s="268">
        <f t="shared" si="0"/>
        <v>0</v>
      </c>
      <c r="K46" s="329" t="e">
        <f>IF(LEN(J46)&gt;0,VLOOKUP(J46,puan!$AA$4:$AH$111,8)-IF(COUNTIF(puan!$AA$4:$AH$111,J46)=0,0,0),"   ")</f>
        <v>#N/A</v>
      </c>
      <c r="L46" s="370"/>
    </row>
    <row r="47" spans="1:12" s="84" customFormat="1" ht="28.15" hidden="1" customHeight="1" x14ac:dyDescent="0.2">
      <c r="A47" s="365">
        <v>40</v>
      </c>
      <c r="B47" s="366"/>
      <c r="C47" s="367"/>
      <c r="D47" s="368"/>
      <c r="E47" s="369"/>
      <c r="F47" s="369"/>
      <c r="G47" s="327"/>
      <c r="H47" s="327"/>
      <c r="I47" s="327"/>
      <c r="J47" s="268">
        <f t="shared" si="0"/>
        <v>0</v>
      </c>
      <c r="K47" s="329" t="e">
        <f>IF(LEN(J47)&gt;0,VLOOKUP(J47,puan!$AA$4:$AH$111,8)-IF(COUNTIF(puan!$AA$4:$AH$111,J47)=0,0,0),"   ")</f>
        <v>#N/A</v>
      </c>
      <c r="L47" s="370"/>
    </row>
    <row r="48" spans="1:12" s="84" customFormat="1" ht="28.15" hidden="1" customHeight="1" x14ac:dyDescent="0.2">
      <c r="A48" s="365">
        <v>41</v>
      </c>
      <c r="B48" s="366"/>
      <c r="C48" s="367"/>
      <c r="D48" s="368"/>
      <c r="E48" s="369"/>
      <c r="F48" s="369"/>
      <c r="G48" s="327"/>
      <c r="H48" s="327"/>
      <c r="I48" s="327"/>
      <c r="J48" s="268">
        <f t="shared" si="0"/>
        <v>0</v>
      </c>
      <c r="K48" s="329" t="e">
        <f>IF(LEN(J48)&gt;0,VLOOKUP(J48,puan!$AA$4:$AH$111,8)-IF(COUNTIF(puan!$AA$4:$AH$111,J48)=0,0,0),"   ")</f>
        <v>#N/A</v>
      </c>
      <c r="L48" s="370"/>
    </row>
    <row r="49" spans="1:12" s="84" customFormat="1" ht="28.15" hidden="1" customHeight="1" x14ac:dyDescent="0.2">
      <c r="A49" s="365">
        <v>42</v>
      </c>
      <c r="B49" s="366"/>
      <c r="C49" s="367"/>
      <c r="D49" s="368"/>
      <c r="E49" s="369"/>
      <c r="F49" s="369"/>
      <c r="G49" s="327"/>
      <c r="H49" s="327"/>
      <c r="I49" s="327"/>
      <c r="J49" s="268">
        <f t="shared" si="0"/>
        <v>0</v>
      </c>
      <c r="K49" s="329" t="e">
        <f>IF(LEN(J49)&gt;0,VLOOKUP(J49,puan!$AA$4:$AH$111,8)-IF(COUNTIF(puan!$AA$4:$AH$111,J49)=0,0,0),"   ")</f>
        <v>#N/A</v>
      </c>
      <c r="L49" s="370"/>
    </row>
    <row r="50" spans="1:12" s="84" customFormat="1" ht="28.15" hidden="1" customHeight="1" x14ac:dyDescent="0.2">
      <c r="A50" s="365">
        <v>43</v>
      </c>
      <c r="B50" s="366"/>
      <c r="C50" s="367"/>
      <c r="D50" s="368"/>
      <c r="E50" s="369"/>
      <c r="F50" s="369"/>
      <c r="G50" s="327"/>
      <c r="H50" s="327"/>
      <c r="I50" s="327"/>
      <c r="J50" s="268">
        <f t="shared" si="0"/>
        <v>0</v>
      </c>
      <c r="K50" s="329" t="e">
        <f>IF(LEN(J50)&gt;0,VLOOKUP(J50,puan!$AA$4:$AH$111,8)-IF(COUNTIF(puan!$AA$4:$AH$111,J50)=0,0,0),"   ")</f>
        <v>#N/A</v>
      </c>
      <c r="L50" s="370"/>
    </row>
    <row r="51" spans="1:12" s="84" customFormat="1" ht="28.15" hidden="1" customHeight="1" x14ac:dyDescent="0.2">
      <c r="A51" s="365">
        <v>44</v>
      </c>
      <c r="B51" s="366"/>
      <c r="C51" s="367"/>
      <c r="D51" s="368"/>
      <c r="E51" s="369"/>
      <c r="F51" s="369"/>
      <c r="G51" s="327"/>
      <c r="H51" s="327"/>
      <c r="I51" s="327"/>
      <c r="J51" s="268">
        <f t="shared" si="0"/>
        <v>0</v>
      </c>
      <c r="K51" s="329" t="e">
        <f>IF(LEN(J51)&gt;0,VLOOKUP(J51,puan!$AA$4:$AH$111,8)-IF(COUNTIF(puan!$AA$4:$AH$111,J51)=0,0,0),"   ")</f>
        <v>#N/A</v>
      </c>
      <c r="L51" s="370"/>
    </row>
    <row r="52" spans="1:12" s="84" customFormat="1" ht="28.15" hidden="1" customHeight="1" x14ac:dyDescent="0.2">
      <c r="A52" s="365">
        <v>45</v>
      </c>
      <c r="B52" s="366"/>
      <c r="C52" s="367"/>
      <c r="D52" s="368"/>
      <c r="E52" s="369"/>
      <c r="F52" s="369"/>
      <c r="G52" s="327"/>
      <c r="H52" s="327"/>
      <c r="I52" s="327"/>
      <c r="J52" s="268">
        <f t="shared" si="0"/>
        <v>0</v>
      </c>
      <c r="K52" s="329" t="e">
        <f>IF(LEN(J52)&gt;0,VLOOKUP(J52,puan!$AA$4:$AH$111,8)-IF(COUNTIF(puan!$AA$4:$AH$111,J52)=0,0,0),"   ")</f>
        <v>#N/A</v>
      </c>
      <c r="L52" s="370"/>
    </row>
    <row r="53" spans="1:12" s="84" customFormat="1" ht="28.15" hidden="1" customHeight="1" x14ac:dyDescent="0.2">
      <c r="A53" s="365">
        <v>46</v>
      </c>
      <c r="B53" s="366"/>
      <c r="C53" s="367"/>
      <c r="D53" s="368"/>
      <c r="E53" s="369"/>
      <c r="F53" s="369"/>
      <c r="G53" s="327"/>
      <c r="H53" s="327"/>
      <c r="I53" s="327"/>
      <c r="J53" s="268">
        <f t="shared" si="0"/>
        <v>0</v>
      </c>
      <c r="K53" s="329" t="e">
        <f>IF(LEN(J53)&gt;0,VLOOKUP(J53,puan!$AA$4:$AH$111,8)-IF(COUNTIF(puan!$AA$4:$AH$111,J53)=0,0,0),"   ")</f>
        <v>#N/A</v>
      </c>
      <c r="L53" s="370"/>
    </row>
    <row r="54" spans="1:12" s="84" customFormat="1" ht="28.15" hidden="1" customHeight="1" x14ac:dyDescent="0.2">
      <c r="A54" s="365">
        <v>47</v>
      </c>
      <c r="B54" s="366"/>
      <c r="C54" s="367"/>
      <c r="D54" s="368"/>
      <c r="E54" s="369"/>
      <c r="F54" s="369"/>
      <c r="G54" s="327"/>
      <c r="H54" s="327"/>
      <c r="I54" s="327"/>
      <c r="J54" s="268">
        <f t="shared" si="0"/>
        <v>0</v>
      </c>
      <c r="K54" s="329" t="e">
        <f>IF(LEN(J54)&gt;0,VLOOKUP(J54,puan!$AA$4:$AH$111,8)-IF(COUNTIF(puan!$AA$4:$AH$111,J54)=0,0,0),"   ")</f>
        <v>#N/A</v>
      </c>
      <c r="L54" s="370"/>
    </row>
    <row r="55" spans="1:12" s="84" customFormat="1" ht="28.15" hidden="1" customHeight="1" x14ac:dyDescent="0.2">
      <c r="A55" s="365">
        <v>48</v>
      </c>
      <c r="B55" s="366"/>
      <c r="C55" s="367"/>
      <c r="D55" s="368"/>
      <c r="E55" s="369"/>
      <c r="F55" s="369"/>
      <c r="G55" s="327"/>
      <c r="H55" s="327"/>
      <c r="I55" s="327"/>
      <c r="J55" s="268">
        <f t="shared" si="0"/>
        <v>0</v>
      </c>
      <c r="K55" s="329" t="e">
        <f>IF(LEN(J55)&gt;0,VLOOKUP(J55,puan!$AA$4:$AH$111,8)-IF(COUNTIF(puan!$AA$4:$AH$111,J55)=0,0,0),"   ")</f>
        <v>#N/A</v>
      </c>
      <c r="L55" s="370"/>
    </row>
    <row r="56" spans="1:12" s="84" customFormat="1" ht="28.15" hidden="1" customHeight="1" x14ac:dyDescent="0.2">
      <c r="A56" s="365">
        <v>49</v>
      </c>
      <c r="B56" s="366"/>
      <c r="C56" s="367"/>
      <c r="D56" s="368"/>
      <c r="E56" s="369"/>
      <c r="F56" s="369"/>
      <c r="G56" s="327"/>
      <c r="H56" s="327"/>
      <c r="I56" s="327"/>
      <c r="J56" s="268">
        <f t="shared" si="0"/>
        <v>0</v>
      </c>
      <c r="K56" s="329" t="e">
        <f>IF(LEN(J56)&gt;0,VLOOKUP(J56,puan!$AA$4:$AH$111,8)-IF(COUNTIF(puan!$AA$4:$AH$111,J56)=0,0,0),"   ")</f>
        <v>#N/A</v>
      </c>
      <c r="L56" s="370"/>
    </row>
    <row r="57" spans="1:12" s="84" customFormat="1" ht="28.15" hidden="1" customHeight="1" x14ac:dyDescent="0.2">
      <c r="A57" s="365">
        <v>50</v>
      </c>
      <c r="B57" s="366"/>
      <c r="C57" s="367"/>
      <c r="D57" s="368"/>
      <c r="E57" s="369"/>
      <c r="F57" s="369"/>
      <c r="G57" s="327"/>
      <c r="H57" s="327"/>
      <c r="I57" s="327"/>
      <c r="J57" s="268">
        <f t="shared" si="0"/>
        <v>0</v>
      </c>
      <c r="K57" s="329" t="e">
        <f>IF(LEN(J57)&gt;0,VLOOKUP(J57,puan!$AA$4:$AH$111,8)-IF(COUNTIF(puan!$AA$4:$AH$111,J57)=0,0,0),"   ")</f>
        <v>#N/A</v>
      </c>
      <c r="L57" s="370"/>
    </row>
    <row r="58" spans="1:12" s="84" customFormat="1" ht="28.15" hidden="1" customHeight="1" x14ac:dyDescent="0.2">
      <c r="A58" s="365">
        <v>51</v>
      </c>
      <c r="B58" s="366"/>
      <c r="C58" s="367"/>
      <c r="D58" s="368"/>
      <c r="E58" s="369"/>
      <c r="F58" s="369"/>
      <c r="G58" s="327"/>
      <c r="H58" s="327"/>
      <c r="I58" s="327"/>
      <c r="J58" s="268">
        <f t="shared" si="0"/>
        <v>0</v>
      </c>
      <c r="K58" s="329" t="e">
        <f>IF(LEN(J58)&gt;0,VLOOKUP(J58,puan!$AA$4:$AH$111,8)-IF(COUNTIF(puan!$AA$4:$AH$111,J58)=0,0,0),"   ")</f>
        <v>#N/A</v>
      </c>
      <c r="L58" s="370"/>
    </row>
    <row r="59" spans="1:12" s="84" customFormat="1" ht="28.15" hidden="1" customHeight="1" x14ac:dyDescent="0.2">
      <c r="A59" s="365">
        <v>52</v>
      </c>
      <c r="B59" s="366"/>
      <c r="C59" s="367"/>
      <c r="D59" s="368"/>
      <c r="E59" s="369"/>
      <c r="F59" s="369"/>
      <c r="G59" s="327"/>
      <c r="H59" s="327"/>
      <c r="I59" s="327"/>
      <c r="J59" s="268">
        <f t="shared" si="0"/>
        <v>0</v>
      </c>
      <c r="K59" s="329" t="e">
        <f>IF(LEN(J59)&gt;0,VLOOKUP(J59,puan!$AA$4:$AH$111,8)-IF(COUNTIF(puan!$AA$4:$AH$111,J59)=0,0,0),"   ")</f>
        <v>#N/A</v>
      </c>
      <c r="L59" s="370"/>
    </row>
    <row r="60" spans="1:12" s="84" customFormat="1" ht="28.15" hidden="1" customHeight="1" x14ac:dyDescent="0.2">
      <c r="A60" s="365">
        <v>53</v>
      </c>
      <c r="B60" s="366"/>
      <c r="C60" s="367"/>
      <c r="D60" s="368"/>
      <c r="E60" s="369"/>
      <c r="F60" s="369"/>
      <c r="G60" s="327"/>
      <c r="H60" s="327"/>
      <c r="I60" s="327"/>
      <c r="J60" s="268">
        <f t="shared" si="0"/>
        <v>0</v>
      </c>
      <c r="K60" s="329" t="e">
        <f>IF(LEN(J60)&gt;0,VLOOKUP(J60,puan!$AA$4:$AH$111,8)-IF(COUNTIF(puan!$AA$4:$AH$111,J60)=0,0,0),"   ")</f>
        <v>#N/A</v>
      </c>
      <c r="L60" s="370"/>
    </row>
    <row r="61" spans="1:12" s="84" customFormat="1" ht="28.15" hidden="1" customHeight="1" x14ac:dyDescent="0.2">
      <c r="A61" s="365">
        <v>54</v>
      </c>
      <c r="B61" s="366"/>
      <c r="C61" s="367"/>
      <c r="D61" s="368"/>
      <c r="E61" s="369"/>
      <c r="F61" s="369"/>
      <c r="G61" s="327"/>
      <c r="H61" s="327"/>
      <c r="I61" s="327"/>
      <c r="J61" s="268">
        <f t="shared" si="0"/>
        <v>0</v>
      </c>
      <c r="K61" s="329" t="e">
        <f>IF(LEN(J61)&gt;0,VLOOKUP(J61,puan!$AA$4:$AH$111,8)-IF(COUNTIF(puan!$AA$4:$AH$111,J61)=0,0,0),"   ")</f>
        <v>#N/A</v>
      </c>
      <c r="L61" s="370"/>
    </row>
    <row r="62" spans="1:12" s="84" customFormat="1" ht="28.15" hidden="1" customHeight="1" x14ac:dyDescent="0.2">
      <c r="A62" s="365">
        <v>55</v>
      </c>
      <c r="B62" s="366"/>
      <c r="C62" s="367"/>
      <c r="D62" s="368"/>
      <c r="E62" s="369"/>
      <c r="F62" s="369"/>
      <c r="G62" s="327"/>
      <c r="H62" s="327"/>
      <c r="I62" s="327"/>
      <c r="J62" s="268">
        <f t="shared" si="0"/>
        <v>0</v>
      </c>
      <c r="K62" s="329" t="e">
        <f>IF(LEN(J62)&gt;0,VLOOKUP(J62,puan!$AA$4:$AH$111,8)-IF(COUNTIF(puan!$AA$4:$AH$111,J62)=0,0,0),"   ")</f>
        <v>#N/A</v>
      </c>
      <c r="L62" s="370"/>
    </row>
    <row r="63" spans="1:12" s="87" customFormat="1" ht="29.25" customHeight="1" x14ac:dyDescent="0.2">
      <c r="A63" s="564" t="s">
        <v>4</v>
      </c>
      <c r="B63" s="564"/>
      <c r="C63" s="564"/>
      <c r="D63" s="564"/>
      <c r="E63" s="391" t="s">
        <v>0</v>
      </c>
      <c r="F63" s="391" t="s">
        <v>1</v>
      </c>
      <c r="G63" s="558" t="s">
        <v>2</v>
      </c>
      <c r="H63" s="558"/>
      <c r="I63" s="558"/>
      <c r="J63" s="558" t="s">
        <v>3</v>
      </c>
      <c r="K63" s="558"/>
      <c r="L63" s="391"/>
    </row>
    <row r="73" spans="5:5" hidden="1" x14ac:dyDescent="0.2"/>
    <row r="74" spans="5:5" hidden="1" x14ac:dyDescent="0.2"/>
    <row r="75" spans="5:5" ht="18" hidden="1" x14ac:dyDescent="0.2">
      <c r="E75" s="373" t="s">
        <v>857</v>
      </c>
    </row>
    <row r="76" spans="5:5" ht="18" hidden="1" x14ac:dyDescent="0.2">
      <c r="E76" s="373" t="s">
        <v>840</v>
      </c>
    </row>
    <row r="77" spans="5:5" ht="18" hidden="1" x14ac:dyDescent="0.2">
      <c r="E77" s="373" t="s">
        <v>876</v>
      </c>
    </row>
    <row r="78" spans="5:5" ht="18" hidden="1" x14ac:dyDescent="0.2">
      <c r="E78" s="373" t="s">
        <v>859</v>
      </c>
    </row>
    <row r="79" spans="5:5" ht="18" hidden="1" x14ac:dyDescent="0.2">
      <c r="E79" s="373" t="s">
        <v>829</v>
      </c>
    </row>
    <row r="80" spans="5:5" ht="18" hidden="1" x14ac:dyDescent="0.2">
      <c r="E80" s="373" t="s">
        <v>834</v>
      </c>
    </row>
    <row r="81" spans="5:5" ht="18" hidden="1" x14ac:dyDescent="0.2">
      <c r="E81" s="373" t="s">
        <v>842</v>
      </c>
    </row>
    <row r="82" spans="5:5" ht="18" hidden="1" x14ac:dyDescent="0.2">
      <c r="E82" s="373" t="s">
        <v>848</v>
      </c>
    </row>
    <row r="83" spans="5:5" ht="18" hidden="1" x14ac:dyDescent="0.2">
      <c r="E83" s="373" t="s">
        <v>898</v>
      </c>
    </row>
    <row r="65550" spans="1:1" ht="51" x14ac:dyDescent="0.2">
      <c r="A65550" s="90" t="s">
        <v>736</v>
      </c>
    </row>
  </sheetData>
  <sortState ref="A54:J55">
    <sortCondition ref="A54:A55"/>
  </sortState>
  <mergeCells count="22">
    <mergeCell ref="A1:L1"/>
    <mergeCell ref="A2:L2"/>
    <mergeCell ref="A3:C3"/>
    <mergeCell ref="D3:E3"/>
    <mergeCell ref="A4:C4"/>
    <mergeCell ref="D4:E4"/>
    <mergeCell ref="I4:J4"/>
    <mergeCell ref="K4:L4"/>
    <mergeCell ref="L6:L7"/>
    <mergeCell ref="A63:D63"/>
    <mergeCell ref="G63:I63"/>
    <mergeCell ref="J63:K63"/>
    <mergeCell ref="J5:K5"/>
    <mergeCell ref="A6:A7"/>
    <mergeCell ref="B6:B7"/>
    <mergeCell ref="C6:C7"/>
    <mergeCell ref="D6:D7"/>
    <mergeCell ref="E6:E7"/>
    <mergeCell ref="F6:F7"/>
    <mergeCell ref="G6:I6"/>
    <mergeCell ref="J6:J7"/>
    <mergeCell ref="K6:K7"/>
  </mergeCells>
  <conditionalFormatting sqref="J1:J3 J5:J1048576">
    <cfRule type="cellIs" dxfId="10" priority="7" operator="equal">
      <formula>0</formula>
    </cfRule>
  </conditionalFormatting>
  <conditionalFormatting sqref="K1:K1048576">
    <cfRule type="containsErrors" dxfId="9" priority="6">
      <formula>ISERROR(K1)</formula>
    </cfRule>
  </conditionalFormatting>
  <conditionalFormatting sqref="E1:E1048576">
    <cfRule type="duplicateValues" dxfId="8" priority="2"/>
  </conditionalFormatting>
  <conditionalFormatting sqref="J8:J62">
    <cfRule type="duplicateValues" dxfId="7" priority="1"/>
  </conditionalFormatting>
  <hyperlinks>
    <hyperlink ref="D3" location="'YARIŞMA PROGRAMI'!C14" display="'YARIŞMA PROGRAMI'!C14"/>
    <hyperlink ref="D3:E3" location="'YARIŞMA PROGRAMI'!C9" display="'YARIŞMA PROGRAMI'!C9"/>
  </hyperlinks>
  <printOptions horizontalCentered="1"/>
  <pageMargins left="0" right="0" top="0" bottom="0" header="0.15748031496062992" footer="0.15748031496062992"/>
  <pageSetup paperSize="9" scale="54"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theme="1"/>
  </sheetPr>
  <dimension ref="A1:BV65536"/>
  <sheetViews>
    <sheetView view="pageBreakPreview" zoomScale="36" zoomScaleNormal="50" zoomScaleSheetLayoutView="36" workbookViewId="0">
      <selection activeCell="E10" sqref="E10"/>
    </sheetView>
  </sheetViews>
  <sheetFormatPr defaultColWidth="9.140625" defaultRowHeight="22.5" x14ac:dyDescent="0.2"/>
  <cols>
    <col min="1" max="1" width="8.42578125" style="28" customWidth="1"/>
    <col min="2" max="2" width="17.28515625" style="28" hidden="1" customWidth="1"/>
    <col min="3" max="3" width="13.85546875" style="28" customWidth="1"/>
    <col min="4" max="4" width="24.140625" style="60" customWidth="1"/>
    <col min="5" max="5" width="36" style="28" customWidth="1"/>
    <col min="6" max="6" width="42.28515625" style="28" customWidth="1"/>
    <col min="7" max="63" width="5" style="59" customWidth="1"/>
    <col min="64" max="66" width="5" style="59" hidden="1" customWidth="1"/>
    <col min="67" max="67" width="15.140625" style="61" customWidth="1"/>
    <col min="68" max="68" width="15.5703125" style="62" customWidth="1"/>
    <col min="69" max="69" width="17.28515625" style="28" customWidth="1"/>
    <col min="70" max="72" width="9.140625" style="59"/>
    <col min="73" max="73" width="16.28515625" style="245" hidden="1" customWidth="1"/>
    <col min="74" max="74" width="8.7109375" style="243" hidden="1" customWidth="1"/>
    <col min="75" max="75" width="9.140625" style="59"/>
    <col min="76" max="76" width="9.140625" style="59" customWidth="1"/>
    <col min="77" max="16384" width="9.140625" style="59"/>
  </cols>
  <sheetData>
    <row r="1" spans="1:74" s="10" customFormat="1" ht="69.75" customHeight="1" x14ac:dyDescent="0.2">
      <c r="A1" s="567" t="str">
        <f>('YARIŞMA BİLGİLERİ'!A2)</f>
        <v>Türkiye Atletizm Federasyonu</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U1" s="260" t="s">
        <v>26</v>
      </c>
      <c r="BV1" s="243"/>
    </row>
    <row r="2" spans="1:74" s="10" customFormat="1" ht="36.75" customHeight="1" x14ac:dyDescent="0.2">
      <c r="A2" s="568" t="str">
        <f>'YARIŞMA BİLGİLERİ'!F19</f>
        <v>Naili Moran Türkiye Atletizm Şampiyonası</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c r="BC2" s="568"/>
      <c r="BD2" s="568"/>
      <c r="BE2" s="568"/>
      <c r="BF2" s="568"/>
      <c r="BG2" s="568"/>
      <c r="BH2" s="568"/>
      <c r="BI2" s="568"/>
      <c r="BJ2" s="568"/>
      <c r="BK2" s="568"/>
      <c r="BL2" s="568"/>
      <c r="BM2" s="568"/>
      <c r="BN2" s="568"/>
      <c r="BO2" s="568"/>
      <c r="BP2" s="568"/>
      <c r="BQ2" s="568"/>
      <c r="BU2" s="262">
        <v>1</v>
      </c>
      <c r="BV2" s="263">
        <v>0</v>
      </c>
    </row>
    <row r="3" spans="1:74" s="71" customFormat="1" ht="23.25" customHeight="1" x14ac:dyDescent="0.2">
      <c r="A3" s="569" t="s">
        <v>110</v>
      </c>
      <c r="B3" s="569"/>
      <c r="C3" s="569"/>
      <c r="D3" s="569"/>
      <c r="E3" s="570" t="str">
        <f>'YARIŞMA PROGRAMI'!C14</f>
        <v>Fırlatma Topu</v>
      </c>
      <c r="F3" s="570"/>
      <c r="G3" s="69"/>
      <c r="H3" s="69"/>
      <c r="I3" s="69"/>
      <c r="J3" s="69"/>
      <c r="K3" s="69"/>
      <c r="L3" s="69"/>
      <c r="M3" s="69"/>
      <c r="N3" s="69"/>
      <c r="O3" s="69"/>
      <c r="P3" s="69"/>
      <c r="Q3" s="69"/>
      <c r="R3" s="69"/>
      <c r="S3" s="571"/>
      <c r="T3" s="571"/>
      <c r="U3" s="571"/>
      <c r="V3" s="571"/>
      <c r="W3" s="571"/>
      <c r="X3" s="571"/>
      <c r="Y3" s="571"/>
      <c r="Z3" s="402"/>
      <c r="AA3" s="402"/>
      <c r="AB3" s="572"/>
      <c r="AC3" s="572"/>
      <c r="AD3" s="572"/>
      <c r="AE3" s="572"/>
      <c r="AF3" s="403"/>
      <c r="AG3" s="403"/>
      <c r="AH3" s="404"/>
      <c r="AI3" s="404"/>
      <c r="AJ3" s="404"/>
      <c r="AK3" s="69"/>
      <c r="AL3" s="69"/>
      <c r="AM3" s="69"/>
      <c r="AN3" s="69"/>
      <c r="AO3" s="69"/>
      <c r="AP3" s="69"/>
      <c r="AQ3" s="69"/>
      <c r="AR3" s="69"/>
      <c r="AS3" s="69"/>
      <c r="AT3" s="70"/>
      <c r="AU3" s="70"/>
      <c r="AV3" s="70"/>
      <c r="AW3" s="569"/>
      <c r="AX3" s="569"/>
      <c r="AY3" s="569"/>
      <c r="AZ3" s="569"/>
      <c r="BA3" s="401"/>
      <c r="BB3" s="401"/>
      <c r="BC3" s="573"/>
      <c r="BD3" s="573"/>
      <c r="BE3" s="573"/>
      <c r="BF3" s="573"/>
      <c r="BG3" s="573"/>
      <c r="BH3" s="573"/>
      <c r="BI3" s="573"/>
      <c r="BJ3" s="573"/>
      <c r="BK3" s="573"/>
      <c r="BL3" s="573"/>
      <c r="BM3" s="573"/>
      <c r="BN3" s="573"/>
      <c r="BO3" s="573"/>
      <c r="BP3" s="573"/>
      <c r="BQ3" s="573"/>
      <c r="BU3" s="245">
        <v>98</v>
      </c>
      <c r="BV3" s="243">
        <v>1</v>
      </c>
    </row>
    <row r="4" spans="1:74" s="71" customFormat="1" ht="23.25" customHeight="1" x14ac:dyDescent="0.2">
      <c r="A4" s="574" t="s">
        <v>112</v>
      </c>
      <c r="B4" s="574"/>
      <c r="C4" s="574"/>
      <c r="D4" s="574"/>
      <c r="E4" s="575" t="str">
        <f>'YARIŞMA BİLGİLERİ'!F21</f>
        <v>12 Yaş Erkek</v>
      </c>
      <c r="F4" s="575"/>
      <c r="G4" s="72"/>
      <c r="H4" s="72"/>
      <c r="I4" s="72"/>
      <c r="J4" s="72"/>
      <c r="K4" s="72"/>
      <c r="L4" s="72"/>
      <c r="M4" s="72"/>
      <c r="N4" s="72"/>
      <c r="O4" s="72"/>
      <c r="P4" s="72"/>
      <c r="Q4" s="388"/>
      <c r="R4" s="388"/>
      <c r="S4" s="576"/>
      <c r="T4" s="576"/>
      <c r="U4" s="576"/>
      <c r="V4" s="576"/>
      <c r="W4" s="576"/>
      <c r="X4" s="576"/>
      <c r="Y4" s="576"/>
      <c r="Z4" s="406"/>
      <c r="AA4" s="406"/>
      <c r="AB4" s="577"/>
      <c r="AC4" s="577"/>
      <c r="AD4" s="577"/>
      <c r="AE4" s="577"/>
      <c r="AF4" s="389"/>
      <c r="AG4" s="389"/>
      <c r="AH4" s="72"/>
      <c r="AI4" s="72"/>
      <c r="AJ4" s="72"/>
      <c r="AK4" s="72"/>
      <c r="AL4" s="72"/>
      <c r="AM4" s="72"/>
      <c r="AN4" s="72"/>
      <c r="AO4" s="72"/>
      <c r="AP4" s="72"/>
      <c r="AQ4" s="72"/>
      <c r="AR4" s="72"/>
      <c r="AS4" s="72"/>
      <c r="AT4" s="72"/>
      <c r="AU4" s="72"/>
      <c r="AV4" s="72"/>
      <c r="AW4" s="574" t="s">
        <v>108</v>
      </c>
      <c r="AX4" s="574"/>
      <c r="AY4" s="574"/>
      <c r="AZ4" s="574"/>
      <c r="BA4" s="405"/>
      <c r="BB4" s="405"/>
      <c r="BC4" s="566">
        <f>'YARIŞMA PROGRAMI'!B14</f>
        <v>0</v>
      </c>
      <c r="BD4" s="566"/>
      <c r="BE4" s="566"/>
      <c r="BF4" s="566"/>
      <c r="BG4" s="566"/>
      <c r="BH4" s="566"/>
      <c r="BI4" s="566"/>
      <c r="BJ4" s="566"/>
      <c r="BK4" s="566"/>
      <c r="BL4" s="566"/>
      <c r="BM4" s="566"/>
      <c r="BN4" s="566"/>
      <c r="BO4" s="566"/>
      <c r="BP4" s="566"/>
      <c r="BQ4" s="566"/>
      <c r="BU4" s="245">
        <v>100</v>
      </c>
      <c r="BV4" s="243">
        <v>2</v>
      </c>
    </row>
    <row r="5" spans="1:74" s="10" customFormat="1" ht="30" customHeight="1" x14ac:dyDescent="0.2">
      <c r="A5" s="63"/>
      <c r="B5" s="63"/>
      <c r="C5" s="63"/>
      <c r="D5" s="64"/>
      <c r="E5" s="65"/>
      <c r="F5" s="66"/>
      <c r="G5" s="67"/>
      <c r="H5" s="67"/>
      <c r="I5" s="67"/>
      <c r="J5" s="67"/>
      <c r="K5" s="67"/>
      <c r="L5" s="67"/>
      <c r="M5" s="63"/>
      <c r="N5" s="63"/>
      <c r="O5" s="63"/>
      <c r="P5" s="63"/>
      <c r="Q5" s="63"/>
      <c r="R5" s="63"/>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578">
        <f ca="1">NOW()</f>
        <v>43602.34515671296</v>
      </c>
      <c r="BP5" s="578"/>
      <c r="BQ5" s="578"/>
      <c r="BU5" s="245">
        <v>102</v>
      </c>
      <c r="BV5" s="243">
        <v>3</v>
      </c>
    </row>
    <row r="6" spans="1:74" ht="22.5" customHeight="1" x14ac:dyDescent="0.2">
      <c r="A6" s="579" t="s">
        <v>6</v>
      </c>
      <c r="B6" s="581"/>
      <c r="C6" s="579" t="s">
        <v>95</v>
      </c>
      <c r="D6" s="579" t="s">
        <v>21</v>
      </c>
      <c r="E6" s="579" t="s">
        <v>7</v>
      </c>
      <c r="F6" s="579" t="s">
        <v>750</v>
      </c>
      <c r="G6" s="582" t="s">
        <v>734</v>
      </c>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583"/>
      <c r="BG6" s="583"/>
      <c r="BH6" s="583"/>
      <c r="BI6" s="583"/>
      <c r="BJ6" s="583"/>
      <c r="BK6" s="583"/>
      <c r="BL6" s="583"/>
      <c r="BM6" s="583"/>
      <c r="BN6" s="584"/>
      <c r="BO6" s="585" t="s">
        <v>8</v>
      </c>
      <c r="BP6" s="586" t="s">
        <v>156</v>
      </c>
      <c r="BQ6" s="590" t="s">
        <v>9</v>
      </c>
      <c r="BU6" s="245">
        <v>104</v>
      </c>
      <c r="BV6" s="243">
        <v>4</v>
      </c>
    </row>
    <row r="7" spans="1:74" ht="54.75" customHeight="1" x14ac:dyDescent="0.2">
      <c r="A7" s="580"/>
      <c r="B7" s="581"/>
      <c r="C7" s="580"/>
      <c r="D7" s="580"/>
      <c r="E7" s="580"/>
      <c r="F7" s="580"/>
      <c r="G7" s="587">
        <v>110</v>
      </c>
      <c r="H7" s="588"/>
      <c r="I7" s="589"/>
      <c r="J7" s="587">
        <v>115</v>
      </c>
      <c r="K7" s="588"/>
      <c r="L7" s="589"/>
      <c r="M7" s="587">
        <v>120</v>
      </c>
      <c r="N7" s="588"/>
      <c r="O7" s="589"/>
      <c r="P7" s="587">
        <v>125</v>
      </c>
      <c r="Q7" s="588"/>
      <c r="R7" s="589"/>
      <c r="S7" s="587">
        <v>130</v>
      </c>
      <c r="T7" s="588"/>
      <c r="U7" s="589"/>
      <c r="V7" s="587"/>
      <c r="W7" s="588"/>
      <c r="X7" s="589"/>
      <c r="Y7" s="587"/>
      <c r="Z7" s="588"/>
      <c r="AA7" s="589"/>
      <c r="AB7" s="587"/>
      <c r="AC7" s="588"/>
      <c r="AD7" s="589"/>
      <c r="AE7" s="587"/>
      <c r="AF7" s="588"/>
      <c r="AG7" s="589"/>
      <c r="AH7" s="587"/>
      <c r="AI7" s="588"/>
      <c r="AJ7" s="589"/>
      <c r="AK7" s="587"/>
      <c r="AL7" s="588"/>
      <c r="AM7" s="589"/>
      <c r="AN7" s="587"/>
      <c r="AO7" s="588"/>
      <c r="AP7" s="589"/>
      <c r="AQ7" s="587"/>
      <c r="AR7" s="588"/>
      <c r="AS7" s="589"/>
      <c r="AT7" s="587"/>
      <c r="AU7" s="588"/>
      <c r="AV7" s="589"/>
      <c r="AW7" s="587"/>
      <c r="AX7" s="588"/>
      <c r="AY7" s="589"/>
      <c r="AZ7" s="587"/>
      <c r="BA7" s="588"/>
      <c r="BB7" s="589"/>
      <c r="BC7" s="587"/>
      <c r="BD7" s="588"/>
      <c r="BE7" s="589"/>
      <c r="BF7" s="587"/>
      <c r="BG7" s="588"/>
      <c r="BH7" s="589"/>
      <c r="BI7" s="587"/>
      <c r="BJ7" s="588"/>
      <c r="BK7" s="589"/>
      <c r="BL7" s="591"/>
      <c r="BM7" s="592"/>
      <c r="BN7" s="593"/>
      <c r="BO7" s="585"/>
      <c r="BP7" s="586"/>
      <c r="BQ7" s="590"/>
      <c r="BU7" s="245">
        <v>106</v>
      </c>
      <c r="BV7" s="243">
        <v>5</v>
      </c>
    </row>
    <row r="8" spans="1:74" s="19" customFormat="1" ht="47.25" customHeight="1" x14ac:dyDescent="0.2">
      <c r="A8" s="432">
        <v>1</v>
      </c>
      <c r="B8" s="433" t="s">
        <v>126</v>
      </c>
      <c r="C8" s="434" t="s">
        <v>739</v>
      </c>
      <c r="D8" s="435">
        <v>39083</v>
      </c>
      <c r="E8" s="436" t="s">
        <v>1139</v>
      </c>
      <c r="F8" s="441" t="s">
        <v>1145</v>
      </c>
      <c r="G8" s="203" t="s">
        <v>1141</v>
      </c>
      <c r="H8" s="203"/>
      <c r="I8" s="203"/>
      <c r="J8" s="204" t="s">
        <v>1141</v>
      </c>
      <c r="K8" s="204"/>
      <c r="L8" s="204"/>
      <c r="M8" s="203" t="s">
        <v>1140</v>
      </c>
      <c r="N8" s="203" t="s">
        <v>1140</v>
      </c>
      <c r="O8" s="203" t="s">
        <v>1141</v>
      </c>
      <c r="P8" s="205" t="s">
        <v>1141</v>
      </c>
      <c r="Q8" s="205"/>
      <c r="R8" s="205"/>
      <c r="S8" s="203" t="s">
        <v>1140</v>
      </c>
      <c r="T8" s="203" t="s">
        <v>1140</v>
      </c>
      <c r="U8" s="203" t="s">
        <v>1140</v>
      </c>
      <c r="V8" s="205"/>
      <c r="W8" s="205"/>
      <c r="X8" s="205"/>
      <c r="Y8" s="203"/>
      <c r="Z8" s="203"/>
      <c r="AA8" s="203"/>
      <c r="AB8" s="205"/>
      <c r="AC8" s="205"/>
      <c r="AD8" s="205"/>
      <c r="AE8" s="203"/>
      <c r="AF8" s="203"/>
      <c r="AG8" s="203"/>
      <c r="AH8" s="205"/>
      <c r="AI8" s="205"/>
      <c r="AJ8" s="205"/>
      <c r="AK8" s="203"/>
      <c r="AL8" s="203"/>
      <c r="AM8" s="203"/>
      <c r="AN8" s="205"/>
      <c r="AO8" s="205"/>
      <c r="AP8" s="205"/>
      <c r="AQ8" s="203"/>
      <c r="AR8" s="203"/>
      <c r="AS8" s="203"/>
      <c r="AT8" s="205"/>
      <c r="AU8" s="205"/>
      <c r="AV8" s="205"/>
      <c r="AW8" s="207"/>
      <c r="AX8" s="207"/>
      <c r="AY8" s="207"/>
      <c r="AZ8" s="206"/>
      <c r="BA8" s="206"/>
      <c r="BB8" s="206"/>
      <c r="BC8" s="207"/>
      <c r="BD8" s="207"/>
      <c r="BE8" s="207"/>
      <c r="BF8" s="206"/>
      <c r="BG8" s="206"/>
      <c r="BH8" s="206"/>
      <c r="BI8" s="207"/>
      <c r="BJ8" s="207"/>
      <c r="BK8" s="207"/>
      <c r="BL8" s="206"/>
      <c r="BM8" s="206"/>
      <c r="BN8" s="206"/>
      <c r="BO8" s="363">
        <v>125</v>
      </c>
      <c r="BP8" s="364">
        <f>IF(LEN(BO8)&gt;0,VLOOKUP(BO8,puan!$Z$4:$AH$111,9)-IF(COUNTIF(puan!$Z$4:$AH$111,BO8)=0,0,0)," ")</f>
        <v>61</v>
      </c>
      <c r="BQ8" s="363"/>
      <c r="BU8" s="245">
        <v>108</v>
      </c>
      <c r="BV8" s="243">
        <v>6</v>
      </c>
    </row>
    <row r="9" spans="1:74" s="19" customFormat="1" ht="47.25" customHeight="1" x14ac:dyDescent="0.2">
      <c r="A9" s="432">
        <v>2</v>
      </c>
      <c r="B9" s="433" t="s">
        <v>125</v>
      </c>
      <c r="C9" s="434" t="s">
        <v>739</v>
      </c>
      <c r="D9" s="435">
        <v>39083</v>
      </c>
      <c r="E9" s="436" t="s">
        <v>1144</v>
      </c>
      <c r="F9" s="441" t="s">
        <v>1145</v>
      </c>
      <c r="G9" s="203" t="s">
        <v>1140</v>
      </c>
      <c r="H9" s="203" t="s">
        <v>1140</v>
      </c>
      <c r="I9" s="203" t="s">
        <v>1140</v>
      </c>
      <c r="J9" s="204"/>
      <c r="K9" s="204"/>
      <c r="L9" s="204"/>
      <c r="M9" s="203"/>
      <c r="N9" s="203"/>
      <c r="O9" s="203"/>
      <c r="P9" s="205"/>
      <c r="Q9" s="205"/>
      <c r="R9" s="205"/>
      <c r="S9" s="203"/>
      <c r="T9" s="203"/>
      <c r="U9" s="203"/>
      <c r="V9" s="205"/>
      <c r="W9" s="205"/>
      <c r="X9" s="205"/>
      <c r="Y9" s="203"/>
      <c r="Z9" s="203"/>
      <c r="AA9" s="203"/>
      <c r="AB9" s="205"/>
      <c r="AC9" s="205"/>
      <c r="AD9" s="205"/>
      <c r="AE9" s="203"/>
      <c r="AF9" s="203"/>
      <c r="AG9" s="203"/>
      <c r="AH9" s="205"/>
      <c r="AI9" s="205"/>
      <c r="AJ9" s="205"/>
      <c r="AK9" s="203"/>
      <c r="AL9" s="203"/>
      <c r="AM9" s="203"/>
      <c r="AN9" s="205"/>
      <c r="AO9" s="205"/>
      <c r="AP9" s="205"/>
      <c r="AQ9" s="203"/>
      <c r="AR9" s="203"/>
      <c r="AS9" s="203"/>
      <c r="AT9" s="205"/>
      <c r="AU9" s="205"/>
      <c r="AV9" s="205"/>
      <c r="AW9" s="207"/>
      <c r="AX9" s="207"/>
      <c r="AY9" s="207"/>
      <c r="AZ9" s="206"/>
      <c r="BA9" s="206"/>
      <c r="BB9" s="206"/>
      <c r="BC9" s="207"/>
      <c r="BD9" s="207"/>
      <c r="BE9" s="207"/>
      <c r="BF9" s="206"/>
      <c r="BG9" s="206"/>
      <c r="BH9" s="206"/>
      <c r="BI9" s="207"/>
      <c r="BJ9" s="207"/>
      <c r="BK9" s="207"/>
      <c r="BL9" s="206"/>
      <c r="BM9" s="206"/>
      <c r="BN9" s="206"/>
      <c r="BO9" s="363" t="s">
        <v>713</v>
      </c>
      <c r="BP9" s="364">
        <f>IF(LEN(BO9)&gt;0,VLOOKUP(BO9,puan!$Z$4:$AH$111,9)-IF(COUNTIF(puan!$Z$4:$AH$111,BO9)=0,0,0)," ")</f>
        <v>0</v>
      </c>
      <c r="BQ9" s="363"/>
      <c r="BU9" s="245">
        <v>110</v>
      </c>
      <c r="BV9" s="243">
        <v>7</v>
      </c>
    </row>
    <row r="10" spans="1:74" s="19" customFormat="1" ht="47.25" customHeight="1" x14ac:dyDescent="0.2">
      <c r="A10" s="432" t="s">
        <v>739</v>
      </c>
      <c r="B10" s="433" t="s">
        <v>127</v>
      </c>
      <c r="C10" s="434" t="str">
        <f>IF(ISERROR(VLOOKUP(B10,'KAYIT LİSTESİ'!$B$4:$H$767,2,0)),"",(VLOOKUP(B10,'KAYIT LİSTESİ'!$B$4:$H$767,2,0)))</f>
        <v/>
      </c>
      <c r="D10" s="435" t="str">
        <f>IF(ISERROR(VLOOKUP(B10,'KAYIT LİSTESİ'!$B$4:$H$767,4,0)),"",(VLOOKUP(B10,'KAYIT LİSTESİ'!$B$4:$H$767,4,0)))</f>
        <v/>
      </c>
      <c r="E10" s="436" t="str">
        <f>IF(ISERROR(VLOOKUP(B10,'KAYIT LİSTESİ'!$B$4:$H$767,5,0)),"",(VLOOKUP(B10,'KAYIT LİSTESİ'!$B$4:$H$767,5,0)))</f>
        <v/>
      </c>
      <c r="F10" s="436" t="str">
        <f>IF(ISERROR(VLOOKUP(B10,'KAYIT LİSTESİ'!$B$4:$H$767,6,0)),"",(VLOOKUP(B10,'KAYIT LİSTESİ'!$B$4:$H$767,6,0)))</f>
        <v/>
      </c>
      <c r="G10" s="203"/>
      <c r="H10" s="203"/>
      <c r="I10" s="203"/>
      <c r="J10" s="204"/>
      <c r="K10" s="204"/>
      <c r="L10" s="204"/>
      <c r="M10" s="203"/>
      <c r="N10" s="203"/>
      <c r="O10" s="203"/>
      <c r="P10" s="205"/>
      <c r="Q10" s="205"/>
      <c r="R10" s="205"/>
      <c r="S10" s="203"/>
      <c r="T10" s="203"/>
      <c r="U10" s="203"/>
      <c r="V10" s="205"/>
      <c r="W10" s="205"/>
      <c r="X10" s="205"/>
      <c r="Y10" s="203"/>
      <c r="Z10" s="203"/>
      <c r="AA10" s="203"/>
      <c r="AB10" s="205"/>
      <c r="AC10" s="205"/>
      <c r="AD10" s="205"/>
      <c r="AE10" s="203"/>
      <c r="AF10" s="203"/>
      <c r="AG10" s="203"/>
      <c r="AH10" s="205"/>
      <c r="AI10" s="205"/>
      <c r="AJ10" s="205"/>
      <c r="AK10" s="203"/>
      <c r="AL10" s="203"/>
      <c r="AM10" s="203"/>
      <c r="AN10" s="205"/>
      <c r="AO10" s="205"/>
      <c r="AP10" s="205"/>
      <c r="AQ10" s="203"/>
      <c r="AR10" s="203"/>
      <c r="AS10" s="203"/>
      <c r="AT10" s="205"/>
      <c r="AU10" s="205"/>
      <c r="AV10" s="205"/>
      <c r="AW10" s="207"/>
      <c r="AX10" s="207"/>
      <c r="AY10" s="207"/>
      <c r="AZ10" s="206"/>
      <c r="BA10" s="206"/>
      <c r="BB10" s="206"/>
      <c r="BC10" s="207"/>
      <c r="BD10" s="207"/>
      <c r="BE10" s="207"/>
      <c r="BF10" s="206"/>
      <c r="BG10" s="206"/>
      <c r="BH10" s="206"/>
      <c r="BI10" s="207"/>
      <c r="BJ10" s="207"/>
      <c r="BK10" s="207"/>
      <c r="BL10" s="206"/>
      <c r="BM10" s="206"/>
      <c r="BN10" s="206"/>
      <c r="BO10" s="363"/>
      <c r="BP10" s="364" t="str">
        <f>IF(LEN(BO10)&gt;0,VLOOKUP(BO10,puan!$Z$4:$AH$111,9)-IF(COUNTIF(puan!$Z$4:$AH$111,BO10)=0,0,0)," ")</f>
        <v xml:space="preserve"> </v>
      </c>
      <c r="BQ10" s="363"/>
      <c r="BU10" s="245">
        <v>112</v>
      </c>
      <c r="BV10" s="243">
        <v>8</v>
      </c>
    </row>
    <row r="11" spans="1:74" s="19" customFormat="1" ht="47.25" customHeight="1" x14ac:dyDescent="0.2">
      <c r="A11" s="432" t="s">
        <v>739</v>
      </c>
      <c r="B11" s="433" t="s">
        <v>128</v>
      </c>
      <c r="C11" s="434" t="str">
        <f>IF(ISERROR(VLOOKUP(B11,'KAYIT LİSTESİ'!$B$4:$H$767,2,0)),"",(VLOOKUP(B11,'KAYIT LİSTESİ'!$B$4:$H$767,2,0)))</f>
        <v/>
      </c>
      <c r="D11" s="435" t="str">
        <f>IF(ISERROR(VLOOKUP(B11,'KAYIT LİSTESİ'!$B$4:$H$767,4,0)),"",(VLOOKUP(B11,'KAYIT LİSTESİ'!$B$4:$H$767,4,0)))</f>
        <v/>
      </c>
      <c r="E11" s="436" t="str">
        <f>IF(ISERROR(VLOOKUP(B11,'KAYIT LİSTESİ'!$B$4:$H$767,5,0)),"",(VLOOKUP(B11,'KAYIT LİSTESİ'!$B$4:$H$767,5,0)))</f>
        <v/>
      </c>
      <c r="F11" s="436" t="str">
        <f>IF(ISERROR(VLOOKUP(B11,'KAYIT LİSTESİ'!$B$4:$H$767,6,0)),"",(VLOOKUP(B11,'KAYIT LİSTESİ'!$B$4:$H$767,6,0)))</f>
        <v/>
      </c>
      <c r="G11" s="203"/>
      <c r="H11" s="203"/>
      <c r="I11" s="203"/>
      <c r="J11" s="204"/>
      <c r="K11" s="204"/>
      <c r="L11" s="204"/>
      <c r="M11" s="203"/>
      <c r="N11" s="203"/>
      <c r="O11" s="203"/>
      <c r="P11" s="205"/>
      <c r="Q11" s="205"/>
      <c r="R11" s="205"/>
      <c r="S11" s="203"/>
      <c r="T11" s="203"/>
      <c r="U11" s="203"/>
      <c r="V11" s="205"/>
      <c r="W11" s="205"/>
      <c r="X11" s="205"/>
      <c r="Y11" s="203"/>
      <c r="Z11" s="203"/>
      <c r="AA11" s="203"/>
      <c r="AB11" s="205"/>
      <c r="AC11" s="205"/>
      <c r="AD11" s="205"/>
      <c r="AE11" s="203"/>
      <c r="AF11" s="203"/>
      <c r="AG11" s="203"/>
      <c r="AH11" s="205"/>
      <c r="AI11" s="205"/>
      <c r="AJ11" s="205"/>
      <c r="AK11" s="203"/>
      <c r="AL11" s="203"/>
      <c r="AM11" s="203"/>
      <c r="AN11" s="205"/>
      <c r="AO11" s="205"/>
      <c r="AP11" s="205"/>
      <c r="AQ11" s="203"/>
      <c r="AR11" s="203"/>
      <c r="AS11" s="203"/>
      <c r="AT11" s="205"/>
      <c r="AU11" s="205"/>
      <c r="AV11" s="205"/>
      <c r="AW11" s="203"/>
      <c r="AX11" s="203"/>
      <c r="AY11" s="203"/>
      <c r="AZ11" s="205"/>
      <c r="BA11" s="205"/>
      <c r="BB11" s="205"/>
      <c r="BC11" s="203"/>
      <c r="BD11" s="203"/>
      <c r="BE11" s="203"/>
      <c r="BF11" s="205"/>
      <c r="BG11" s="205"/>
      <c r="BH11" s="205"/>
      <c r="BI11" s="203"/>
      <c r="BJ11" s="203"/>
      <c r="BK11" s="203"/>
      <c r="BL11" s="205"/>
      <c r="BM11" s="205"/>
      <c r="BN11" s="205"/>
      <c r="BO11" s="363"/>
      <c r="BP11" s="364" t="str">
        <f>IF(LEN(BO11)&gt;0,VLOOKUP(BO11,puan!$Z$4:$AH$111,9)-IF(COUNTIF(puan!$Z$4:$AH$111,BO11)=0,0,0)," ")</f>
        <v xml:space="preserve"> </v>
      </c>
      <c r="BQ11" s="363"/>
      <c r="BU11" s="245">
        <v>114</v>
      </c>
      <c r="BV11" s="243">
        <v>9</v>
      </c>
    </row>
    <row r="12" spans="1:74" s="19" customFormat="1" ht="47.25" hidden="1" customHeight="1" x14ac:dyDescent="0.2">
      <c r="A12" s="432" t="s">
        <v>739</v>
      </c>
      <c r="B12" s="433" t="s">
        <v>129</v>
      </c>
      <c r="C12" s="434" t="str">
        <f>IF(ISERROR(VLOOKUP(B12,'KAYIT LİSTESİ'!$B$4:$H$767,2,0)),"",(VLOOKUP(B12,'KAYIT LİSTESİ'!$B$4:$H$767,2,0)))</f>
        <v/>
      </c>
      <c r="D12" s="435" t="str">
        <f>IF(ISERROR(VLOOKUP(B12,'KAYIT LİSTESİ'!$B$4:$H$767,4,0)),"",(VLOOKUP(B12,'KAYIT LİSTESİ'!$B$4:$H$767,4,0)))</f>
        <v/>
      </c>
      <c r="E12" s="436" t="str">
        <f>IF(ISERROR(VLOOKUP(B12,'KAYIT LİSTESİ'!$B$4:$H$767,5,0)),"",(VLOOKUP(B12,'KAYIT LİSTESİ'!$B$4:$H$767,5,0)))</f>
        <v/>
      </c>
      <c r="F12" s="436" t="str">
        <f>IF(ISERROR(VLOOKUP(B12,'KAYIT LİSTESİ'!$B$4:$H$767,6,0)),"",(VLOOKUP(B12,'KAYIT LİSTESİ'!$B$4:$H$767,6,0)))</f>
        <v/>
      </c>
      <c r="G12" s="203"/>
      <c r="H12" s="203"/>
      <c r="I12" s="203"/>
      <c r="J12" s="204"/>
      <c r="K12" s="204"/>
      <c r="L12" s="204"/>
      <c r="M12" s="203"/>
      <c r="N12" s="203"/>
      <c r="O12" s="203"/>
      <c r="P12" s="205"/>
      <c r="Q12" s="205"/>
      <c r="R12" s="205"/>
      <c r="S12" s="203"/>
      <c r="T12" s="203"/>
      <c r="U12" s="203"/>
      <c r="V12" s="205"/>
      <c r="W12" s="205"/>
      <c r="X12" s="205"/>
      <c r="Y12" s="203"/>
      <c r="Z12" s="203"/>
      <c r="AA12" s="203"/>
      <c r="AB12" s="205"/>
      <c r="AC12" s="205"/>
      <c r="AD12" s="205"/>
      <c r="AE12" s="203"/>
      <c r="AF12" s="203"/>
      <c r="AG12" s="203"/>
      <c r="AH12" s="205"/>
      <c r="AI12" s="205"/>
      <c r="AJ12" s="205"/>
      <c r="AK12" s="203"/>
      <c r="AL12" s="203"/>
      <c r="AM12" s="203"/>
      <c r="AN12" s="205"/>
      <c r="AO12" s="205"/>
      <c r="AP12" s="205"/>
      <c r="AQ12" s="203"/>
      <c r="AR12" s="203"/>
      <c r="AS12" s="203"/>
      <c r="AT12" s="205"/>
      <c r="AU12" s="205"/>
      <c r="AV12" s="205"/>
      <c r="AW12" s="207"/>
      <c r="AX12" s="207"/>
      <c r="AY12" s="207"/>
      <c r="AZ12" s="206"/>
      <c r="BA12" s="206"/>
      <c r="BB12" s="206"/>
      <c r="BC12" s="207"/>
      <c r="BD12" s="207"/>
      <c r="BE12" s="207"/>
      <c r="BF12" s="206"/>
      <c r="BG12" s="206"/>
      <c r="BH12" s="206"/>
      <c r="BI12" s="207"/>
      <c r="BJ12" s="207"/>
      <c r="BK12" s="207"/>
      <c r="BL12" s="206"/>
      <c r="BM12" s="206"/>
      <c r="BN12" s="206"/>
      <c r="BO12" s="363"/>
      <c r="BP12" s="364" t="str">
        <f>IF(LEN(BO12)&gt;0,VLOOKUP(BO12,puan!$Z$4:$AH$111,9)-IF(COUNTIF(puan!$Z$4:$AH$111,BO12)=0,0,0)," ")</f>
        <v xml:space="preserve"> </v>
      </c>
      <c r="BQ12" s="363"/>
      <c r="BU12" s="245">
        <v>116</v>
      </c>
      <c r="BV12" s="243">
        <v>10</v>
      </c>
    </row>
    <row r="13" spans="1:74" s="19" customFormat="1" ht="47.25" hidden="1" customHeight="1" x14ac:dyDescent="0.2">
      <c r="A13" s="432" t="s">
        <v>739</v>
      </c>
      <c r="B13" s="433" t="s">
        <v>130</v>
      </c>
      <c r="C13" s="434" t="str">
        <f>IF(ISERROR(VLOOKUP(B13,'KAYIT LİSTESİ'!$B$4:$H$767,2,0)),"",(VLOOKUP(B13,'KAYIT LİSTESİ'!$B$4:$H$767,2,0)))</f>
        <v/>
      </c>
      <c r="D13" s="435" t="str">
        <f>IF(ISERROR(VLOOKUP(B13,'KAYIT LİSTESİ'!$B$4:$H$767,4,0)),"",(VLOOKUP(B13,'KAYIT LİSTESİ'!$B$4:$H$767,4,0)))</f>
        <v/>
      </c>
      <c r="E13" s="436" t="str">
        <f>IF(ISERROR(VLOOKUP(B13,'KAYIT LİSTESİ'!$B$4:$H$767,5,0)),"",(VLOOKUP(B13,'KAYIT LİSTESİ'!$B$4:$H$767,5,0)))</f>
        <v/>
      </c>
      <c r="F13" s="436" t="str">
        <f>IF(ISERROR(VLOOKUP(B13,'KAYIT LİSTESİ'!$B$4:$H$767,6,0)),"",(VLOOKUP(B13,'KAYIT LİSTESİ'!$B$4:$H$767,6,0)))</f>
        <v/>
      </c>
      <c r="G13" s="203"/>
      <c r="H13" s="203"/>
      <c r="I13" s="203"/>
      <c r="J13" s="204"/>
      <c r="K13" s="204"/>
      <c r="L13" s="204"/>
      <c r="M13" s="203"/>
      <c r="N13" s="203"/>
      <c r="O13" s="203"/>
      <c r="P13" s="205"/>
      <c r="Q13" s="205"/>
      <c r="R13" s="205"/>
      <c r="S13" s="203"/>
      <c r="T13" s="203"/>
      <c r="U13" s="203"/>
      <c r="V13" s="205"/>
      <c r="W13" s="205"/>
      <c r="X13" s="205"/>
      <c r="Y13" s="203"/>
      <c r="Z13" s="203"/>
      <c r="AA13" s="203"/>
      <c r="AB13" s="205"/>
      <c r="AC13" s="205"/>
      <c r="AD13" s="205"/>
      <c r="AE13" s="203"/>
      <c r="AF13" s="203"/>
      <c r="AG13" s="203"/>
      <c r="AH13" s="205"/>
      <c r="AI13" s="205"/>
      <c r="AJ13" s="205"/>
      <c r="AK13" s="203"/>
      <c r="AL13" s="203"/>
      <c r="AM13" s="203"/>
      <c r="AN13" s="205"/>
      <c r="AO13" s="205"/>
      <c r="AP13" s="205"/>
      <c r="AQ13" s="203"/>
      <c r="AR13" s="203"/>
      <c r="AS13" s="203"/>
      <c r="AT13" s="205"/>
      <c r="AU13" s="205"/>
      <c r="AV13" s="205"/>
      <c r="AW13" s="203"/>
      <c r="AX13" s="203"/>
      <c r="AY13" s="203"/>
      <c r="AZ13" s="205"/>
      <c r="BA13" s="205"/>
      <c r="BB13" s="205"/>
      <c r="BC13" s="203"/>
      <c r="BD13" s="203"/>
      <c r="BE13" s="203"/>
      <c r="BF13" s="205"/>
      <c r="BG13" s="205"/>
      <c r="BH13" s="205"/>
      <c r="BI13" s="203"/>
      <c r="BJ13" s="203"/>
      <c r="BK13" s="203"/>
      <c r="BL13" s="205"/>
      <c r="BM13" s="205"/>
      <c r="BN13" s="205"/>
      <c r="BO13" s="363"/>
      <c r="BP13" s="364" t="str">
        <f>IF(LEN(BO13)&gt;0,VLOOKUP(BO13,puan!$Z$4:$AH$111,9)-IF(COUNTIF(puan!$Z$4:$AH$111,BO13)=0,0,0)," ")</f>
        <v xml:space="preserve"> </v>
      </c>
      <c r="BQ13" s="363"/>
      <c r="BU13" s="245">
        <v>118</v>
      </c>
      <c r="BV13" s="243">
        <v>11</v>
      </c>
    </row>
    <row r="14" spans="1:74" s="19" customFormat="1" ht="47.25" hidden="1" customHeight="1" x14ac:dyDescent="0.2">
      <c r="A14" s="432" t="s">
        <v>739</v>
      </c>
      <c r="B14" s="433" t="s">
        <v>131</v>
      </c>
      <c r="C14" s="434" t="str">
        <f>IF(ISERROR(VLOOKUP(B14,'KAYIT LİSTESİ'!$B$4:$H$767,2,0)),"",(VLOOKUP(B14,'KAYIT LİSTESİ'!$B$4:$H$767,2,0)))</f>
        <v/>
      </c>
      <c r="D14" s="435" t="str">
        <f>IF(ISERROR(VLOOKUP(B14,'KAYIT LİSTESİ'!$B$4:$H$767,4,0)),"",(VLOOKUP(B14,'KAYIT LİSTESİ'!$B$4:$H$767,4,0)))</f>
        <v/>
      </c>
      <c r="E14" s="436" t="str">
        <f>IF(ISERROR(VLOOKUP(B14,'KAYIT LİSTESİ'!$B$4:$H$767,5,0)),"",(VLOOKUP(B14,'KAYIT LİSTESİ'!$B$4:$H$767,5,0)))</f>
        <v/>
      </c>
      <c r="F14" s="436" t="str">
        <f>IF(ISERROR(VLOOKUP(B14,'KAYIT LİSTESİ'!$B$4:$H$767,6,0)),"",(VLOOKUP(B14,'KAYIT LİSTESİ'!$B$4:$H$767,6,0)))</f>
        <v/>
      </c>
      <c r="G14" s="203"/>
      <c r="H14" s="203"/>
      <c r="I14" s="203"/>
      <c r="J14" s="204"/>
      <c r="K14" s="204"/>
      <c r="L14" s="204"/>
      <c r="M14" s="203"/>
      <c r="N14" s="203"/>
      <c r="O14" s="203"/>
      <c r="P14" s="205"/>
      <c r="Q14" s="205"/>
      <c r="R14" s="205"/>
      <c r="S14" s="203"/>
      <c r="T14" s="203"/>
      <c r="U14" s="203"/>
      <c r="V14" s="205"/>
      <c r="W14" s="205"/>
      <c r="X14" s="205"/>
      <c r="Y14" s="203"/>
      <c r="Z14" s="203"/>
      <c r="AA14" s="203"/>
      <c r="AB14" s="205"/>
      <c r="AC14" s="205"/>
      <c r="AD14" s="205"/>
      <c r="AE14" s="203"/>
      <c r="AF14" s="203"/>
      <c r="AG14" s="203"/>
      <c r="AH14" s="205"/>
      <c r="AI14" s="205"/>
      <c r="AJ14" s="205"/>
      <c r="AK14" s="203"/>
      <c r="AL14" s="203"/>
      <c r="AM14" s="203"/>
      <c r="AN14" s="205"/>
      <c r="AO14" s="205"/>
      <c r="AP14" s="205"/>
      <c r="AQ14" s="203"/>
      <c r="AR14" s="203"/>
      <c r="AS14" s="203"/>
      <c r="AT14" s="205"/>
      <c r="AU14" s="205"/>
      <c r="AV14" s="205"/>
      <c r="AW14" s="203"/>
      <c r="AX14" s="203"/>
      <c r="AY14" s="203"/>
      <c r="AZ14" s="205"/>
      <c r="BA14" s="205"/>
      <c r="BB14" s="205"/>
      <c r="BC14" s="203"/>
      <c r="BD14" s="203"/>
      <c r="BE14" s="203"/>
      <c r="BF14" s="205"/>
      <c r="BG14" s="205"/>
      <c r="BH14" s="205"/>
      <c r="BI14" s="203"/>
      <c r="BJ14" s="203"/>
      <c r="BK14" s="203"/>
      <c r="BL14" s="205"/>
      <c r="BM14" s="205"/>
      <c r="BN14" s="205"/>
      <c r="BO14" s="363"/>
      <c r="BP14" s="364" t="str">
        <f>IF(LEN(BO14)&gt;0,VLOOKUP(BO14,puan!$Z$4:$AH$111,9)-IF(COUNTIF(puan!$Z$4:$AH$111,BO14)=0,0,0)," ")</f>
        <v xml:space="preserve"> </v>
      </c>
      <c r="BQ14" s="363"/>
      <c r="BU14" s="245">
        <v>120</v>
      </c>
      <c r="BV14" s="243">
        <v>12</v>
      </c>
    </row>
    <row r="15" spans="1:74" s="19" customFormat="1" ht="47.25" hidden="1" customHeight="1" x14ac:dyDescent="0.2">
      <c r="A15" s="432" t="s">
        <v>739</v>
      </c>
      <c r="B15" s="433" t="s">
        <v>132</v>
      </c>
      <c r="C15" s="434" t="str">
        <f>IF(ISERROR(VLOOKUP(B15,'KAYIT LİSTESİ'!$B$4:$H$767,2,0)),"",(VLOOKUP(B15,'KAYIT LİSTESİ'!$B$4:$H$767,2,0)))</f>
        <v/>
      </c>
      <c r="D15" s="435" t="str">
        <f>IF(ISERROR(VLOOKUP(B15,'KAYIT LİSTESİ'!$B$4:$H$767,4,0)),"",(VLOOKUP(B15,'KAYIT LİSTESİ'!$B$4:$H$767,4,0)))</f>
        <v/>
      </c>
      <c r="E15" s="436" t="str">
        <f>IF(ISERROR(VLOOKUP(B15,'KAYIT LİSTESİ'!$B$4:$H$767,5,0)),"",(VLOOKUP(B15,'KAYIT LİSTESİ'!$B$4:$H$767,5,0)))</f>
        <v/>
      </c>
      <c r="F15" s="436" t="str">
        <f>IF(ISERROR(VLOOKUP(B15,'KAYIT LİSTESİ'!$B$4:$H$767,6,0)),"",(VLOOKUP(B15,'KAYIT LİSTESİ'!$B$4:$H$767,6,0)))</f>
        <v/>
      </c>
      <c r="G15" s="203"/>
      <c r="H15" s="203"/>
      <c r="I15" s="203"/>
      <c r="J15" s="204"/>
      <c r="K15" s="204"/>
      <c r="L15" s="204"/>
      <c r="M15" s="203"/>
      <c r="N15" s="203"/>
      <c r="O15" s="203"/>
      <c r="P15" s="205"/>
      <c r="Q15" s="205"/>
      <c r="R15" s="205"/>
      <c r="S15" s="203"/>
      <c r="T15" s="203"/>
      <c r="U15" s="203"/>
      <c r="V15" s="205"/>
      <c r="W15" s="205"/>
      <c r="X15" s="205"/>
      <c r="Y15" s="203"/>
      <c r="Z15" s="203"/>
      <c r="AA15" s="203"/>
      <c r="AB15" s="205"/>
      <c r="AC15" s="205"/>
      <c r="AD15" s="205"/>
      <c r="AE15" s="203"/>
      <c r="AF15" s="203"/>
      <c r="AG15" s="203"/>
      <c r="AH15" s="205"/>
      <c r="AI15" s="205"/>
      <c r="AJ15" s="205"/>
      <c r="AK15" s="203"/>
      <c r="AL15" s="203"/>
      <c r="AM15" s="203"/>
      <c r="AN15" s="205"/>
      <c r="AO15" s="205"/>
      <c r="AP15" s="205"/>
      <c r="AQ15" s="203"/>
      <c r="AR15" s="203"/>
      <c r="AS15" s="203"/>
      <c r="AT15" s="205"/>
      <c r="AU15" s="205"/>
      <c r="AV15" s="205"/>
      <c r="AW15" s="207"/>
      <c r="AX15" s="207"/>
      <c r="AY15" s="207"/>
      <c r="AZ15" s="206"/>
      <c r="BA15" s="206"/>
      <c r="BB15" s="206"/>
      <c r="BC15" s="207"/>
      <c r="BD15" s="207"/>
      <c r="BE15" s="207"/>
      <c r="BF15" s="206"/>
      <c r="BG15" s="206"/>
      <c r="BH15" s="206"/>
      <c r="BI15" s="207"/>
      <c r="BJ15" s="207"/>
      <c r="BK15" s="207"/>
      <c r="BL15" s="206"/>
      <c r="BM15" s="206"/>
      <c r="BN15" s="206"/>
      <c r="BO15" s="363"/>
      <c r="BP15" s="364" t="str">
        <f>IF(LEN(BO15)&gt;0,VLOOKUP(BO15,puan!$Z$4:$AH$111,9)-IF(COUNTIF(puan!$Z$4:$AH$111,BO15)=0,0,0)," ")</f>
        <v xml:space="preserve"> </v>
      </c>
      <c r="BQ15" s="363"/>
      <c r="BU15" s="245">
        <v>122</v>
      </c>
      <c r="BV15" s="243">
        <v>13</v>
      </c>
    </row>
    <row r="16" spans="1:74" s="19" customFormat="1" ht="47.25" hidden="1" customHeight="1" x14ac:dyDescent="0.2">
      <c r="A16" s="432"/>
      <c r="B16" s="433" t="s">
        <v>133</v>
      </c>
      <c r="C16" s="434" t="str">
        <f>IF(ISERROR(VLOOKUP(B16,'KAYIT LİSTESİ'!$B$4:$H$767,2,0)),"",(VLOOKUP(B16,'KAYIT LİSTESİ'!$B$4:$H$767,2,0)))</f>
        <v/>
      </c>
      <c r="D16" s="435" t="str">
        <f>IF(ISERROR(VLOOKUP(B16,'KAYIT LİSTESİ'!$B$4:$H$767,4,0)),"",(VLOOKUP(B16,'KAYIT LİSTESİ'!$B$4:$H$767,4,0)))</f>
        <v/>
      </c>
      <c r="E16" s="436" t="str">
        <f>IF(ISERROR(VLOOKUP(B16,'KAYIT LİSTESİ'!$B$4:$H$767,5,0)),"",(VLOOKUP(B16,'KAYIT LİSTESİ'!$B$4:$H$767,5,0)))</f>
        <v/>
      </c>
      <c r="F16" s="436" t="str">
        <f>IF(ISERROR(VLOOKUP(B16,'KAYIT LİSTESİ'!$B$4:$H$767,6,0)),"",(VLOOKUP(B16,'KAYIT LİSTESİ'!$B$4:$H$767,6,0)))</f>
        <v/>
      </c>
      <c r="G16" s="203"/>
      <c r="H16" s="203"/>
      <c r="I16" s="203"/>
      <c r="J16" s="204"/>
      <c r="K16" s="204"/>
      <c r="L16" s="204"/>
      <c r="M16" s="203"/>
      <c r="N16" s="203"/>
      <c r="O16" s="203"/>
      <c r="P16" s="205"/>
      <c r="Q16" s="205"/>
      <c r="R16" s="205"/>
      <c r="S16" s="203"/>
      <c r="T16" s="203"/>
      <c r="U16" s="203"/>
      <c r="V16" s="205"/>
      <c r="W16" s="205"/>
      <c r="X16" s="205"/>
      <c r="Y16" s="203"/>
      <c r="Z16" s="203"/>
      <c r="AA16" s="203"/>
      <c r="AB16" s="205"/>
      <c r="AC16" s="205"/>
      <c r="AD16" s="205"/>
      <c r="AE16" s="203"/>
      <c r="AF16" s="203"/>
      <c r="AG16" s="203"/>
      <c r="AH16" s="205"/>
      <c r="AI16" s="205"/>
      <c r="AJ16" s="205"/>
      <c r="AK16" s="203"/>
      <c r="AL16" s="203"/>
      <c r="AM16" s="203"/>
      <c r="AN16" s="205"/>
      <c r="AO16" s="205"/>
      <c r="AP16" s="205"/>
      <c r="AQ16" s="203"/>
      <c r="AR16" s="203"/>
      <c r="AS16" s="203"/>
      <c r="AT16" s="205"/>
      <c r="AU16" s="205"/>
      <c r="AV16" s="205"/>
      <c r="AW16" s="207"/>
      <c r="AX16" s="207"/>
      <c r="AY16" s="207"/>
      <c r="AZ16" s="206"/>
      <c r="BA16" s="206"/>
      <c r="BB16" s="206"/>
      <c r="BC16" s="207"/>
      <c r="BD16" s="207"/>
      <c r="BE16" s="207"/>
      <c r="BF16" s="206"/>
      <c r="BG16" s="206"/>
      <c r="BH16" s="206"/>
      <c r="BI16" s="207"/>
      <c r="BJ16" s="207"/>
      <c r="BK16" s="207"/>
      <c r="BL16" s="206"/>
      <c r="BM16" s="206"/>
      <c r="BN16" s="206"/>
      <c r="BO16" s="363"/>
      <c r="BP16" s="364" t="str">
        <f>IF(LEN(BO16)&gt;0,VLOOKUP(BO16,puan!$Z$4:$AH$111,9)-IF(COUNTIF(puan!$Z$4:$AH$111,BO16)=0,0,0)," ")</f>
        <v xml:space="preserve"> </v>
      </c>
      <c r="BQ16" s="363"/>
      <c r="BU16" s="245">
        <v>124</v>
      </c>
      <c r="BV16" s="243">
        <v>14</v>
      </c>
    </row>
    <row r="17" spans="1:74" s="19" customFormat="1" ht="47.25" hidden="1" customHeight="1" x14ac:dyDescent="0.2">
      <c r="A17" s="432"/>
      <c r="B17" s="433" t="s">
        <v>134</v>
      </c>
      <c r="C17" s="434" t="str">
        <f>IF(ISERROR(VLOOKUP(B17,'KAYIT LİSTESİ'!$B$4:$H$767,2,0)),"",(VLOOKUP(B17,'KAYIT LİSTESİ'!$B$4:$H$767,2,0)))</f>
        <v/>
      </c>
      <c r="D17" s="435" t="str">
        <f>IF(ISERROR(VLOOKUP(B17,'KAYIT LİSTESİ'!$B$4:$H$767,4,0)),"",(VLOOKUP(B17,'KAYIT LİSTESİ'!$B$4:$H$767,4,0)))</f>
        <v/>
      </c>
      <c r="E17" s="436" t="str">
        <f>IF(ISERROR(VLOOKUP(B17,'KAYIT LİSTESİ'!$B$4:$H$767,5,0)),"",(VLOOKUP(B17,'KAYIT LİSTESİ'!$B$4:$H$767,5,0)))</f>
        <v/>
      </c>
      <c r="F17" s="436" t="str">
        <f>IF(ISERROR(VLOOKUP(B17,'KAYIT LİSTESİ'!$B$4:$H$767,6,0)),"",(VLOOKUP(B17,'KAYIT LİSTESİ'!$B$4:$H$767,6,0)))</f>
        <v/>
      </c>
      <c r="G17" s="203"/>
      <c r="H17" s="203"/>
      <c r="I17" s="203"/>
      <c r="J17" s="204"/>
      <c r="K17" s="204"/>
      <c r="L17" s="204"/>
      <c r="M17" s="203"/>
      <c r="N17" s="203"/>
      <c r="O17" s="203"/>
      <c r="P17" s="205"/>
      <c r="Q17" s="205"/>
      <c r="R17" s="205"/>
      <c r="S17" s="203"/>
      <c r="T17" s="203"/>
      <c r="U17" s="203"/>
      <c r="V17" s="205"/>
      <c r="W17" s="205"/>
      <c r="X17" s="205"/>
      <c r="Y17" s="203"/>
      <c r="Z17" s="203"/>
      <c r="AA17" s="203"/>
      <c r="AB17" s="205"/>
      <c r="AC17" s="205"/>
      <c r="AD17" s="205"/>
      <c r="AE17" s="203"/>
      <c r="AF17" s="203"/>
      <c r="AG17" s="203"/>
      <c r="AH17" s="205"/>
      <c r="AI17" s="205"/>
      <c r="AJ17" s="205"/>
      <c r="AK17" s="203"/>
      <c r="AL17" s="203"/>
      <c r="AM17" s="203"/>
      <c r="AN17" s="205"/>
      <c r="AO17" s="205"/>
      <c r="AP17" s="205"/>
      <c r="AQ17" s="203"/>
      <c r="AR17" s="203"/>
      <c r="AS17" s="203"/>
      <c r="AT17" s="205"/>
      <c r="AU17" s="205"/>
      <c r="AV17" s="205"/>
      <c r="AW17" s="207"/>
      <c r="AX17" s="207"/>
      <c r="AY17" s="207"/>
      <c r="AZ17" s="206"/>
      <c r="BA17" s="206"/>
      <c r="BB17" s="206"/>
      <c r="BC17" s="207"/>
      <c r="BD17" s="207"/>
      <c r="BE17" s="207"/>
      <c r="BF17" s="206"/>
      <c r="BG17" s="206"/>
      <c r="BH17" s="206"/>
      <c r="BI17" s="207"/>
      <c r="BJ17" s="207"/>
      <c r="BK17" s="207"/>
      <c r="BL17" s="206"/>
      <c r="BM17" s="206"/>
      <c r="BN17" s="206"/>
      <c r="BO17" s="363"/>
      <c r="BP17" s="364" t="str">
        <f>IF(LEN(BO17)&gt;0,VLOOKUP(BO17,puan!$Z$4:$AH$111,9)-IF(COUNTIF(puan!$Z$4:$AH$111,BO17)=0,0,0)," ")</f>
        <v xml:space="preserve"> </v>
      </c>
      <c r="BQ17" s="363"/>
      <c r="BU17" s="245">
        <v>126</v>
      </c>
      <c r="BV17" s="243">
        <v>15</v>
      </c>
    </row>
    <row r="18" spans="1:74" s="19" customFormat="1" ht="47.25" hidden="1" customHeight="1" x14ac:dyDescent="0.2">
      <c r="A18" s="432"/>
      <c r="B18" s="433" t="s">
        <v>135</v>
      </c>
      <c r="C18" s="434" t="str">
        <f>IF(ISERROR(VLOOKUP(B18,'KAYIT LİSTESİ'!$B$4:$H$767,2,0)),"",(VLOOKUP(B18,'KAYIT LİSTESİ'!$B$4:$H$767,2,0)))</f>
        <v/>
      </c>
      <c r="D18" s="435" t="str">
        <f>IF(ISERROR(VLOOKUP(B18,'KAYIT LİSTESİ'!$B$4:$H$767,4,0)),"",(VLOOKUP(B18,'KAYIT LİSTESİ'!$B$4:$H$767,4,0)))</f>
        <v/>
      </c>
      <c r="E18" s="436" t="str">
        <f>IF(ISERROR(VLOOKUP(B18,'KAYIT LİSTESİ'!$B$4:$H$767,5,0)),"",(VLOOKUP(B18,'KAYIT LİSTESİ'!$B$4:$H$767,5,0)))</f>
        <v/>
      </c>
      <c r="F18" s="436" t="str">
        <f>IF(ISERROR(VLOOKUP(B18,'KAYIT LİSTESİ'!$B$4:$H$767,6,0)),"",(VLOOKUP(B18,'KAYIT LİSTESİ'!$B$4:$H$767,6,0)))</f>
        <v/>
      </c>
      <c r="G18" s="203"/>
      <c r="H18" s="203"/>
      <c r="I18" s="203"/>
      <c r="J18" s="204"/>
      <c r="K18" s="204"/>
      <c r="L18" s="204"/>
      <c r="M18" s="203"/>
      <c r="N18" s="203"/>
      <c r="O18" s="203"/>
      <c r="P18" s="205"/>
      <c r="Q18" s="205"/>
      <c r="R18" s="205"/>
      <c r="S18" s="203"/>
      <c r="T18" s="203"/>
      <c r="U18" s="203"/>
      <c r="V18" s="205"/>
      <c r="W18" s="205"/>
      <c r="X18" s="205"/>
      <c r="Y18" s="203"/>
      <c r="Z18" s="203"/>
      <c r="AA18" s="203"/>
      <c r="AB18" s="205"/>
      <c r="AC18" s="205"/>
      <c r="AD18" s="205"/>
      <c r="AE18" s="203"/>
      <c r="AF18" s="203"/>
      <c r="AG18" s="203"/>
      <c r="AH18" s="205"/>
      <c r="AI18" s="205"/>
      <c r="AJ18" s="205"/>
      <c r="AK18" s="203"/>
      <c r="AL18" s="203"/>
      <c r="AM18" s="203"/>
      <c r="AN18" s="205"/>
      <c r="AO18" s="205"/>
      <c r="AP18" s="205"/>
      <c r="AQ18" s="203"/>
      <c r="AR18" s="203"/>
      <c r="AS18" s="203"/>
      <c r="AT18" s="205"/>
      <c r="AU18" s="205"/>
      <c r="AV18" s="205"/>
      <c r="AW18" s="207"/>
      <c r="AX18" s="207"/>
      <c r="AY18" s="207"/>
      <c r="AZ18" s="206"/>
      <c r="BA18" s="206"/>
      <c r="BB18" s="206"/>
      <c r="BC18" s="207"/>
      <c r="BD18" s="207"/>
      <c r="BE18" s="207"/>
      <c r="BF18" s="206"/>
      <c r="BG18" s="206"/>
      <c r="BH18" s="206"/>
      <c r="BI18" s="207"/>
      <c r="BJ18" s="207"/>
      <c r="BK18" s="207"/>
      <c r="BL18" s="206"/>
      <c r="BM18" s="206"/>
      <c r="BN18" s="206"/>
      <c r="BO18" s="363"/>
      <c r="BP18" s="364" t="str">
        <f>IF(LEN(BO18)&gt;0,VLOOKUP(BO18,puan!$Z$4:$AH$111,9)-IF(COUNTIF(puan!$Z$4:$AH$111,BO18)=0,0,0)," ")</f>
        <v xml:space="preserve"> </v>
      </c>
      <c r="BQ18" s="363"/>
      <c r="BU18" s="245">
        <v>128</v>
      </c>
      <c r="BV18" s="243">
        <v>16</v>
      </c>
    </row>
    <row r="19" spans="1:74" s="19" customFormat="1" ht="47.25" hidden="1" customHeight="1" x14ac:dyDescent="0.2">
      <c r="A19" s="432"/>
      <c r="B19" s="433" t="s">
        <v>136</v>
      </c>
      <c r="C19" s="434" t="str">
        <f>IF(ISERROR(VLOOKUP(B19,'KAYIT LİSTESİ'!$B$4:$H$767,2,0)),"",(VLOOKUP(B19,'KAYIT LİSTESİ'!$B$4:$H$767,2,0)))</f>
        <v/>
      </c>
      <c r="D19" s="435" t="str">
        <f>IF(ISERROR(VLOOKUP(B19,'KAYIT LİSTESİ'!$B$4:$H$767,4,0)),"",(VLOOKUP(B19,'KAYIT LİSTESİ'!$B$4:$H$767,4,0)))</f>
        <v/>
      </c>
      <c r="E19" s="436" t="str">
        <f>IF(ISERROR(VLOOKUP(B19,'KAYIT LİSTESİ'!$B$4:$H$767,5,0)),"",(VLOOKUP(B19,'KAYIT LİSTESİ'!$B$4:$H$767,5,0)))</f>
        <v/>
      </c>
      <c r="F19" s="436" t="str">
        <f>IF(ISERROR(VLOOKUP(B19,'KAYIT LİSTESİ'!$B$4:$H$767,6,0)),"",(VLOOKUP(B19,'KAYIT LİSTESİ'!$B$4:$H$767,6,0)))</f>
        <v/>
      </c>
      <c r="G19" s="203"/>
      <c r="H19" s="203"/>
      <c r="I19" s="203"/>
      <c r="J19" s="204"/>
      <c r="K19" s="204"/>
      <c r="L19" s="204"/>
      <c r="M19" s="203"/>
      <c r="N19" s="203"/>
      <c r="O19" s="203"/>
      <c r="P19" s="205"/>
      <c r="Q19" s="205"/>
      <c r="R19" s="205"/>
      <c r="S19" s="203"/>
      <c r="T19" s="203"/>
      <c r="U19" s="203"/>
      <c r="V19" s="205"/>
      <c r="W19" s="205"/>
      <c r="X19" s="205"/>
      <c r="Y19" s="203"/>
      <c r="Z19" s="203"/>
      <c r="AA19" s="203"/>
      <c r="AB19" s="205"/>
      <c r="AC19" s="205"/>
      <c r="AD19" s="205"/>
      <c r="AE19" s="203"/>
      <c r="AF19" s="203"/>
      <c r="AG19" s="203"/>
      <c r="AH19" s="205"/>
      <c r="AI19" s="205"/>
      <c r="AJ19" s="205"/>
      <c r="AK19" s="203"/>
      <c r="AL19" s="203"/>
      <c r="AM19" s="203"/>
      <c r="AN19" s="205"/>
      <c r="AO19" s="205"/>
      <c r="AP19" s="205"/>
      <c r="AQ19" s="203"/>
      <c r="AR19" s="203"/>
      <c r="AS19" s="203"/>
      <c r="AT19" s="205"/>
      <c r="AU19" s="205"/>
      <c r="AV19" s="205"/>
      <c r="AW19" s="207"/>
      <c r="AX19" s="207"/>
      <c r="AY19" s="207"/>
      <c r="AZ19" s="206"/>
      <c r="BA19" s="206"/>
      <c r="BB19" s="206"/>
      <c r="BC19" s="207"/>
      <c r="BD19" s="207"/>
      <c r="BE19" s="207"/>
      <c r="BF19" s="206"/>
      <c r="BG19" s="206"/>
      <c r="BH19" s="206"/>
      <c r="BI19" s="207"/>
      <c r="BJ19" s="207"/>
      <c r="BK19" s="207"/>
      <c r="BL19" s="206"/>
      <c r="BM19" s="206"/>
      <c r="BN19" s="206"/>
      <c r="BO19" s="363"/>
      <c r="BP19" s="364" t="str">
        <f>IF(LEN(BO19)&gt;0,VLOOKUP(BO19,puan!$Z$4:$AH$111,9)-IF(COUNTIF(puan!$Z$4:$AH$111,BO19)=0,0,0)," ")</f>
        <v xml:space="preserve"> </v>
      </c>
      <c r="BQ19" s="363"/>
      <c r="BU19" s="245">
        <v>130</v>
      </c>
      <c r="BV19" s="243">
        <v>17</v>
      </c>
    </row>
    <row r="20" spans="1:74" s="19" customFormat="1" ht="47.25" hidden="1" customHeight="1" x14ac:dyDescent="0.2">
      <c r="A20" s="432"/>
      <c r="B20" s="433" t="s">
        <v>137</v>
      </c>
      <c r="C20" s="434" t="str">
        <f>IF(ISERROR(VLOOKUP(B20,'KAYIT LİSTESİ'!$B$4:$H$767,2,0)),"",(VLOOKUP(B20,'KAYIT LİSTESİ'!$B$4:$H$767,2,0)))</f>
        <v/>
      </c>
      <c r="D20" s="435" t="str">
        <f>IF(ISERROR(VLOOKUP(B20,'KAYIT LİSTESİ'!$B$4:$H$767,4,0)),"",(VLOOKUP(B20,'KAYIT LİSTESİ'!$B$4:$H$767,4,0)))</f>
        <v/>
      </c>
      <c r="E20" s="436" t="str">
        <f>IF(ISERROR(VLOOKUP(B20,'KAYIT LİSTESİ'!$B$4:$H$767,5,0)),"",(VLOOKUP(B20,'KAYIT LİSTESİ'!$B$4:$H$767,5,0)))</f>
        <v/>
      </c>
      <c r="F20" s="436" t="str">
        <f>IF(ISERROR(VLOOKUP(B20,'KAYIT LİSTESİ'!$B$4:$H$767,6,0)),"",(VLOOKUP(B20,'KAYIT LİSTESİ'!$B$4:$H$767,6,0)))</f>
        <v/>
      </c>
      <c r="G20" s="203"/>
      <c r="H20" s="203"/>
      <c r="I20" s="203"/>
      <c r="J20" s="204"/>
      <c r="K20" s="204"/>
      <c r="L20" s="204"/>
      <c r="M20" s="203"/>
      <c r="N20" s="203"/>
      <c r="O20" s="203"/>
      <c r="P20" s="205"/>
      <c r="Q20" s="205"/>
      <c r="R20" s="205"/>
      <c r="S20" s="203"/>
      <c r="T20" s="203"/>
      <c r="U20" s="203"/>
      <c r="V20" s="205"/>
      <c r="W20" s="205"/>
      <c r="X20" s="205"/>
      <c r="Y20" s="203"/>
      <c r="Z20" s="203"/>
      <c r="AA20" s="203"/>
      <c r="AB20" s="205"/>
      <c r="AC20" s="205"/>
      <c r="AD20" s="205"/>
      <c r="AE20" s="203"/>
      <c r="AF20" s="203"/>
      <c r="AG20" s="203"/>
      <c r="AH20" s="205"/>
      <c r="AI20" s="205"/>
      <c r="AJ20" s="205"/>
      <c r="AK20" s="203"/>
      <c r="AL20" s="203"/>
      <c r="AM20" s="203"/>
      <c r="AN20" s="205"/>
      <c r="AO20" s="205"/>
      <c r="AP20" s="205"/>
      <c r="AQ20" s="203"/>
      <c r="AR20" s="203"/>
      <c r="AS20" s="203"/>
      <c r="AT20" s="205"/>
      <c r="AU20" s="205"/>
      <c r="AV20" s="205"/>
      <c r="AW20" s="207"/>
      <c r="AX20" s="207"/>
      <c r="AY20" s="207"/>
      <c r="AZ20" s="206"/>
      <c r="BA20" s="206"/>
      <c r="BB20" s="206"/>
      <c r="BC20" s="207"/>
      <c r="BD20" s="207"/>
      <c r="BE20" s="207"/>
      <c r="BF20" s="206"/>
      <c r="BG20" s="206"/>
      <c r="BH20" s="206"/>
      <c r="BI20" s="207"/>
      <c r="BJ20" s="207"/>
      <c r="BK20" s="207"/>
      <c r="BL20" s="206"/>
      <c r="BM20" s="206"/>
      <c r="BN20" s="206"/>
      <c r="BO20" s="363"/>
      <c r="BP20" s="364" t="str">
        <f>IF(LEN(BO20)&gt;0,VLOOKUP(BO20,puan!$Z$4:$AH$111,9)-IF(COUNTIF(puan!$Z$4:$AH$111,BO20)=0,0,0)," ")</f>
        <v xml:space="preserve"> </v>
      </c>
      <c r="BQ20" s="363"/>
      <c r="BU20" s="245">
        <v>132</v>
      </c>
      <c r="BV20" s="243">
        <v>18</v>
      </c>
    </row>
    <row r="21" spans="1:74" s="19" customFormat="1" ht="47.25" hidden="1" customHeight="1" x14ac:dyDescent="0.2">
      <c r="A21" s="432"/>
      <c r="B21" s="433" t="s">
        <v>138</v>
      </c>
      <c r="C21" s="434" t="str">
        <f>IF(ISERROR(VLOOKUP(B21,'KAYIT LİSTESİ'!$B$4:$H$767,2,0)),"",(VLOOKUP(B21,'KAYIT LİSTESİ'!$B$4:$H$767,2,0)))</f>
        <v/>
      </c>
      <c r="D21" s="435" t="str">
        <f>IF(ISERROR(VLOOKUP(B21,'KAYIT LİSTESİ'!$B$4:$H$767,4,0)),"",(VLOOKUP(B21,'KAYIT LİSTESİ'!$B$4:$H$767,4,0)))</f>
        <v/>
      </c>
      <c r="E21" s="436" t="str">
        <f>IF(ISERROR(VLOOKUP(B21,'KAYIT LİSTESİ'!$B$4:$H$767,5,0)),"",(VLOOKUP(B21,'KAYIT LİSTESİ'!$B$4:$H$767,5,0)))</f>
        <v/>
      </c>
      <c r="F21" s="436" t="str">
        <f>IF(ISERROR(VLOOKUP(B21,'KAYIT LİSTESİ'!$B$4:$H$767,6,0)),"",(VLOOKUP(B21,'KAYIT LİSTESİ'!$B$4:$H$767,6,0)))</f>
        <v/>
      </c>
      <c r="G21" s="203"/>
      <c r="H21" s="203"/>
      <c r="I21" s="203"/>
      <c r="J21" s="204"/>
      <c r="K21" s="204"/>
      <c r="L21" s="204"/>
      <c r="M21" s="203"/>
      <c r="N21" s="203"/>
      <c r="O21" s="203"/>
      <c r="P21" s="205"/>
      <c r="Q21" s="205"/>
      <c r="R21" s="205"/>
      <c r="S21" s="203"/>
      <c r="T21" s="203"/>
      <c r="U21" s="203"/>
      <c r="V21" s="205"/>
      <c r="W21" s="205"/>
      <c r="X21" s="205"/>
      <c r="Y21" s="203"/>
      <c r="Z21" s="203"/>
      <c r="AA21" s="203"/>
      <c r="AB21" s="205"/>
      <c r="AC21" s="205"/>
      <c r="AD21" s="205"/>
      <c r="AE21" s="203"/>
      <c r="AF21" s="203"/>
      <c r="AG21" s="203"/>
      <c r="AH21" s="205"/>
      <c r="AI21" s="205"/>
      <c r="AJ21" s="205"/>
      <c r="AK21" s="203"/>
      <c r="AL21" s="203"/>
      <c r="AM21" s="203"/>
      <c r="AN21" s="205"/>
      <c r="AO21" s="205"/>
      <c r="AP21" s="205"/>
      <c r="AQ21" s="203"/>
      <c r="AR21" s="203"/>
      <c r="AS21" s="203"/>
      <c r="AT21" s="205"/>
      <c r="AU21" s="205"/>
      <c r="AV21" s="205"/>
      <c r="AW21" s="207"/>
      <c r="AX21" s="207"/>
      <c r="AY21" s="207"/>
      <c r="AZ21" s="206"/>
      <c r="BA21" s="206"/>
      <c r="BB21" s="206"/>
      <c r="BC21" s="207"/>
      <c r="BD21" s="207"/>
      <c r="BE21" s="207"/>
      <c r="BF21" s="206"/>
      <c r="BG21" s="206"/>
      <c r="BH21" s="206"/>
      <c r="BI21" s="207"/>
      <c r="BJ21" s="207"/>
      <c r="BK21" s="207"/>
      <c r="BL21" s="206"/>
      <c r="BM21" s="206"/>
      <c r="BN21" s="206"/>
      <c r="BO21" s="363"/>
      <c r="BP21" s="364" t="str">
        <f>IF(LEN(BO21)&gt;0,VLOOKUP(BO21,puan!$Z$4:$AH$111,9)-IF(COUNTIF(puan!$Z$4:$AH$111,BO21)=0,0,0)," ")</f>
        <v xml:space="preserve"> </v>
      </c>
      <c r="BQ21" s="363"/>
      <c r="BU21" s="245">
        <v>134</v>
      </c>
      <c r="BV21" s="243">
        <v>19</v>
      </c>
    </row>
    <row r="22" spans="1:74" s="19" customFormat="1" ht="47.25" hidden="1" customHeight="1" x14ac:dyDescent="0.2">
      <c r="A22" s="432"/>
      <c r="B22" s="433" t="s">
        <v>139</v>
      </c>
      <c r="C22" s="434" t="str">
        <f>IF(ISERROR(VLOOKUP(B22,'KAYIT LİSTESİ'!$B$4:$H$767,2,0)),"",(VLOOKUP(B22,'KAYIT LİSTESİ'!$B$4:$H$767,2,0)))</f>
        <v/>
      </c>
      <c r="D22" s="435" t="str">
        <f>IF(ISERROR(VLOOKUP(B22,'KAYIT LİSTESİ'!$B$4:$H$767,4,0)),"",(VLOOKUP(B22,'KAYIT LİSTESİ'!$B$4:$H$767,4,0)))</f>
        <v/>
      </c>
      <c r="E22" s="436" t="str">
        <f>IF(ISERROR(VLOOKUP(B22,'KAYIT LİSTESİ'!$B$4:$H$767,5,0)),"",(VLOOKUP(B22,'KAYIT LİSTESİ'!$B$4:$H$767,5,0)))</f>
        <v/>
      </c>
      <c r="F22" s="436" t="str">
        <f>IF(ISERROR(VLOOKUP(B22,'KAYIT LİSTESİ'!$B$4:$H$767,6,0)),"",(VLOOKUP(B22,'KAYIT LİSTESİ'!$B$4:$H$767,6,0)))</f>
        <v/>
      </c>
      <c r="G22" s="203"/>
      <c r="H22" s="203"/>
      <c r="I22" s="203"/>
      <c r="J22" s="204"/>
      <c r="K22" s="204"/>
      <c r="L22" s="204"/>
      <c r="M22" s="203"/>
      <c r="N22" s="203"/>
      <c r="O22" s="203"/>
      <c r="P22" s="205"/>
      <c r="Q22" s="205"/>
      <c r="R22" s="205"/>
      <c r="S22" s="203"/>
      <c r="T22" s="203"/>
      <c r="U22" s="203"/>
      <c r="V22" s="205"/>
      <c r="W22" s="205"/>
      <c r="X22" s="205"/>
      <c r="Y22" s="203"/>
      <c r="Z22" s="203"/>
      <c r="AA22" s="203"/>
      <c r="AB22" s="205"/>
      <c r="AC22" s="205"/>
      <c r="AD22" s="205"/>
      <c r="AE22" s="203"/>
      <c r="AF22" s="203"/>
      <c r="AG22" s="203"/>
      <c r="AH22" s="205"/>
      <c r="AI22" s="205"/>
      <c r="AJ22" s="205"/>
      <c r="AK22" s="203"/>
      <c r="AL22" s="203"/>
      <c r="AM22" s="203"/>
      <c r="AN22" s="205"/>
      <c r="AO22" s="205"/>
      <c r="AP22" s="205"/>
      <c r="AQ22" s="203"/>
      <c r="AR22" s="203"/>
      <c r="AS22" s="203"/>
      <c r="AT22" s="205"/>
      <c r="AU22" s="205"/>
      <c r="AV22" s="205"/>
      <c r="AW22" s="207"/>
      <c r="AX22" s="207"/>
      <c r="AY22" s="207"/>
      <c r="AZ22" s="206"/>
      <c r="BA22" s="206"/>
      <c r="BB22" s="206"/>
      <c r="BC22" s="207"/>
      <c r="BD22" s="207"/>
      <c r="BE22" s="207"/>
      <c r="BF22" s="206"/>
      <c r="BG22" s="206"/>
      <c r="BH22" s="206"/>
      <c r="BI22" s="207"/>
      <c r="BJ22" s="207"/>
      <c r="BK22" s="207"/>
      <c r="BL22" s="206"/>
      <c r="BM22" s="206"/>
      <c r="BN22" s="206"/>
      <c r="BO22" s="363"/>
      <c r="BP22" s="364" t="str">
        <f>IF(LEN(BO22)&gt;0,VLOOKUP(BO22,puan!$Z$4:$AH$111,9)-IF(COUNTIF(puan!$Z$4:$AH$111,BO22)=0,0,0)," ")</f>
        <v xml:space="preserve"> </v>
      </c>
      <c r="BQ22" s="363"/>
      <c r="BU22" s="245">
        <v>136</v>
      </c>
      <c r="BV22" s="243">
        <v>20</v>
      </c>
    </row>
    <row r="23" spans="1:74" s="19" customFormat="1" ht="47.25" hidden="1" customHeight="1" x14ac:dyDescent="0.2">
      <c r="A23" s="432"/>
      <c r="B23" s="433" t="s">
        <v>140</v>
      </c>
      <c r="C23" s="434" t="str">
        <f>IF(ISERROR(VLOOKUP(B23,'KAYIT LİSTESİ'!$B$4:$H$767,2,0)),"",(VLOOKUP(B23,'KAYIT LİSTESİ'!$B$4:$H$767,2,0)))</f>
        <v/>
      </c>
      <c r="D23" s="435" t="str">
        <f>IF(ISERROR(VLOOKUP(B23,'KAYIT LİSTESİ'!$B$4:$H$767,4,0)),"",(VLOOKUP(B23,'KAYIT LİSTESİ'!$B$4:$H$767,4,0)))</f>
        <v/>
      </c>
      <c r="E23" s="436" t="str">
        <f>IF(ISERROR(VLOOKUP(B23,'KAYIT LİSTESİ'!$B$4:$H$767,5,0)),"",(VLOOKUP(B23,'KAYIT LİSTESİ'!$B$4:$H$767,5,0)))</f>
        <v/>
      </c>
      <c r="F23" s="436" t="str">
        <f>IF(ISERROR(VLOOKUP(B23,'KAYIT LİSTESİ'!$B$4:$H$767,6,0)),"",(VLOOKUP(B23,'KAYIT LİSTESİ'!$B$4:$H$767,6,0)))</f>
        <v/>
      </c>
      <c r="G23" s="203"/>
      <c r="H23" s="203"/>
      <c r="I23" s="203"/>
      <c r="J23" s="204"/>
      <c r="K23" s="204"/>
      <c r="L23" s="204"/>
      <c r="M23" s="203"/>
      <c r="N23" s="203"/>
      <c r="O23" s="203"/>
      <c r="P23" s="205"/>
      <c r="Q23" s="205"/>
      <c r="R23" s="205"/>
      <c r="S23" s="203"/>
      <c r="T23" s="203"/>
      <c r="U23" s="203"/>
      <c r="V23" s="205"/>
      <c r="W23" s="205"/>
      <c r="X23" s="205"/>
      <c r="Y23" s="203"/>
      <c r="Z23" s="203"/>
      <c r="AA23" s="203"/>
      <c r="AB23" s="205"/>
      <c r="AC23" s="205"/>
      <c r="AD23" s="205"/>
      <c r="AE23" s="203"/>
      <c r="AF23" s="203"/>
      <c r="AG23" s="203"/>
      <c r="AH23" s="205"/>
      <c r="AI23" s="205"/>
      <c r="AJ23" s="205"/>
      <c r="AK23" s="203"/>
      <c r="AL23" s="203"/>
      <c r="AM23" s="203"/>
      <c r="AN23" s="205"/>
      <c r="AO23" s="205"/>
      <c r="AP23" s="205"/>
      <c r="AQ23" s="203"/>
      <c r="AR23" s="203"/>
      <c r="AS23" s="203"/>
      <c r="AT23" s="205"/>
      <c r="AU23" s="205"/>
      <c r="AV23" s="205"/>
      <c r="AW23" s="207"/>
      <c r="AX23" s="207"/>
      <c r="AY23" s="207"/>
      <c r="AZ23" s="206"/>
      <c r="BA23" s="206"/>
      <c r="BB23" s="206"/>
      <c r="BC23" s="207"/>
      <c r="BD23" s="207"/>
      <c r="BE23" s="207"/>
      <c r="BF23" s="206"/>
      <c r="BG23" s="206"/>
      <c r="BH23" s="206"/>
      <c r="BI23" s="207"/>
      <c r="BJ23" s="207"/>
      <c r="BK23" s="207"/>
      <c r="BL23" s="206"/>
      <c r="BM23" s="206"/>
      <c r="BN23" s="206"/>
      <c r="BO23" s="363"/>
      <c r="BP23" s="364" t="str">
        <f>IF(LEN(BO23)&gt;0,VLOOKUP(BO23,puan!$Z$4:$AH$111,9)-IF(COUNTIF(puan!$Z$4:$AH$111,BO23)=0,0,0)," ")</f>
        <v xml:space="preserve"> </v>
      </c>
      <c r="BQ23" s="363"/>
      <c r="BU23" s="245">
        <v>138</v>
      </c>
      <c r="BV23" s="243">
        <v>21</v>
      </c>
    </row>
    <row r="24" spans="1:74" s="19" customFormat="1" ht="47.25" hidden="1" customHeight="1" x14ac:dyDescent="0.2">
      <c r="A24" s="432"/>
      <c r="B24" s="433" t="s">
        <v>141</v>
      </c>
      <c r="C24" s="434" t="str">
        <f>IF(ISERROR(VLOOKUP(B24,'KAYIT LİSTESİ'!$B$4:$H$767,2,0)),"",(VLOOKUP(B24,'KAYIT LİSTESİ'!$B$4:$H$767,2,0)))</f>
        <v/>
      </c>
      <c r="D24" s="435" t="str">
        <f>IF(ISERROR(VLOOKUP(B24,'KAYIT LİSTESİ'!$B$4:$H$767,4,0)),"",(VLOOKUP(B24,'KAYIT LİSTESİ'!$B$4:$H$767,4,0)))</f>
        <v/>
      </c>
      <c r="E24" s="436" t="str">
        <f>IF(ISERROR(VLOOKUP(B24,'KAYIT LİSTESİ'!$B$4:$H$767,5,0)),"",(VLOOKUP(B24,'KAYIT LİSTESİ'!$B$4:$H$767,5,0)))</f>
        <v/>
      </c>
      <c r="F24" s="436" t="str">
        <f>IF(ISERROR(VLOOKUP(B24,'KAYIT LİSTESİ'!$B$4:$H$767,6,0)),"",(VLOOKUP(B24,'KAYIT LİSTESİ'!$B$4:$H$767,6,0)))</f>
        <v/>
      </c>
      <c r="G24" s="203"/>
      <c r="H24" s="203"/>
      <c r="I24" s="203"/>
      <c r="J24" s="204"/>
      <c r="K24" s="204"/>
      <c r="L24" s="204"/>
      <c r="M24" s="203"/>
      <c r="N24" s="203"/>
      <c r="O24" s="203"/>
      <c r="P24" s="205"/>
      <c r="Q24" s="205"/>
      <c r="R24" s="205"/>
      <c r="S24" s="203"/>
      <c r="T24" s="203"/>
      <c r="U24" s="203"/>
      <c r="V24" s="205"/>
      <c r="W24" s="205"/>
      <c r="X24" s="205"/>
      <c r="Y24" s="203"/>
      <c r="Z24" s="203"/>
      <c r="AA24" s="203"/>
      <c r="AB24" s="205"/>
      <c r="AC24" s="205"/>
      <c r="AD24" s="205"/>
      <c r="AE24" s="203"/>
      <c r="AF24" s="203"/>
      <c r="AG24" s="203"/>
      <c r="AH24" s="205"/>
      <c r="AI24" s="205"/>
      <c r="AJ24" s="205"/>
      <c r="AK24" s="203"/>
      <c r="AL24" s="203"/>
      <c r="AM24" s="203"/>
      <c r="AN24" s="205"/>
      <c r="AO24" s="205"/>
      <c r="AP24" s="205"/>
      <c r="AQ24" s="203"/>
      <c r="AR24" s="203"/>
      <c r="AS24" s="203"/>
      <c r="AT24" s="205"/>
      <c r="AU24" s="205"/>
      <c r="AV24" s="205"/>
      <c r="AW24" s="207"/>
      <c r="AX24" s="207"/>
      <c r="AY24" s="207"/>
      <c r="AZ24" s="206"/>
      <c r="BA24" s="206"/>
      <c r="BB24" s="206"/>
      <c r="BC24" s="207"/>
      <c r="BD24" s="207"/>
      <c r="BE24" s="207"/>
      <c r="BF24" s="206"/>
      <c r="BG24" s="206"/>
      <c r="BH24" s="206"/>
      <c r="BI24" s="207"/>
      <c r="BJ24" s="207"/>
      <c r="BK24" s="207"/>
      <c r="BL24" s="206"/>
      <c r="BM24" s="206"/>
      <c r="BN24" s="206"/>
      <c r="BO24" s="363"/>
      <c r="BP24" s="364" t="str">
        <f>IF(LEN(BO24)&gt;0,VLOOKUP(BO24,puan!$Z$4:$AH$111,9)-IF(COUNTIF(puan!$Z$4:$AH$111,BO24)=0,0,0)," ")</f>
        <v xml:space="preserve"> </v>
      </c>
      <c r="BQ24" s="363"/>
      <c r="BU24" s="245">
        <v>140</v>
      </c>
      <c r="BV24" s="243">
        <v>22</v>
      </c>
    </row>
    <row r="25" spans="1:74" s="19" customFormat="1" ht="47.25" hidden="1" customHeight="1" x14ac:dyDescent="0.2">
      <c r="A25" s="432"/>
      <c r="B25" s="433" t="s">
        <v>142</v>
      </c>
      <c r="C25" s="434" t="str">
        <f>IF(ISERROR(VLOOKUP(B25,'KAYIT LİSTESİ'!$B$4:$H$767,2,0)),"",(VLOOKUP(B25,'KAYIT LİSTESİ'!$B$4:$H$767,2,0)))</f>
        <v/>
      </c>
      <c r="D25" s="435" t="str">
        <f>IF(ISERROR(VLOOKUP(B25,'KAYIT LİSTESİ'!$B$4:$H$767,4,0)),"",(VLOOKUP(B25,'KAYIT LİSTESİ'!$B$4:$H$767,4,0)))</f>
        <v/>
      </c>
      <c r="E25" s="436" t="str">
        <f>IF(ISERROR(VLOOKUP(B25,'KAYIT LİSTESİ'!$B$4:$H$767,5,0)),"",(VLOOKUP(B25,'KAYIT LİSTESİ'!$B$4:$H$767,5,0)))</f>
        <v/>
      </c>
      <c r="F25" s="436" t="str">
        <f>IF(ISERROR(VLOOKUP(B25,'KAYIT LİSTESİ'!$B$4:$H$767,6,0)),"",(VLOOKUP(B25,'KAYIT LİSTESİ'!$B$4:$H$767,6,0)))</f>
        <v/>
      </c>
      <c r="G25" s="203"/>
      <c r="H25" s="203"/>
      <c r="I25" s="203"/>
      <c r="J25" s="204"/>
      <c r="K25" s="204"/>
      <c r="L25" s="204"/>
      <c r="M25" s="203"/>
      <c r="N25" s="203"/>
      <c r="O25" s="203"/>
      <c r="P25" s="205"/>
      <c r="Q25" s="205"/>
      <c r="R25" s="205"/>
      <c r="S25" s="203"/>
      <c r="T25" s="203"/>
      <c r="U25" s="203"/>
      <c r="V25" s="205"/>
      <c r="W25" s="205"/>
      <c r="X25" s="205"/>
      <c r="Y25" s="203"/>
      <c r="Z25" s="203"/>
      <c r="AA25" s="203"/>
      <c r="AB25" s="205"/>
      <c r="AC25" s="205"/>
      <c r="AD25" s="205"/>
      <c r="AE25" s="203"/>
      <c r="AF25" s="203"/>
      <c r="AG25" s="203"/>
      <c r="AH25" s="205"/>
      <c r="AI25" s="205"/>
      <c r="AJ25" s="205"/>
      <c r="AK25" s="203"/>
      <c r="AL25" s="203"/>
      <c r="AM25" s="203"/>
      <c r="AN25" s="205"/>
      <c r="AO25" s="205"/>
      <c r="AP25" s="205"/>
      <c r="AQ25" s="203"/>
      <c r="AR25" s="203"/>
      <c r="AS25" s="203"/>
      <c r="AT25" s="205"/>
      <c r="AU25" s="205"/>
      <c r="AV25" s="205"/>
      <c r="AW25" s="207"/>
      <c r="AX25" s="207"/>
      <c r="AY25" s="207"/>
      <c r="AZ25" s="206"/>
      <c r="BA25" s="206"/>
      <c r="BB25" s="206"/>
      <c r="BC25" s="207"/>
      <c r="BD25" s="207"/>
      <c r="BE25" s="207"/>
      <c r="BF25" s="206"/>
      <c r="BG25" s="206"/>
      <c r="BH25" s="206"/>
      <c r="BI25" s="207"/>
      <c r="BJ25" s="207"/>
      <c r="BK25" s="207"/>
      <c r="BL25" s="206"/>
      <c r="BM25" s="206"/>
      <c r="BN25" s="206"/>
      <c r="BO25" s="363"/>
      <c r="BP25" s="364" t="str">
        <f>IF(LEN(BO25)&gt;0,VLOOKUP(BO25,puan!$Z$4:$AH$111,9)-IF(COUNTIF(puan!$Z$4:$AH$111,BO25)=0,0,0)," ")</f>
        <v xml:space="preserve"> </v>
      </c>
      <c r="BQ25" s="363"/>
      <c r="BU25" s="245">
        <v>142</v>
      </c>
      <c r="BV25" s="243">
        <v>23</v>
      </c>
    </row>
    <row r="26" spans="1:74" s="19" customFormat="1" ht="47.25" hidden="1" customHeight="1" x14ac:dyDescent="0.2">
      <c r="A26" s="432"/>
      <c r="B26" s="433" t="s">
        <v>143</v>
      </c>
      <c r="C26" s="434" t="str">
        <f>IF(ISERROR(VLOOKUP(B26,'KAYIT LİSTESİ'!$B$4:$H$767,2,0)),"",(VLOOKUP(B26,'KAYIT LİSTESİ'!$B$4:$H$767,2,0)))</f>
        <v/>
      </c>
      <c r="D26" s="435" t="str">
        <f>IF(ISERROR(VLOOKUP(B26,'KAYIT LİSTESİ'!$B$4:$H$767,4,0)),"",(VLOOKUP(B26,'KAYIT LİSTESİ'!$B$4:$H$767,4,0)))</f>
        <v/>
      </c>
      <c r="E26" s="436" t="str">
        <f>IF(ISERROR(VLOOKUP(B26,'KAYIT LİSTESİ'!$B$4:$H$767,5,0)),"",(VLOOKUP(B26,'KAYIT LİSTESİ'!$B$4:$H$767,5,0)))</f>
        <v/>
      </c>
      <c r="F26" s="436" t="str">
        <f>IF(ISERROR(VLOOKUP(B26,'KAYIT LİSTESİ'!$B$4:$H$767,6,0)),"",(VLOOKUP(B26,'KAYIT LİSTESİ'!$B$4:$H$767,6,0)))</f>
        <v/>
      </c>
      <c r="G26" s="203"/>
      <c r="H26" s="203"/>
      <c r="I26" s="203"/>
      <c r="J26" s="204"/>
      <c r="K26" s="204"/>
      <c r="L26" s="204"/>
      <c r="M26" s="203"/>
      <c r="N26" s="203"/>
      <c r="O26" s="203"/>
      <c r="P26" s="205"/>
      <c r="Q26" s="205"/>
      <c r="R26" s="205"/>
      <c r="S26" s="203"/>
      <c r="T26" s="203"/>
      <c r="U26" s="203"/>
      <c r="V26" s="205"/>
      <c r="W26" s="205"/>
      <c r="X26" s="205"/>
      <c r="Y26" s="203"/>
      <c r="Z26" s="203"/>
      <c r="AA26" s="203"/>
      <c r="AB26" s="205"/>
      <c r="AC26" s="205"/>
      <c r="AD26" s="205"/>
      <c r="AE26" s="203"/>
      <c r="AF26" s="203"/>
      <c r="AG26" s="203"/>
      <c r="AH26" s="205"/>
      <c r="AI26" s="205"/>
      <c r="AJ26" s="205"/>
      <c r="AK26" s="203"/>
      <c r="AL26" s="203"/>
      <c r="AM26" s="203"/>
      <c r="AN26" s="205"/>
      <c r="AO26" s="205"/>
      <c r="AP26" s="205"/>
      <c r="AQ26" s="203"/>
      <c r="AR26" s="203"/>
      <c r="AS26" s="203"/>
      <c r="AT26" s="205"/>
      <c r="AU26" s="205"/>
      <c r="AV26" s="205"/>
      <c r="AW26" s="207"/>
      <c r="AX26" s="207"/>
      <c r="AY26" s="207"/>
      <c r="AZ26" s="206"/>
      <c r="BA26" s="206"/>
      <c r="BB26" s="206"/>
      <c r="BC26" s="207"/>
      <c r="BD26" s="207"/>
      <c r="BE26" s="207"/>
      <c r="BF26" s="206"/>
      <c r="BG26" s="206"/>
      <c r="BH26" s="206"/>
      <c r="BI26" s="207"/>
      <c r="BJ26" s="207"/>
      <c r="BK26" s="207"/>
      <c r="BL26" s="206"/>
      <c r="BM26" s="206"/>
      <c r="BN26" s="206"/>
      <c r="BO26" s="363"/>
      <c r="BP26" s="364" t="str">
        <f>IF(LEN(BO26)&gt;0,VLOOKUP(BO26,puan!$Z$4:$AH$111,9)-IF(COUNTIF(puan!$Z$4:$AH$111,BO26)=0,0,0)," ")</f>
        <v xml:space="preserve"> </v>
      </c>
      <c r="BQ26" s="363"/>
      <c r="BU26" s="245">
        <v>144</v>
      </c>
      <c r="BV26" s="243">
        <v>24</v>
      </c>
    </row>
    <row r="27" spans="1:74" s="19" customFormat="1" ht="47.25" hidden="1" customHeight="1" x14ac:dyDescent="0.2">
      <c r="A27" s="432"/>
      <c r="B27" s="433" t="s">
        <v>144</v>
      </c>
      <c r="C27" s="434" t="str">
        <f>IF(ISERROR(VLOOKUP(B27,'KAYIT LİSTESİ'!$B$4:$H$767,2,0)),"",(VLOOKUP(B27,'KAYIT LİSTESİ'!$B$4:$H$767,2,0)))</f>
        <v/>
      </c>
      <c r="D27" s="435" t="str">
        <f>IF(ISERROR(VLOOKUP(B27,'KAYIT LİSTESİ'!$B$4:$H$767,4,0)),"",(VLOOKUP(B27,'KAYIT LİSTESİ'!$B$4:$H$767,4,0)))</f>
        <v/>
      </c>
      <c r="E27" s="436" t="str">
        <f>IF(ISERROR(VLOOKUP(B27,'KAYIT LİSTESİ'!$B$4:$H$767,5,0)),"",(VLOOKUP(B27,'KAYIT LİSTESİ'!$B$4:$H$767,5,0)))</f>
        <v/>
      </c>
      <c r="F27" s="436" t="str">
        <f>IF(ISERROR(VLOOKUP(B27,'KAYIT LİSTESİ'!$B$4:$H$767,6,0)),"",(VLOOKUP(B27,'KAYIT LİSTESİ'!$B$4:$H$767,6,0)))</f>
        <v/>
      </c>
      <c r="G27" s="203"/>
      <c r="H27" s="203"/>
      <c r="I27" s="203"/>
      <c r="J27" s="204"/>
      <c r="K27" s="204"/>
      <c r="L27" s="204"/>
      <c r="M27" s="203"/>
      <c r="N27" s="203"/>
      <c r="O27" s="203"/>
      <c r="P27" s="205"/>
      <c r="Q27" s="205"/>
      <c r="R27" s="205"/>
      <c r="S27" s="203"/>
      <c r="T27" s="203"/>
      <c r="U27" s="203"/>
      <c r="V27" s="205"/>
      <c r="W27" s="205"/>
      <c r="X27" s="205"/>
      <c r="Y27" s="203"/>
      <c r="Z27" s="203"/>
      <c r="AA27" s="203"/>
      <c r="AB27" s="205"/>
      <c r="AC27" s="205"/>
      <c r="AD27" s="205"/>
      <c r="AE27" s="203"/>
      <c r="AF27" s="203"/>
      <c r="AG27" s="203"/>
      <c r="AH27" s="205"/>
      <c r="AI27" s="205"/>
      <c r="AJ27" s="205"/>
      <c r="AK27" s="203"/>
      <c r="AL27" s="203"/>
      <c r="AM27" s="203"/>
      <c r="AN27" s="205"/>
      <c r="AO27" s="205"/>
      <c r="AP27" s="205"/>
      <c r="AQ27" s="203"/>
      <c r="AR27" s="203"/>
      <c r="AS27" s="203"/>
      <c r="AT27" s="205"/>
      <c r="AU27" s="205"/>
      <c r="AV27" s="205"/>
      <c r="AW27" s="207"/>
      <c r="AX27" s="207"/>
      <c r="AY27" s="207"/>
      <c r="AZ27" s="206"/>
      <c r="BA27" s="206"/>
      <c r="BB27" s="206"/>
      <c r="BC27" s="207"/>
      <c r="BD27" s="207"/>
      <c r="BE27" s="207"/>
      <c r="BF27" s="206"/>
      <c r="BG27" s="206"/>
      <c r="BH27" s="206"/>
      <c r="BI27" s="207"/>
      <c r="BJ27" s="207"/>
      <c r="BK27" s="207"/>
      <c r="BL27" s="206"/>
      <c r="BM27" s="206"/>
      <c r="BN27" s="206"/>
      <c r="BO27" s="363"/>
      <c r="BP27" s="364" t="str">
        <f>IF(LEN(BO27)&gt;0,VLOOKUP(BO27,puan!$Z$4:$AH$111,9)-IF(COUNTIF(puan!$Z$4:$AH$111,BO27)=0,0,0)," ")</f>
        <v xml:space="preserve"> </v>
      </c>
      <c r="BQ27" s="363"/>
      <c r="BU27" s="245">
        <v>146</v>
      </c>
      <c r="BV27" s="243">
        <v>25</v>
      </c>
    </row>
    <row r="28" spans="1:74" s="19" customFormat="1" ht="47.25" hidden="1" customHeight="1" x14ac:dyDescent="0.2">
      <c r="A28" s="432"/>
      <c r="B28" s="433" t="s">
        <v>145</v>
      </c>
      <c r="C28" s="434" t="str">
        <f>IF(ISERROR(VLOOKUP(B28,'KAYIT LİSTESİ'!$B$4:$H$767,2,0)),"",(VLOOKUP(B28,'KAYIT LİSTESİ'!$B$4:$H$767,2,0)))</f>
        <v/>
      </c>
      <c r="D28" s="435" t="str">
        <f>IF(ISERROR(VLOOKUP(B28,'KAYIT LİSTESİ'!$B$4:$H$767,4,0)),"",(VLOOKUP(B28,'KAYIT LİSTESİ'!$B$4:$H$767,4,0)))</f>
        <v/>
      </c>
      <c r="E28" s="436" t="str">
        <f>IF(ISERROR(VLOOKUP(B28,'KAYIT LİSTESİ'!$B$4:$H$767,5,0)),"",(VLOOKUP(B28,'KAYIT LİSTESİ'!$B$4:$H$767,5,0)))</f>
        <v/>
      </c>
      <c r="F28" s="436" t="str">
        <f>IF(ISERROR(VLOOKUP(B28,'KAYIT LİSTESİ'!$B$4:$H$767,6,0)),"",(VLOOKUP(B28,'KAYIT LİSTESİ'!$B$4:$H$767,6,0)))</f>
        <v/>
      </c>
      <c r="G28" s="203"/>
      <c r="H28" s="203"/>
      <c r="I28" s="203"/>
      <c r="J28" s="204"/>
      <c r="K28" s="204"/>
      <c r="L28" s="204"/>
      <c r="M28" s="203"/>
      <c r="N28" s="203"/>
      <c r="O28" s="203"/>
      <c r="P28" s="205"/>
      <c r="Q28" s="205"/>
      <c r="R28" s="205"/>
      <c r="S28" s="203"/>
      <c r="T28" s="203"/>
      <c r="U28" s="203"/>
      <c r="V28" s="205"/>
      <c r="W28" s="205"/>
      <c r="X28" s="205"/>
      <c r="Y28" s="203"/>
      <c r="Z28" s="203"/>
      <c r="AA28" s="203"/>
      <c r="AB28" s="205"/>
      <c r="AC28" s="205"/>
      <c r="AD28" s="205"/>
      <c r="AE28" s="203"/>
      <c r="AF28" s="203"/>
      <c r="AG28" s="203"/>
      <c r="AH28" s="205"/>
      <c r="AI28" s="205"/>
      <c r="AJ28" s="205"/>
      <c r="AK28" s="203"/>
      <c r="AL28" s="203"/>
      <c r="AM28" s="203"/>
      <c r="AN28" s="205"/>
      <c r="AO28" s="205"/>
      <c r="AP28" s="205"/>
      <c r="AQ28" s="203"/>
      <c r="AR28" s="203"/>
      <c r="AS28" s="203"/>
      <c r="AT28" s="205"/>
      <c r="AU28" s="205"/>
      <c r="AV28" s="205"/>
      <c r="AW28" s="207"/>
      <c r="AX28" s="207"/>
      <c r="AY28" s="207"/>
      <c r="AZ28" s="206"/>
      <c r="BA28" s="206"/>
      <c r="BB28" s="206"/>
      <c r="BC28" s="207"/>
      <c r="BD28" s="207"/>
      <c r="BE28" s="207"/>
      <c r="BF28" s="206"/>
      <c r="BG28" s="206"/>
      <c r="BH28" s="206"/>
      <c r="BI28" s="207"/>
      <c r="BJ28" s="207"/>
      <c r="BK28" s="207"/>
      <c r="BL28" s="206"/>
      <c r="BM28" s="206"/>
      <c r="BN28" s="206"/>
      <c r="BO28" s="363"/>
      <c r="BP28" s="364" t="str">
        <f>IF(LEN(BO28)&gt;0,VLOOKUP(BO28,puan!$Z$4:$AH$111,9)-IF(COUNTIF(puan!$Z$4:$AH$111,BO28)=0,0,0)," ")</f>
        <v xml:space="preserve"> </v>
      </c>
      <c r="BQ28" s="363"/>
      <c r="BU28" s="245">
        <v>148</v>
      </c>
      <c r="BV28" s="243">
        <v>26</v>
      </c>
    </row>
    <row r="29" spans="1:74" s="19" customFormat="1" ht="47.25" hidden="1" customHeight="1" x14ac:dyDescent="0.2">
      <c r="A29" s="432"/>
      <c r="B29" s="433" t="s">
        <v>146</v>
      </c>
      <c r="C29" s="434" t="str">
        <f>IF(ISERROR(VLOOKUP(B29,'KAYIT LİSTESİ'!$B$4:$H$767,2,0)),"",(VLOOKUP(B29,'KAYIT LİSTESİ'!$B$4:$H$767,2,0)))</f>
        <v/>
      </c>
      <c r="D29" s="435" t="str">
        <f>IF(ISERROR(VLOOKUP(B29,'KAYIT LİSTESİ'!$B$4:$H$767,4,0)),"",(VLOOKUP(B29,'KAYIT LİSTESİ'!$B$4:$H$767,4,0)))</f>
        <v/>
      </c>
      <c r="E29" s="436" t="str">
        <f>IF(ISERROR(VLOOKUP(B29,'KAYIT LİSTESİ'!$B$4:$H$767,5,0)),"",(VLOOKUP(B29,'KAYIT LİSTESİ'!$B$4:$H$767,5,0)))</f>
        <v/>
      </c>
      <c r="F29" s="436" t="str">
        <f>IF(ISERROR(VLOOKUP(B29,'KAYIT LİSTESİ'!$B$4:$H$767,6,0)),"",(VLOOKUP(B29,'KAYIT LİSTESİ'!$B$4:$H$767,6,0)))</f>
        <v/>
      </c>
      <c r="G29" s="203"/>
      <c r="H29" s="203"/>
      <c r="I29" s="203"/>
      <c r="J29" s="204"/>
      <c r="K29" s="204"/>
      <c r="L29" s="204"/>
      <c r="M29" s="203"/>
      <c r="N29" s="203"/>
      <c r="O29" s="203"/>
      <c r="P29" s="205"/>
      <c r="Q29" s="205"/>
      <c r="R29" s="205"/>
      <c r="S29" s="203"/>
      <c r="T29" s="203"/>
      <c r="U29" s="203"/>
      <c r="V29" s="205"/>
      <c r="W29" s="205"/>
      <c r="X29" s="205"/>
      <c r="Y29" s="203"/>
      <c r="Z29" s="203"/>
      <c r="AA29" s="203"/>
      <c r="AB29" s="205"/>
      <c r="AC29" s="205"/>
      <c r="AD29" s="205"/>
      <c r="AE29" s="203"/>
      <c r="AF29" s="203"/>
      <c r="AG29" s="203"/>
      <c r="AH29" s="205"/>
      <c r="AI29" s="205"/>
      <c r="AJ29" s="205"/>
      <c r="AK29" s="203"/>
      <c r="AL29" s="203"/>
      <c r="AM29" s="203"/>
      <c r="AN29" s="205"/>
      <c r="AO29" s="205"/>
      <c r="AP29" s="205"/>
      <c r="AQ29" s="203"/>
      <c r="AR29" s="203"/>
      <c r="AS29" s="203"/>
      <c r="AT29" s="205"/>
      <c r="AU29" s="205"/>
      <c r="AV29" s="205"/>
      <c r="AW29" s="207"/>
      <c r="AX29" s="207"/>
      <c r="AY29" s="207"/>
      <c r="AZ29" s="206"/>
      <c r="BA29" s="206"/>
      <c r="BB29" s="206"/>
      <c r="BC29" s="207"/>
      <c r="BD29" s="207"/>
      <c r="BE29" s="207"/>
      <c r="BF29" s="206"/>
      <c r="BG29" s="206"/>
      <c r="BH29" s="206"/>
      <c r="BI29" s="207"/>
      <c r="BJ29" s="207"/>
      <c r="BK29" s="207"/>
      <c r="BL29" s="206"/>
      <c r="BM29" s="206"/>
      <c r="BN29" s="206"/>
      <c r="BO29" s="363"/>
      <c r="BP29" s="364" t="str">
        <f>IF(LEN(BO29)&gt;0,VLOOKUP(BO29,puan!$Z$4:$AH$111,9)-IF(COUNTIF(puan!$Z$4:$AH$111,BO29)=0,0,0)," ")</f>
        <v xml:space="preserve"> </v>
      </c>
      <c r="BQ29" s="363"/>
      <c r="BU29" s="245">
        <v>150</v>
      </c>
      <c r="BV29" s="243">
        <v>27</v>
      </c>
    </row>
    <row r="30" spans="1:74" s="19" customFormat="1" ht="47.25" hidden="1" customHeight="1" x14ac:dyDescent="0.2">
      <c r="A30" s="432"/>
      <c r="B30" s="433" t="s">
        <v>147</v>
      </c>
      <c r="C30" s="434" t="str">
        <f>IF(ISERROR(VLOOKUP(B30,'KAYIT LİSTESİ'!$B$4:$H$767,2,0)),"",(VLOOKUP(B30,'KAYIT LİSTESİ'!$B$4:$H$767,2,0)))</f>
        <v/>
      </c>
      <c r="D30" s="435" t="str">
        <f>IF(ISERROR(VLOOKUP(B30,'KAYIT LİSTESİ'!$B$4:$H$767,4,0)),"",(VLOOKUP(B30,'KAYIT LİSTESİ'!$B$4:$H$767,4,0)))</f>
        <v/>
      </c>
      <c r="E30" s="436" t="str">
        <f>IF(ISERROR(VLOOKUP(B30,'KAYIT LİSTESİ'!$B$4:$H$767,5,0)),"",(VLOOKUP(B30,'KAYIT LİSTESİ'!$B$4:$H$767,5,0)))</f>
        <v/>
      </c>
      <c r="F30" s="436" t="str">
        <f>IF(ISERROR(VLOOKUP(B30,'KAYIT LİSTESİ'!$B$4:$H$767,6,0)),"",(VLOOKUP(B30,'KAYIT LİSTESİ'!$B$4:$H$767,6,0)))</f>
        <v/>
      </c>
      <c r="G30" s="203"/>
      <c r="H30" s="203"/>
      <c r="I30" s="203"/>
      <c r="J30" s="204"/>
      <c r="K30" s="204"/>
      <c r="L30" s="204"/>
      <c r="M30" s="203"/>
      <c r="N30" s="203"/>
      <c r="O30" s="203"/>
      <c r="P30" s="205"/>
      <c r="Q30" s="205"/>
      <c r="R30" s="205"/>
      <c r="S30" s="203"/>
      <c r="T30" s="203"/>
      <c r="U30" s="203"/>
      <c r="V30" s="205"/>
      <c r="W30" s="205"/>
      <c r="X30" s="205"/>
      <c r="Y30" s="203"/>
      <c r="Z30" s="203"/>
      <c r="AA30" s="203"/>
      <c r="AB30" s="205"/>
      <c r="AC30" s="205"/>
      <c r="AD30" s="205"/>
      <c r="AE30" s="203"/>
      <c r="AF30" s="203"/>
      <c r="AG30" s="203"/>
      <c r="AH30" s="205"/>
      <c r="AI30" s="205"/>
      <c r="AJ30" s="205"/>
      <c r="AK30" s="203"/>
      <c r="AL30" s="203"/>
      <c r="AM30" s="203"/>
      <c r="AN30" s="205"/>
      <c r="AO30" s="205"/>
      <c r="AP30" s="205"/>
      <c r="AQ30" s="203"/>
      <c r="AR30" s="203"/>
      <c r="AS30" s="203"/>
      <c r="AT30" s="205"/>
      <c r="AU30" s="205"/>
      <c r="AV30" s="205"/>
      <c r="AW30" s="207"/>
      <c r="AX30" s="207"/>
      <c r="AY30" s="207"/>
      <c r="AZ30" s="206"/>
      <c r="BA30" s="206"/>
      <c r="BB30" s="206"/>
      <c r="BC30" s="207"/>
      <c r="BD30" s="207"/>
      <c r="BE30" s="207"/>
      <c r="BF30" s="206"/>
      <c r="BG30" s="206"/>
      <c r="BH30" s="206"/>
      <c r="BI30" s="207"/>
      <c r="BJ30" s="207"/>
      <c r="BK30" s="207"/>
      <c r="BL30" s="206"/>
      <c r="BM30" s="206"/>
      <c r="BN30" s="206"/>
      <c r="BO30" s="363"/>
      <c r="BP30" s="364" t="str">
        <f>IF(LEN(BO30)&gt;0,VLOOKUP(BO30,puan!$Z$4:$AH$111,9)-IF(COUNTIF(puan!$Z$4:$AH$111,BO30)=0,0,0)," ")</f>
        <v xml:space="preserve"> </v>
      </c>
      <c r="BQ30" s="363"/>
      <c r="BU30" s="245">
        <v>152</v>
      </c>
      <c r="BV30" s="243">
        <v>28</v>
      </c>
    </row>
    <row r="31" spans="1:74" s="19" customFormat="1" ht="47.25" hidden="1" customHeight="1" x14ac:dyDescent="0.2">
      <c r="A31" s="432"/>
      <c r="B31" s="433" t="s">
        <v>148</v>
      </c>
      <c r="C31" s="434" t="str">
        <f>IF(ISERROR(VLOOKUP(B31,'KAYIT LİSTESİ'!$B$4:$H$767,2,0)),"",(VLOOKUP(B31,'KAYIT LİSTESİ'!$B$4:$H$767,2,0)))</f>
        <v/>
      </c>
      <c r="D31" s="435" t="str">
        <f>IF(ISERROR(VLOOKUP(B31,'KAYIT LİSTESİ'!$B$4:$H$767,4,0)),"",(VLOOKUP(B31,'KAYIT LİSTESİ'!$B$4:$H$767,4,0)))</f>
        <v/>
      </c>
      <c r="E31" s="436" t="str">
        <f>IF(ISERROR(VLOOKUP(B31,'KAYIT LİSTESİ'!$B$4:$H$767,5,0)),"",(VLOOKUP(B31,'KAYIT LİSTESİ'!$B$4:$H$767,5,0)))</f>
        <v/>
      </c>
      <c r="F31" s="436" t="str">
        <f>IF(ISERROR(VLOOKUP(B31,'KAYIT LİSTESİ'!$B$4:$H$767,6,0)),"",(VLOOKUP(B31,'KAYIT LİSTESİ'!$B$4:$H$767,6,0)))</f>
        <v/>
      </c>
      <c r="G31" s="203"/>
      <c r="H31" s="203"/>
      <c r="I31" s="203"/>
      <c r="J31" s="204"/>
      <c r="K31" s="204"/>
      <c r="L31" s="204"/>
      <c r="M31" s="203"/>
      <c r="N31" s="203"/>
      <c r="O31" s="203"/>
      <c r="P31" s="205"/>
      <c r="Q31" s="205"/>
      <c r="R31" s="205"/>
      <c r="S31" s="203"/>
      <c r="T31" s="203"/>
      <c r="U31" s="203"/>
      <c r="V31" s="205"/>
      <c r="W31" s="205"/>
      <c r="X31" s="205"/>
      <c r="Y31" s="203"/>
      <c r="Z31" s="203"/>
      <c r="AA31" s="203"/>
      <c r="AB31" s="205"/>
      <c r="AC31" s="205"/>
      <c r="AD31" s="205"/>
      <c r="AE31" s="203"/>
      <c r="AF31" s="203"/>
      <c r="AG31" s="203"/>
      <c r="AH31" s="205"/>
      <c r="AI31" s="205"/>
      <c r="AJ31" s="205"/>
      <c r="AK31" s="203"/>
      <c r="AL31" s="203"/>
      <c r="AM31" s="203"/>
      <c r="AN31" s="205"/>
      <c r="AO31" s="205"/>
      <c r="AP31" s="205"/>
      <c r="AQ31" s="203"/>
      <c r="AR31" s="203"/>
      <c r="AS31" s="203"/>
      <c r="AT31" s="205"/>
      <c r="AU31" s="205"/>
      <c r="AV31" s="205"/>
      <c r="AW31" s="207"/>
      <c r="AX31" s="207"/>
      <c r="AY31" s="207"/>
      <c r="AZ31" s="206"/>
      <c r="BA31" s="206"/>
      <c r="BB31" s="206"/>
      <c r="BC31" s="207"/>
      <c r="BD31" s="207"/>
      <c r="BE31" s="207"/>
      <c r="BF31" s="206"/>
      <c r="BG31" s="206"/>
      <c r="BH31" s="206"/>
      <c r="BI31" s="207"/>
      <c r="BJ31" s="207"/>
      <c r="BK31" s="207"/>
      <c r="BL31" s="206"/>
      <c r="BM31" s="206"/>
      <c r="BN31" s="206"/>
      <c r="BO31" s="363"/>
      <c r="BP31" s="364" t="str">
        <f>IF(LEN(BO31)&gt;0,VLOOKUP(BO31,puan!$Z$4:$AH$111,9)-IF(COUNTIF(puan!$Z$4:$AH$111,BO31)=0,0,0)," ")</f>
        <v xml:space="preserve"> </v>
      </c>
      <c r="BQ31" s="363"/>
      <c r="BU31" s="245">
        <v>154</v>
      </c>
      <c r="BV31" s="243">
        <v>29</v>
      </c>
    </row>
    <row r="32" spans="1:74" s="19" customFormat="1" ht="47.25" hidden="1" customHeight="1" x14ac:dyDescent="0.2">
      <c r="A32" s="432"/>
      <c r="B32" s="433" t="s">
        <v>149</v>
      </c>
      <c r="C32" s="434" t="str">
        <f>IF(ISERROR(VLOOKUP(B32,'KAYIT LİSTESİ'!$B$4:$H$767,2,0)),"",(VLOOKUP(B32,'KAYIT LİSTESİ'!$B$4:$H$767,2,0)))</f>
        <v/>
      </c>
      <c r="D32" s="435" t="str">
        <f>IF(ISERROR(VLOOKUP(B32,'KAYIT LİSTESİ'!$B$4:$H$767,4,0)),"",(VLOOKUP(B32,'KAYIT LİSTESİ'!$B$4:$H$767,4,0)))</f>
        <v/>
      </c>
      <c r="E32" s="436" t="str">
        <f>IF(ISERROR(VLOOKUP(B32,'KAYIT LİSTESİ'!$B$4:$H$767,5,0)),"",(VLOOKUP(B32,'KAYIT LİSTESİ'!$B$4:$H$767,5,0)))</f>
        <v/>
      </c>
      <c r="F32" s="436" t="str">
        <f>IF(ISERROR(VLOOKUP(B32,'KAYIT LİSTESİ'!$B$4:$H$767,6,0)),"",(VLOOKUP(B32,'KAYIT LİSTESİ'!$B$4:$H$767,6,0)))</f>
        <v/>
      </c>
      <c r="G32" s="203"/>
      <c r="H32" s="203"/>
      <c r="I32" s="203"/>
      <c r="J32" s="204"/>
      <c r="K32" s="204"/>
      <c r="L32" s="204"/>
      <c r="M32" s="203"/>
      <c r="N32" s="203"/>
      <c r="O32" s="203"/>
      <c r="P32" s="205"/>
      <c r="Q32" s="205"/>
      <c r="R32" s="205"/>
      <c r="S32" s="203"/>
      <c r="T32" s="203"/>
      <c r="U32" s="203"/>
      <c r="V32" s="205"/>
      <c r="W32" s="205"/>
      <c r="X32" s="205"/>
      <c r="Y32" s="203"/>
      <c r="Z32" s="203"/>
      <c r="AA32" s="203"/>
      <c r="AB32" s="205"/>
      <c r="AC32" s="205"/>
      <c r="AD32" s="205"/>
      <c r="AE32" s="203"/>
      <c r="AF32" s="203"/>
      <c r="AG32" s="203"/>
      <c r="AH32" s="205"/>
      <c r="AI32" s="205"/>
      <c r="AJ32" s="205"/>
      <c r="AK32" s="203"/>
      <c r="AL32" s="203"/>
      <c r="AM32" s="203"/>
      <c r="AN32" s="205"/>
      <c r="AO32" s="205"/>
      <c r="AP32" s="205"/>
      <c r="AQ32" s="203"/>
      <c r="AR32" s="203"/>
      <c r="AS32" s="203"/>
      <c r="AT32" s="205"/>
      <c r="AU32" s="205"/>
      <c r="AV32" s="205"/>
      <c r="AW32" s="207"/>
      <c r="AX32" s="207"/>
      <c r="AY32" s="207"/>
      <c r="AZ32" s="206"/>
      <c r="BA32" s="206"/>
      <c r="BB32" s="206"/>
      <c r="BC32" s="207"/>
      <c r="BD32" s="207"/>
      <c r="BE32" s="207"/>
      <c r="BF32" s="206"/>
      <c r="BG32" s="206"/>
      <c r="BH32" s="206"/>
      <c r="BI32" s="207"/>
      <c r="BJ32" s="207"/>
      <c r="BK32" s="207"/>
      <c r="BL32" s="206"/>
      <c r="BM32" s="206"/>
      <c r="BN32" s="206"/>
      <c r="BO32" s="363"/>
      <c r="BP32" s="364" t="str">
        <f>IF(LEN(BO32)&gt;0,VLOOKUP(BO32,puan!$Z$4:$AH$111,9)-IF(COUNTIF(puan!$Z$4:$AH$111,BO32)=0,0,0)," ")</f>
        <v xml:space="preserve"> </v>
      </c>
      <c r="BQ32" s="363"/>
      <c r="BU32" s="245">
        <v>156</v>
      </c>
      <c r="BV32" s="243">
        <v>30</v>
      </c>
    </row>
    <row r="33" spans="1:74" ht="9" customHeight="1" x14ac:dyDescent="0.2">
      <c r="E33" s="57"/>
      <c r="BU33" s="245">
        <v>157</v>
      </c>
      <c r="BV33" s="243">
        <v>31</v>
      </c>
    </row>
    <row r="34" spans="1:74" s="80" customFormat="1" x14ac:dyDescent="0.25">
      <c r="A34" s="76" t="s">
        <v>22</v>
      </c>
      <c r="B34" s="76"/>
      <c r="C34" s="76"/>
      <c r="D34" s="77"/>
      <c r="E34" s="78"/>
      <c r="F34" s="79" t="s">
        <v>0</v>
      </c>
      <c r="J34" s="80" t="s">
        <v>1</v>
      </c>
      <c r="S34" s="80" t="s">
        <v>2</v>
      </c>
      <c r="BO34" s="81" t="s">
        <v>3</v>
      </c>
      <c r="BP34" s="79"/>
      <c r="BQ34" s="79"/>
      <c r="BU34" s="245">
        <v>158</v>
      </c>
      <c r="BV34" s="243">
        <v>32</v>
      </c>
    </row>
    <row r="35" spans="1:74" x14ac:dyDescent="0.2">
      <c r="E35" s="57"/>
      <c r="BU35" s="245">
        <v>159</v>
      </c>
      <c r="BV35" s="243">
        <v>33</v>
      </c>
    </row>
    <row r="36" spans="1:74" x14ac:dyDescent="0.2">
      <c r="E36" s="57"/>
      <c r="BU36" s="245">
        <v>160</v>
      </c>
      <c r="BV36" s="243">
        <v>34</v>
      </c>
    </row>
    <row r="37" spans="1:74" x14ac:dyDescent="0.2">
      <c r="E37" s="57"/>
      <c r="BU37" s="245">
        <v>161</v>
      </c>
      <c r="BV37" s="243">
        <v>35</v>
      </c>
    </row>
    <row r="38" spans="1:74" hidden="1" x14ac:dyDescent="0.2">
      <c r="E38" s="28" t="s">
        <v>910</v>
      </c>
      <c r="BU38" s="245">
        <v>162</v>
      </c>
      <c r="BV38" s="243">
        <v>36</v>
      </c>
    </row>
    <row r="39" spans="1:74" hidden="1" x14ac:dyDescent="0.2">
      <c r="E39" s="28" t="s">
        <v>911</v>
      </c>
      <c r="BU39" s="245">
        <v>163</v>
      </c>
      <c r="BV39" s="243">
        <v>37</v>
      </c>
    </row>
    <row r="40" spans="1:74" hidden="1" x14ac:dyDescent="0.2">
      <c r="E40" s="28" t="s">
        <v>912</v>
      </c>
      <c r="BU40" s="245">
        <v>164</v>
      </c>
      <c r="BV40" s="243">
        <v>38</v>
      </c>
    </row>
    <row r="41" spans="1:74" hidden="1" x14ac:dyDescent="0.2">
      <c r="E41" s="28" t="s">
        <v>913</v>
      </c>
      <c r="BU41" s="245">
        <v>165</v>
      </c>
      <c r="BV41" s="243">
        <v>39</v>
      </c>
    </row>
    <row r="42" spans="1:74" hidden="1" x14ac:dyDescent="0.2">
      <c r="E42" s="28" t="s">
        <v>914</v>
      </c>
      <c r="BU42" s="245">
        <v>166</v>
      </c>
      <c r="BV42" s="243">
        <v>40</v>
      </c>
    </row>
    <row r="43" spans="1:74" hidden="1" x14ac:dyDescent="0.2">
      <c r="E43" s="28" t="s">
        <v>915</v>
      </c>
      <c r="BU43" s="245">
        <v>167</v>
      </c>
      <c r="BV43" s="243">
        <v>41</v>
      </c>
    </row>
    <row r="44" spans="1:74" hidden="1" x14ac:dyDescent="0.2">
      <c r="E44" s="28" t="s">
        <v>916</v>
      </c>
      <c r="BU44" s="245">
        <v>168</v>
      </c>
      <c r="BV44" s="243">
        <v>42</v>
      </c>
    </row>
    <row r="45" spans="1:74" hidden="1" x14ac:dyDescent="0.2">
      <c r="E45" s="28" t="s">
        <v>917</v>
      </c>
      <c r="BU45" s="245">
        <v>169</v>
      </c>
      <c r="BV45" s="243">
        <v>43</v>
      </c>
    </row>
    <row r="46" spans="1:74" hidden="1" x14ac:dyDescent="0.2">
      <c r="E46" s="28" t="s">
        <v>918</v>
      </c>
      <c r="BU46" s="245">
        <v>170</v>
      </c>
      <c r="BV46" s="243">
        <v>44</v>
      </c>
    </row>
    <row r="47" spans="1:74" hidden="1" x14ac:dyDescent="0.2">
      <c r="E47" s="28" t="s">
        <v>919</v>
      </c>
      <c r="BU47" s="245">
        <v>171</v>
      </c>
      <c r="BV47" s="243">
        <v>45</v>
      </c>
    </row>
    <row r="48" spans="1:74" hidden="1" x14ac:dyDescent="0.2">
      <c r="E48" s="28" t="s">
        <v>903</v>
      </c>
      <c r="BU48" s="245">
        <v>172</v>
      </c>
      <c r="BV48" s="243">
        <v>46</v>
      </c>
    </row>
    <row r="49" spans="5:74" hidden="1" x14ac:dyDescent="0.2">
      <c r="E49" s="28" t="s">
        <v>920</v>
      </c>
      <c r="BU49" s="245">
        <v>173</v>
      </c>
      <c r="BV49" s="243">
        <v>47</v>
      </c>
    </row>
    <row r="50" spans="5:74" hidden="1" x14ac:dyDescent="0.2">
      <c r="E50" s="28" t="s">
        <v>921</v>
      </c>
      <c r="BU50" s="245">
        <v>174</v>
      </c>
      <c r="BV50" s="243">
        <v>48</v>
      </c>
    </row>
    <row r="51" spans="5:74" hidden="1" x14ac:dyDescent="0.2">
      <c r="E51" s="28" t="s">
        <v>922</v>
      </c>
      <c r="BU51" s="245">
        <v>175</v>
      </c>
      <c r="BV51" s="243">
        <v>49</v>
      </c>
    </row>
    <row r="52" spans="5:74" hidden="1" x14ac:dyDescent="0.2">
      <c r="E52" s="28" t="s">
        <v>923</v>
      </c>
      <c r="BU52" s="245">
        <v>176</v>
      </c>
      <c r="BV52" s="243">
        <v>50</v>
      </c>
    </row>
    <row r="53" spans="5:74" hidden="1" x14ac:dyDescent="0.2">
      <c r="E53" s="28" t="s">
        <v>924</v>
      </c>
      <c r="BU53" s="245">
        <v>177</v>
      </c>
      <c r="BV53" s="243">
        <v>51</v>
      </c>
    </row>
    <row r="54" spans="5:74" hidden="1" x14ac:dyDescent="0.2">
      <c r="E54" s="28" t="s">
        <v>903</v>
      </c>
      <c r="BU54" s="245">
        <v>178</v>
      </c>
      <c r="BV54" s="243">
        <v>52</v>
      </c>
    </row>
    <row r="55" spans="5:74" hidden="1" x14ac:dyDescent="0.2">
      <c r="E55" s="28" t="s">
        <v>925</v>
      </c>
      <c r="BU55" s="245">
        <v>179</v>
      </c>
      <c r="BV55" s="243">
        <v>53</v>
      </c>
    </row>
    <row r="56" spans="5:74" hidden="1" x14ac:dyDescent="0.2">
      <c r="E56" s="28" t="s">
        <v>926</v>
      </c>
      <c r="BU56" s="245">
        <v>180</v>
      </c>
      <c r="BV56" s="243">
        <v>54</v>
      </c>
    </row>
    <row r="57" spans="5:74" hidden="1" x14ac:dyDescent="0.2">
      <c r="E57" s="28" t="s">
        <v>903</v>
      </c>
      <c r="BU57" s="245">
        <v>181</v>
      </c>
      <c r="BV57" s="243">
        <v>55</v>
      </c>
    </row>
    <row r="58" spans="5:74" hidden="1" x14ac:dyDescent="0.2">
      <c r="E58" s="28" t="s">
        <v>927</v>
      </c>
      <c r="BU58" s="245">
        <v>182</v>
      </c>
      <c r="BV58" s="243">
        <v>56</v>
      </c>
    </row>
    <row r="59" spans="5:74" hidden="1" x14ac:dyDescent="0.2">
      <c r="E59" s="28" t="s">
        <v>928</v>
      </c>
      <c r="BU59" s="245">
        <v>183</v>
      </c>
      <c r="BV59" s="243">
        <v>57</v>
      </c>
    </row>
    <row r="60" spans="5:74" hidden="1" x14ac:dyDescent="0.2">
      <c r="E60" s="28" t="s">
        <v>929</v>
      </c>
      <c r="BU60" s="245">
        <v>184</v>
      </c>
      <c r="BV60" s="243">
        <v>58</v>
      </c>
    </row>
    <row r="61" spans="5:74" hidden="1" x14ac:dyDescent="0.2">
      <c r="E61" s="28" t="s">
        <v>930</v>
      </c>
      <c r="BU61" s="245">
        <v>185</v>
      </c>
      <c r="BV61" s="243">
        <v>59</v>
      </c>
    </row>
    <row r="62" spans="5:74" hidden="1" x14ac:dyDescent="0.2">
      <c r="E62" s="28" t="s">
        <v>931</v>
      </c>
      <c r="BU62" s="245">
        <v>186</v>
      </c>
      <c r="BV62" s="243">
        <v>60</v>
      </c>
    </row>
    <row r="63" spans="5:74" hidden="1" x14ac:dyDescent="0.2">
      <c r="E63" s="28" t="s">
        <v>932</v>
      </c>
      <c r="BU63" s="245">
        <v>187</v>
      </c>
      <c r="BV63" s="243">
        <v>61</v>
      </c>
    </row>
    <row r="64" spans="5:74" hidden="1" x14ac:dyDescent="0.2">
      <c r="E64" s="28" t="s">
        <v>933</v>
      </c>
      <c r="BU64" s="245">
        <v>188</v>
      </c>
      <c r="BV64" s="243">
        <v>62</v>
      </c>
    </row>
    <row r="65" spans="5:74" hidden="1" x14ac:dyDescent="0.2">
      <c r="E65" s="28" t="s">
        <v>934</v>
      </c>
      <c r="BU65" s="245">
        <v>189</v>
      </c>
      <c r="BV65" s="243">
        <v>63</v>
      </c>
    </row>
    <row r="66" spans="5:74" hidden="1" x14ac:dyDescent="0.2">
      <c r="E66" s="28" t="s">
        <v>935</v>
      </c>
      <c r="BU66" s="245">
        <v>190</v>
      </c>
      <c r="BV66" s="243">
        <v>64</v>
      </c>
    </row>
    <row r="67" spans="5:74" hidden="1" x14ac:dyDescent="0.2">
      <c r="E67" s="28" t="s">
        <v>936</v>
      </c>
      <c r="BU67" s="245">
        <v>191</v>
      </c>
      <c r="BV67" s="243">
        <v>65</v>
      </c>
    </row>
    <row r="68" spans="5:74" hidden="1" x14ac:dyDescent="0.2">
      <c r="E68" s="28" t="s">
        <v>937</v>
      </c>
      <c r="BU68" s="245">
        <v>192</v>
      </c>
      <c r="BV68" s="243">
        <v>66</v>
      </c>
    </row>
    <row r="69" spans="5:74" hidden="1" x14ac:dyDescent="0.2">
      <c r="E69" s="28" t="s">
        <v>938</v>
      </c>
      <c r="BU69" s="245">
        <v>193</v>
      </c>
      <c r="BV69" s="243">
        <v>67</v>
      </c>
    </row>
    <row r="70" spans="5:74" hidden="1" x14ac:dyDescent="0.2">
      <c r="E70" s="28" t="s">
        <v>903</v>
      </c>
      <c r="BU70" s="245">
        <v>194</v>
      </c>
      <c r="BV70" s="243">
        <v>68</v>
      </c>
    </row>
    <row r="71" spans="5:74" hidden="1" x14ac:dyDescent="0.2">
      <c r="E71" s="28" t="s">
        <v>939</v>
      </c>
      <c r="BU71" s="245">
        <v>195</v>
      </c>
      <c r="BV71" s="243">
        <v>69</v>
      </c>
    </row>
    <row r="72" spans="5:74" hidden="1" x14ac:dyDescent="0.2">
      <c r="E72" s="28" t="s">
        <v>940</v>
      </c>
      <c r="BU72" s="245">
        <v>196</v>
      </c>
      <c r="BV72" s="243">
        <v>70</v>
      </c>
    </row>
    <row r="73" spans="5:74" hidden="1" x14ac:dyDescent="0.2">
      <c r="E73" s="28" t="s">
        <v>941</v>
      </c>
      <c r="BU73" s="245">
        <v>197</v>
      </c>
      <c r="BV73" s="243">
        <v>71</v>
      </c>
    </row>
    <row r="74" spans="5:74" hidden="1" x14ac:dyDescent="0.2">
      <c r="E74" s="28" t="s">
        <v>942</v>
      </c>
      <c r="BU74" s="245">
        <v>198</v>
      </c>
      <c r="BV74" s="243">
        <v>72</v>
      </c>
    </row>
    <row r="75" spans="5:74" hidden="1" x14ac:dyDescent="0.2">
      <c r="E75" s="28" t="s">
        <v>943</v>
      </c>
      <c r="BU75" s="245">
        <v>199</v>
      </c>
      <c r="BV75" s="243">
        <v>73</v>
      </c>
    </row>
    <row r="76" spans="5:74" hidden="1" x14ac:dyDescent="0.2">
      <c r="E76" s="28" t="s">
        <v>903</v>
      </c>
      <c r="BU76" s="245">
        <v>200</v>
      </c>
      <c r="BV76" s="243">
        <v>74</v>
      </c>
    </row>
    <row r="77" spans="5:74" hidden="1" x14ac:dyDescent="0.2">
      <c r="E77" s="28" t="s">
        <v>944</v>
      </c>
      <c r="BU77" s="245">
        <v>201</v>
      </c>
      <c r="BV77" s="243">
        <v>75</v>
      </c>
    </row>
    <row r="78" spans="5:74" hidden="1" x14ac:dyDescent="0.2">
      <c r="E78" s="28" t="s">
        <v>903</v>
      </c>
      <c r="BU78" s="245">
        <v>202</v>
      </c>
      <c r="BV78" s="243">
        <v>76</v>
      </c>
    </row>
    <row r="79" spans="5:74" hidden="1" x14ac:dyDescent="0.2">
      <c r="E79" s="28" t="s">
        <v>945</v>
      </c>
      <c r="BU79" s="245">
        <v>203</v>
      </c>
      <c r="BV79" s="243">
        <v>77</v>
      </c>
    </row>
    <row r="80" spans="5:74" hidden="1" x14ac:dyDescent="0.2">
      <c r="E80" s="28" t="s">
        <v>946</v>
      </c>
      <c r="BU80" s="245">
        <v>204</v>
      </c>
      <c r="BV80" s="243">
        <v>78</v>
      </c>
    </row>
    <row r="81" spans="5:74" hidden="1" x14ac:dyDescent="0.2">
      <c r="E81" s="28" t="s">
        <v>947</v>
      </c>
      <c r="BU81" s="245">
        <v>205</v>
      </c>
      <c r="BV81" s="243">
        <v>79</v>
      </c>
    </row>
    <row r="82" spans="5:74" hidden="1" x14ac:dyDescent="0.2">
      <c r="E82" s="28" t="s">
        <v>948</v>
      </c>
      <c r="BU82" s="245">
        <v>206</v>
      </c>
      <c r="BV82" s="243">
        <v>80</v>
      </c>
    </row>
    <row r="83" spans="5:74" hidden="1" x14ac:dyDescent="0.2">
      <c r="E83" s="28" t="s">
        <v>903</v>
      </c>
      <c r="BU83" s="245">
        <v>207</v>
      </c>
      <c r="BV83" s="243">
        <v>81</v>
      </c>
    </row>
    <row r="84" spans="5:74" hidden="1" x14ac:dyDescent="0.2">
      <c r="E84" s="28" t="s">
        <v>949</v>
      </c>
      <c r="BU84" s="245">
        <v>208</v>
      </c>
      <c r="BV84" s="243">
        <v>82</v>
      </c>
    </row>
    <row r="85" spans="5:74" hidden="1" x14ac:dyDescent="0.2">
      <c r="E85" s="28" t="s">
        <v>950</v>
      </c>
      <c r="BU85" s="245">
        <v>209</v>
      </c>
      <c r="BV85" s="243">
        <v>83</v>
      </c>
    </row>
    <row r="86" spans="5:74" hidden="1" x14ac:dyDescent="0.2">
      <c r="E86" s="28" t="s">
        <v>951</v>
      </c>
      <c r="BU86" s="245">
        <v>210</v>
      </c>
      <c r="BV86" s="243">
        <v>84</v>
      </c>
    </row>
    <row r="87" spans="5:74" hidden="1" x14ac:dyDescent="0.2">
      <c r="E87" s="28" t="s">
        <v>952</v>
      </c>
      <c r="BU87" s="245">
        <v>211</v>
      </c>
      <c r="BV87" s="243">
        <v>85</v>
      </c>
    </row>
    <row r="88" spans="5:74" hidden="1" x14ac:dyDescent="0.2">
      <c r="E88" s="28" t="s">
        <v>953</v>
      </c>
      <c r="BU88" s="245">
        <v>212</v>
      </c>
      <c r="BV88" s="243">
        <v>86</v>
      </c>
    </row>
    <row r="89" spans="5:74" hidden="1" x14ac:dyDescent="0.2">
      <c r="E89" s="28" t="s">
        <v>954</v>
      </c>
      <c r="BU89" s="245">
        <v>213</v>
      </c>
      <c r="BV89" s="243">
        <v>87</v>
      </c>
    </row>
    <row r="90" spans="5:74" hidden="1" x14ac:dyDescent="0.2">
      <c r="E90" s="28" t="s">
        <v>955</v>
      </c>
      <c r="BU90" s="245">
        <v>214</v>
      </c>
      <c r="BV90" s="243">
        <v>88</v>
      </c>
    </row>
    <row r="91" spans="5:74" hidden="1" x14ac:dyDescent="0.2">
      <c r="E91" s="28" t="s">
        <v>956</v>
      </c>
      <c r="BU91" s="245">
        <v>215</v>
      </c>
      <c r="BV91" s="243">
        <v>89</v>
      </c>
    </row>
    <row r="92" spans="5:74" hidden="1" x14ac:dyDescent="0.2">
      <c r="E92" s="28" t="s">
        <v>957</v>
      </c>
      <c r="BU92" s="245">
        <v>216</v>
      </c>
      <c r="BV92" s="243">
        <v>90</v>
      </c>
    </row>
    <row r="93" spans="5:74" hidden="1" x14ac:dyDescent="0.2">
      <c r="E93" s="28" t="s">
        <v>958</v>
      </c>
      <c r="BV93" s="243">
        <v>91</v>
      </c>
    </row>
    <row r="94" spans="5:74" hidden="1" x14ac:dyDescent="0.2">
      <c r="E94" s="28" t="s">
        <v>959</v>
      </c>
      <c r="BU94" s="245">
        <v>217</v>
      </c>
      <c r="BV94" s="243">
        <v>92</v>
      </c>
    </row>
    <row r="95" spans="5:74" hidden="1" x14ac:dyDescent="0.2">
      <c r="E95" s="28" t="s">
        <v>960</v>
      </c>
      <c r="BV95" s="243">
        <v>93</v>
      </c>
    </row>
    <row r="96" spans="5:74" hidden="1" x14ac:dyDescent="0.2">
      <c r="E96" s="28" t="s">
        <v>961</v>
      </c>
      <c r="BU96" s="245">
        <v>218</v>
      </c>
      <c r="BV96" s="243">
        <v>94</v>
      </c>
    </row>
    <row r="97" spans="5:74" hidden="1" x14ac:dyDescent="0.2">
      <c r="E97" s="28" t="s">
        <v>962</v>
      </c>
      <c r="BU97" s="244"/>
      <c r="BV97" s="242">
        <v>95</v>
      </c>
    </row>
    <row r="98" spans="5:74" hidden="1" x14ac:dyDescent="0.2">
      <c r="E98" s="28" t="s">
        <v>963</v>
      </c>
      <c r="BU98" s="244">
        <v>219</v>
      </c>
      <c r="BV98" s="242">
        <v>96</v>
      </c>
    </row>
    <row r="99" spans="5:74" hidden="1" x14ac:dyDescent="0.2">
      <c r="E99" s="28" t="s">
        <v>964</v>
      </c>
      <c r="BU99" s="244"/>
      <c r="BV99" s="242">
        <v>97</v>
      </c>
    </row>
    <row r="100" spans="5:74" hidden="1" x14ac:dyDescent="0.2">
      <c r="E100" s="28" t="s">
        <v>965</v>
      </c>
      <c r="BU100" s="244">
        <v>220</v>
      </c>
      <c r="BV100" s="242">
        <v>98</v>
      </c>
    </row>
    <row r="101" spans="5:74" hidden="1" x14ac:dyDescent="0.2">
      <c r="E101" s="28" t="s">
        <v>966</v>
      </c>
      <c r="BU101" s="244"/>
      <c r="BV101" s="242">
        <v>99</v>
      </c>
    </row>
    <row r="102" spans="5:74" hidden="1" x14ac:dyDescent="0.2">
      <c r="E102" s="28" t="s">
        <v>967</v>
      </c>
      <c r="BU102" s="245">
        <v>221</v>
      </c>
      <c r="BV102" s="243">
        <v>100</v>
      </c>
    </row>
    <row r="103" spans="5:74" hidden="1" x14ac:dyDescent="0.2">
      <c r="E103" s="28" t="s">
        <v>968</v>
      </c>
    </row>
    <row r="104" spans="5:74" hidden="1" x14ac:dyDescent="0.2">
      <c r="E104" s="28" t="s">
        <v>969</v>
      </c>
    </row>
    <row r="105" spans="5:74" hidden="1" x14ac:dyDescent="0.2">
      <c r="E105" s="28" t="s">
        <v>970</v>
      </c>
    </row>
    <row r="106" spans="5:74" hidden="1" x14ac:dyDescent="0.2">
      <c r="E106" s="28" t="s">
        <v>971</v>
      </c>
    </row>
    <row r="107" spans="5:74" hidden="1" x14ac:dyDescent="0.2">
      <c r="E107" s="28" t="s">
        <v>972</v>
      </c>
    </row>
    <row r="108" spans="5:74" hidden="1" x14ac:dyDescent="0.2">
      <c r="E108" s="28" t="s">
        <v>973</v>
      </c>
    </row>
    <row r="109" spans="5:74" hidden="1" x14ac:dyDescent="0.2">
      <c r="E109" s="28" t="s">
        <v>974</v>
      </c>
    </row>
    <row r="110" spans="5:74" hidden="1" x14ac:dyDescent="0.2">
      <c r="E110" s="28" t="s">
        <v>975</v>
      </c>
    </row>
    <row r="111" spans="5:74" hidden="1" x14ac:dyDescent="0.2">
      <c r="E111" s="28" t="s">
        <v>976</v>
      </c>
    </row>
    <row r="112" spans="5:74" hidden="1" x14ac:dyDescent="0.2">
      <c r="E112" s="28" t="s">
        <v>977</v>
      </c>
    </row>
    <row r="113" spans="5:5" hidden="1" x14ac:dyDescent="0.2">
      <c r="E113" s="28" t="s">
        <v>978</v>
      </c>
    </row>
    <row r="114" spans="5:5" hidden="1" x14ac:dyDescent="0.2">
      <c r="E114" s="28" t="s">
        <v>979</v>
      </c>
    </row>
    <row r="115" spans="5:5" hidden="1" x14ac:dyDescent="0.2">
      <c r="E115" s="28" t="s">
        <v>980</v>
      </c>
    </row>
    <row r="116" spans="5:5" hidden="1" x14ac:dyDescent="0.2">
      <c r="E116" s="28" t="s">
        <v>981</v>
      </c>
    </row>
    <row r="117" spans="5:5" hidden="1" x14ac:dyDescent="0.2">
      <c r="E117" s="28" t="s">
        <v>982</v>
      </c>
    </row>
    <row r="118" spans="5:5" hidden="1" x14ac:dyDescent="0.2">
      <c r="E118" s="28" t="s">
        <v>983</v>
      </c>
    </row>
    <row r="119" spans="5:5" hidden="1" x14ac:dyDescent="0.2">
      <c r="E119" s="28" t="s">
        <v>984</v>
      </c>
    </row>
    <row r="120" spans="5:5" hidden="1" x14ac:dyDescent="0.2">
      <c r="E120" s="28" t="s">
        <v>985</v>
      </c>
    </row>
    <row r="121" spans="5:5" hidden="1" x14ac:dyDescent="0.2">
      <c r="E121" s="28" t="s">
        <v>986</v>
      </c>
    </row>
    <row r="122" spans="5:5" hidden="1" x14ac:dyDescent="0.2">
      <c r="E122" s="28" t="s">
        <v>987</v>
      </c>
    </row>
    <row r="123" spans="5:5" hidden="1" x14ac:dyDescent="0.2">
      <c r="E123" s="28" t="s">
        <v>903</v>
      </c>
    </row>
    <row r="124" spans="5:5" hidden="1" x14ac:dyDescent="0.2">
      <c r="E124" s="28" t="s">
        <v>988</v>
      </c>
    </row>
    <row r="125" spans="5:5" hidden="1" x14ac:dyDescent="0.2">
      <c r="E125" s="28" t="s">
        <v>989</v>
      </c>
    </row>
    <row r="126" spans="5:5" hidden="1" x14ac:dyDescent="0.2">
      <c r="E126" s="28" t="s">
        <v>990</v>
      </c>
    </row>
    <row r="127" spans="5:5" hidden="1" x14ac:dyDescent="0.2"/>
    <row r="281" spans="73:74" x14ac:dyDescent="0.2">
      <c r="BU281" s="260" t="s">
        <v>712</v>
      </c>
      <c r="BV281" s="261">
        <v>0</v>
      </c>
    </row>
    <row r="65536" spans="1:1" x14ac:dyDescent="0.2">
      <c r="A65536" s="28" t="s">
        <v>736</v>
      </c>
    </row>
  </sheetData>
  <sortState ref="A8:BP9">
    <sortCondition descending="1" ref="BP8:BP9"/>
  </sortState>
  <mergeCells count="45">
    <mergeCell ref="AZ7:BB7"/>
    <mergeCell ref="BC7:BE7"/>
    <mergeCell ref="BF7:BH7"/>
    <mergeCell ref="BI7:BK7"/>
    <mergeCell ref="BL7:BN7"/>
    <mergeCell ref="AH7:AJ7"/>
    <mergeCell ref="AK7:AM7"/>
    <mergeCell ref="AN7:AP7"/>
    <mergeCell ref="AQ7:AS7"/>
    <mergeCell ref="AT7:AV7"/>
    <mergeCell ref="S7:U7"/>
    <mergeCell ref="V7:X7"/>
    <mergeCell ref="Y7:AA7"/>
    <mergeCell ref="AB7:AD7"/>
    <mergeCell ref="AE7:AG7"/>
    <mergeCell ref="BO5:BQ5"/>
    <mergeCell ref="A6:A7"/>
    <mergeCell ref="B6:B7"/>
    <mergeCell ref="C6:C7"/>
    <mergeCell ref="D6:D7"/>
    <mergeCell ref="E6:E7"/>
    <mergeCell ref="F6:F7"/>
    <mergeCell ref="G6:BN6"/>
    <mergeCell ref="BO6:BO7"/>
    <mergeCell ref="BP6:BP7"/>
    <mergeCell ref="AW7:AY7"/>
    <mergeCell ref="BQ6:BQ7"/>
    <mergeCell ref="G7:I7"/>
    <mergeCell ref="J7:L7"/>
    <mergeCell ref="M7:O7"/>
    <mergeCell ref="P7:R7"/>
    <mergeCell ref="BC4:BQ4"/>
    <mergeCell ref="A1:BQ1"/>
    <mergeCell ref="A2:BQ2"/>
    <mergeCell ref="A3:D3"/>
    <mergeCell ref="E3:F3"/>
    <mergeCell ref="S3:Y3"/>
    <mergeCell ref="AB3:AE3"/>
    <mergeCell ref="AW3:AZ3"/>
    <mergeCell ref="BC3:BQ3"/>
    <mergeCell ref="A4:D4"/>
    <mergeCell ref="E4:F4"/>
    <mergeCell ref="S4:Y4"/>
    <mergeCell ref="AB4:AE4"/>
    <mergeCell ref="AW4:AZ4"/>
  </mergeCells>
  <conditionalFormatting sqref="E1:E1048576">
    <cfRule type="duplicateValues" dxfId="6" priority="2"/>
  </conditionalFormatting>
  <conditionalFormatting sqref="BO8:BO15">
    <cfRule type="duplicateValues" dxfId="5" priority="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1" orientation="landscape"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theme="1"/>
  </sheetPr>
  <dimension ref="A1:L65536"/>
  <sheetViews>
    <sheetView view="pageBreakPreview" zoomScale="70" zoomScaleNormal="100" zoomScaleSheetLayoutView="70" workbookViewId="0">
      <selection activeCell="E12" sqref="E12"/>
    </sheetView>
  </sheetViews>
  <sheetFormatPr defaultColWidth="9.140625" defaultRowHeight="12.75" x14ac:dyDescent="0.2"/>
  <cols>
    <col min="1" max="1" width="6" style="90" customWidth="1"/>
    <col min="2" max="2" width="12.5703125" style="90" hidden="1" customWidth="1"/>
    <col min="3" max="3" width="8.5703125" style="90" customWidth="1"/>
    <col min="4" max="4" width="19.140625" style="91" customWidth="1"/>
    <col min="5" max="5" width="31.7109375" style="90" customWidth="1"/>
    <col min="6" max="6" width="37.5703125" style="3" customWidth="1"/>
    <col min="7" max="9" width="16" style="3" customWidth="1"/>
    <col min="10" max="10" width="16" style="92" customWidth="1"/>
    <col min="11" max="12" width="16" style="90" customWidth="1"/>
    <col min="13" max="16384" width="9.140625" style="3"/>
  </cols>
  <sheetData>
    <row r="1" spans="1:12" ht="48.75" customHeight="1" x14ac:dyDescent="0.2">
      <c r="A1" s="550" t="str">
        <f>'YARIŞMA BİLGİLERİ'!A2:K2</f>
        <v>Türkiye Atletizm Federasyonu</v>
      </c>
      <c r="B1" s="550"/>
      <c r="C1" s="550"/>
      <c r="D1" s="550"/>
      <c r="E1" s="550"/>
      <c r="F1" s="550"/>
      <c r="G1" s="550"/>
      <c r="H1" s="550"/>
      <c r="I1" s="550"/>
      <c r="J1" s="550"/>
      <c r="K1" s="550"/>
      <c r="L1" s="550"/>
    </row>
    <row r="2" spans="1:12" ht="25.5" customHeight="1" x14ac:dyDescent="0.2">
      <c r="A2" s="551" t="str">
        <f>'YARIŞMA BİLGİLERİ'!A14:K14</f>
        <v>Naili Moran Türkiye Atletizm Şampiyonası</v>
      </c>
      <c r="B2" s="551"/>
      <c r="C2" s="551"/>
      <c r="D2" s="551"/>
      <c r="E2" s="551"/>
      <c r="F2" s="551"/>
      <c r="G2" s="551"/>
      <c r="H2" s="551"/>
      <c r="I2" s="551"/>
      <c r="J2" s="551"/>
      <c r="K2" s="551"/>
      <c r="L2" s="551"/>
    </row>
    <row r="3" spans="1:12" s="4" customFormat="1" ht="27" customHeight="1" x14ac:dyDescent="0.2">
      <c r="A3" s="555" t="s">
        <v>110</v>
      </c>
      <c r="B3" s="555"/>
      <c r="C3" s="555"/>
      <c r="D3" s="554" t="str">
        <f>'YARIŞMA PROGRAMI'!C14</f>
        <v>Fırlatma Topu</v>
      </c>
      <c r="E3" s="554"/>
      <c r="F3" s="185"/>
      <c r="G3" s="595"/>
      <c r="H3" s="595"/>
      <c r="I3" s="187"/>
      <c r="J3" s="254"/>
      <c r="K3" s="254"/>
      <c r="L3" s="254"/>
    </row>
    <row r="4" spans="1:12" s="4" customFormat="1" ht="17.25" customHeight="1" x14ac:dyDescent="0.2">
      <c r="A4" s="560" t="s">
        <v>111</v>
      </c>
      <c r="B4" s="560"/>
      <c r="C4" s="560"/>
      <c r="D4" s="561" t="str">
        <f>'YARIŞMA BİLGİLERİ'!F21</f>
        <v>12 Yaş Erkek</v>
      </c>
      <c r="E4" s="561"/>
      <c r="F4" s="212" t="s">
        <v>409</v>
      </c>
      <c r="G4" s="190" t="s">
        <v>753</v>
      </c>
      <c r="H4" s="190"/>
      <c r="I4" s="565" t="s">
        <v>109</v>
      </c>
      <c r="J4" s="565"/>
      <c r="K4" s="559">
        <f>'YARIŞMA PROGRAMI'!B14</f>
        <v>0</v>
      </c>
      <c r="L4" s="559"/>
    </row>
    <row r="5" spans="1:12" ht="15" customHeight="1" x14ac:dyDescent="0.2">
      <c r="A5" s="5"/>
      <c r="B5" s="5"/>
      <c r="C5" s="5"/>
      <c r="D5" s="9"/>
      <c r="E5" s="6"/>
      <c r="F5" s="7"/>
      <c r="G5" s="8"/>
      <c r="H5" s="8"/>
      <c r="I5" s="8"/>
      <c r="J5" s="544">
        <f ca="1">NOW()</f>
        <v>43602.34515671296</v>
      </c>
      <c r="K5" s="544"/>
      <c r="L5" s="251"/>
    </row>
    <row r="6" spans="1:12" ht="15.75" x14ac:dyDescent="0.2">
      <c r="A6" s="594" t="s">
        <v>6</v>
      </c>
      <c r="B6" s="594"/>
      <c r="C6" s="596" t="s">
        <v>95</v>
      </c>
      <c r="D6" s="596" t="s">
        <v>113</v>
      </c>
      <c r="E6" s="594" t="s">
        <v>7</v>
      </c>
      <c r="F6" s="594" t="s">
        <v>750</v>
      </c>
      <c r="G6" s="552" t="s">
        <v>711</v>
      </c>
      <c r="H6" s="552"/>
      <c r="I6" s="552"/>
      <c r="J6" s="553" t="s">
        <v>8</v>
      </c>
      <c r="K6" s="553" t="s">
        <v>156</v>
      </c>
      <c r="L6" s="553" t="s">
        <v>9</v>
      </c>
    </row>
    <row r="7" spans="1:12" ht="30" customHeight="1" x14ac:dyDescent="0.2">
      <c r="A7" s="594"/>
      <c r="B7" s="594"/>
      <c r="C7" s="596"/>
      <c r="D7" s="596"/>
      <c r="E7" s="594"/>
      <c r="F7" s="594"/>
      <c r="G7" s="184">
        <v>1</v>
      </c>
      <c r="H7" s="184">
        <v>2</v>
      </c>
      <c r="I7" s="184">
        <v>3</v>
      </c>
      <c r="J7" s="553"/>
      <c r="K7" s="553"/>
      <c r="L7" s="553"/>
    </row>
    <row r="8" spans="1:12" s="84" customFormat="1" ht="36" customHeight="1" x14ac:dyDescent="0.2">
      <c r="A8" s="365">
        <v>1</v>
      </c>
      <c r="B8" s="366" t="s">
        <v>1096</v>
      </c>
      <c r="C8" s="367" t="s">
        <v>739</v>
      </c>
      <c r="D8" s="368">
        <v>38718</v>
      </c>
      <c r="E8" s="369" t="s">
        <v>1152</v>
      </c>
      <c r="F8" s="365" t="s">
        <v>1145</v>
      </c>
      <c r="G8" s="327">
        <v>5277</v>
      </c>
      <c r="H8" s="327" t="s">
        <v>1140</v>
      </c>
      <c r="I8" s="327">
        <v>4052</v>
      </c>
      <c r="J8" s="268">
        <f t="shared" ref="J8:J17" si="0">MAX(G8:I8)</f>
        <v>5277</v>
      </c>
      <c r="K8" s="329">
        <f>IF(LEN(J8)&gt;0,VLOOKUP(J8,puan!$AI$4:$AJ$111,2)-IF(COUNTIF(puan!$AI$4:$AJ$111,J8)=0,0,0)," ")</f>
        <v>92</v>
      </c>
      <c r="L8" s="370"/>
    </row>
    <row r="9" spans="1:12" s="84" customFormat="1" ht="36" customHeight="1" x14ac:dyDescent="0.2">
      <c r="A9" s="365">
        <v>2</v>
      </c>
      <c r="B9" s="366" t="s">
        <v>1097</v>
      </c>
      <c r="C9" s="367" t="s">
        <v>739</v>
      </c>
      <c r="D9" s="368">
        <v>38718</v>
      </c>
      <c r="E9" s="369" t="s">
        <v>1143</v>
      </c>
      <c r="F9" s="365" t="s">
        <v>1145</v>
      </c>
      <c r="G9" s="327">
        <v>3719</v>
      </c>
      <c r="H9" s="327">
        <v>3418</v>
      </c>
      <c r="I9" s="327" t="s">
        <v>1140</v>
      </c>
      <c r="J9" s="268">
        <f t="shared" si="0"/>
        <v>3719</v>
      </c>
      <c r="K9" s="329">
        <f>IF(LEN(J9)&gt;0,VLOOKUP(J9,puan!$AI$4:$AJ$111,2)-IF(COUNTIF(puan!$AI$4:$AJ$111,J9)=0,0,0)," ")</f>
        <v>76</v>
      </c>
      <c r="L9" s="370"/>
    </row>
    <row r="10" spans="1:12" s="84" customFormat="1" ht="36" customHeight="1" x14ac:dyDescent="0.2">
      <c r="A10" s="365">
        <v>3</v>
      </c>
      <c r="B10" s="366" t="s">
        <v>1098</v>
      </c>
      <c r="C10" s="367" t="s">
        <v>739</v>
      </c>
      <c r="D10" s="368">
        <v>38718</v>
      </c>
      <c r="E10" s="369" t="s">
        <v>1151</v>
      </c>
      <c r="F10" s="365" t="s">
        <v>1145</v>
      </c>
      <c r="G10" s="327">
        <v>3565</v>
      </c>
      <c r="H10" s="327">
        <v>3368</v>
      </c>
      <c r="I10" s="327">
        <v>3304</v>
      </c>
      <c r="J10" s="268">
        <f t="shared" si="0"/>
        <v>3565</v>
      </c>
      <c r="K10" s="329">
        <f>IF(LEN(J10)&gt;0,VLOOKUP(J10,puan!$AI$4:$AJ$111,2)-IF(COUNTIF(puan!$AI$4:$AJ$111,J10)=0,0,0)," ")</f>
        <v>72</v>
      </c>
      <c r="L10" s="370"/>
    </row>
    <row r="11" spans="1:12" s="84" customFormat="1" ht="36" customHeight="1" x14ac:dyDescent="0.2">
      <c r="A11" s="365">
        <v>4</v>
      </c>
      <c r="B11" s="366" t="s">
        <v>1099</v>
      </c>
      <c r="C11" s="367" t="s">
        <v>739</v>
      </c>
      <c r="D11" s="368">
        <v>38718</v>
      </c>
      <c r="E11" s="369" t="s">
        <v>1153</v>
      </c>
      <c r="F11" s="365" t="s">
        <v>1145</v>
      </c>
      <c r="G11" s="327">
        <v>3243</v>
      </c>
      <c r="H11" s="327">
        <v>3412</v>
      </c>
      <c r="I11" s="327" t="s">
        <v>1140</v>
      </c>
      <c r="J11" s="268">
        <f t="shared" si="0"/>
        <v>3412</v>
      </c>
      <c r="K11" s="329">
        <f>IF(LEN(J11)&gt;0,VLOOKUP(J11,puan!$AI$4:$AJ$111,2)-IF(COUNTIF(puan!$AI$4:$AJ$111,J11)=0,0,0)," ")</f>
        <v>70</v>
      </c>
      <c r="L11" s="370"/>
    </row>
    <row r="12" spans="1:12" s="84" customFormat="1" ht="36" customHeight="1" x14ac:dyDescent="0.2">
      <c r="A12" s="365">
        <v>5</v>
      </c>
      <c r="B12" s="366" t="s">
        <v>1100</v>
      </c>
      <c r="C12" s="367" t="s">
        <v>739</v>
      </c>
      <c r="D12" s="368">
        <v>38718</v>
      </c>
      <c r="E12" s="369" t="s">
        <v>1150</v>
      </c>
      <c r="F12" s="365" t="s">
        <v>1145</v>
      </c>
      <c r="G12" s="327">
        <v>3294</v>
      </c>
      <c r="H12" s="327" t="s">
        <v>1140</v>
      </c>
      <c r="I12" s="327">
        <v>3379</v>
      </c>
      <c r="J12" s="268">
        <f t="shared" si="0"/>
        <v>3379</v>
      </c>
      <c r="K12" s="329">
        <f>IF(LEN(J12)&gt;0,VLOOKUP(J12,puan!$AI$4:$AJ$111,2)-IF(COUNTIF(puan!$AI$4:$AJ$111,J12)=0,0,0)," ")</f>
        <v>68</v>
      </c>
      <c r="L12" s="370"/>
    </row>
    <row r="13" spans="1:12" s="84" customFormat="1" ht="36" customHeight="1" x14ac:dyDescent="0.2">
      <c r="A13" s="365">
        <v>6</v>
      </c>
      <c r="B13" s="366" t="s">
        <v>1101</v>
      </c>
      <c r="C13" s="367" t="s">
        <v>739</v>
      </c>
      <c r="D13" s="368">
        <v>38718</v>
      </c>
      <c r="E13" s="369" t="s">
        <v>1147</v>
      </c>
      <c r="F13" s="365" t="s">
        <v>1145</v>
      </c>
      <c r="G13" s="327">
        <v>3219</v>
      </c>
      <c r="H13" s="327">
        <v>2800</v>
      </c>
      <c r="I13" s="327">
        <v>3260</v>
      </c>
      <c r="J13" s="268">
        <f t="shared" si="0"/>
        <v>3260</v>
      </c>
      <c r="K13" s="329">
        <f>IF(LEN(J13)&gt;0,VLOOKUP(J13,puan!$AI$4:$AJ$111,2)-IF(COUNTIF(puan!$AI$4:$AJ$111,J13)=0,0,0)," ")</f>
        <v>66</v>
      </c>
      <c r="L13" s="370"/>
    </row>
    <row r="14" spans="1:12" s="84" customFormat="1" ht="36" customHeight="1" x14ac:dyDescent="0.2">
      <c r="A14" s="365">
        <v>7</v>
      </c>
      <c r="B14" s="366" t="s">
        <v>1102</v>
      </c>
      <c r="C14" s="367" t="s">
        <v>739</v>
      </c>
      <c r="D14" s="368">
        <v>38718</v>
      </c>
      <c r="E14" s="369" t="s">
        <v>1149</v>
      </c>
      <c r="F14" s="365" t="s">
        <v>1145</v>
      </c>
      <c r="G14" s="327" t="s">
        <v>1140</v>
      </c>
      <c r="H14" s="327">
        <v>2793</v>
      </c>
      <c r="I14" s="327">
        <v>2809</v>
      </c>
      <c r="J14" s="268">
        <f t="shared" si="0"/>
        <v>2809</v>
      </c>
      <c r="K14" s="329">
        <f>IF(LEN(J14)&gt;0,VLOOKUP(J14,puan!$AI$4:$AJ$111,2)-IF(COUNTIF(puan!$AI$4:$AJ$111,J14)=0,0,0)," ")</f>
        <v>58</v>
      </c>
      <c r="L14" s="370"/>
    </row>
    <row r="15" spans="1:12" s="84" customFormat="1" ht="36" customHeight="1" x14ac:dyDescent="0.2">
      <c r="A15" s="365">
        <v>8</v>
      </c>
      <c r="B15" s="366" t="s">
        <v>1103</v>
      </c>
      <c r="C15" s="367" t="s">
        <v>739</v>
      </c>
      <c r="D15" s="368">
        <v>38718</v>
      </c>
      <c r="E15" s="369" t="s">
        <v>1161</v>
      </c>
      <c r="F15" s="365" t="s">
        <v>1145</v>
      </c>
      <c r="G15" s="327" t="s">
        <v>1140</v>
      </c>
      <c r="H15" s="327">
        <v>2404</v>
      </c>
      <c r="I15" s="327">
        <v>2648</v>
      </c>
      <c r="J15" s="268">
        <f t="shared" si="0"/>
        <v>2648</v>
      </c>
      <c r="K15" s="329">
        <f>IF(LEN(J15)&gt;0,VLOOKUP(J15,puan!$AI$4:$AJ$111,2)-IF(COUNTIF(puan!$AI$4:$AJ$111,J15)=0,0,0)," ")</f>
        <v>54</v>
      </c>
      <c r="L15" s="370"/>
    </row>
    <row r="16" spans="1:12" s="84" customFormat="1" ht="36" customHeight="1" x14ac:dyDescent="0.2">
      <c r="A16" s="365">
        <v>9</v>
      </c>
      <c r="B16" s="366" t="s">
        <v>1104</v>
      </c>
      <c r="C16" s="367" t="s">
        <v>739</v>
      </c>
      <c r="D16" s="368">
        <v>38718</v>
      </c>
      <c r="E16" s="369" t="s">
        <v>1148</v>
      </c>
      <c r="F16" s="365" t="s">
        <v>1145</v>
      </c>
      <c r="G16" s="327">
        <v>2435</v>
      </c>
      <c r="H16" s="327">
        <v>2223</v>
      </c>
      <c r="I16" s="327" t="s">
        <v>739</v>
      </c>
      <c r="J16" s="268">
        <f t="shared" si="0"/>
        <v>2435</v>
      </c>
      <c r="K16" s="329">
        <f>IF(LEN(J16)&gt;0,VLOOKUP(J16,puan!$AI$4:$AJ$111,2)-IF(COUNTIF(puan!$AI$4:$AJ$111,J16)=0,0,0)," ")</f>
        <v>50</v>
      </c>
      <c r="L16" s="370"/>
    </row>
    <row r="17" spans="1:12" s="84" customFormat="1" ht="36" customHeight="1" x14ac:dyDescent="0.2">
      <c r="A17" s="365">
        <v>10</v>
      </c>
      <c r="B17" s="366" t="s">
        <v>1105</v>
      </c>
      <c r="C17" s="367" t="s">
        <v>739</v>
      </c>
      <c r="D17" s="368">
        <v>38718</v>
      </c>
      <c r="E17" s="369" t="s">
        <v>1159</v>
      </c>
      <c r="F17" s="365" t="s">
        <v>1145</v>
      </c>
      <c r="G17" s="327">
        <v>2317</v>
      </c>
      <c r="H17" s="327">
        <v>1914</v>
      </c>
      <c r="I17" s="327">
        <v>2044</v>
      </c>
      <c r="J17" s="268">
        <f t="shared" si="0"/>
        <v>2317</v>
      </c>
      <c r="K17" s="329">
        <f>IF(LEN(J17)&gt;0,VLOOKUP(J17,puan!$AI$4:$AJ$111,2)-IF(COUNTIF(puan!$AI$4:$AJ$111,J17)=0,0,0)," ")</f>
        <v>48</v>
      </c>
      <c r="L17" s="370"/>
    </row>
    <row r="18" spans="1:12" s="84" customFormat="1" ht="36" hidden="1" customHeight="1" x14ac:dyDescent="0.2">
      <c r="A18" s="365"/>
      <c r="B18" s="366" t="s">
        <v>1106</v>
      </c>
      <c r="C18" s="367" t="str">
        <f>IF(ISERROR(VLOOKUP(B18,'KAYIT LİSTESİ'!$B$4:$H$767,2,0)),"",(VLOOKUP(B18,'KAYIT LİSTESİ'!$B$4:$H$767,2,0)))</f>
        <v/>
      </c>
      <c r="D18" s="368" t="str">
        <f>IF(ISERROR(VLOOKUP(B18,'KAYIT LİSTESİ'!$B$4:$H$767,4,0)),"",(VLOOKUP(B18,'KAYIT LİSTESİ'!$B$4:$H$767,4,0)))</f>
        <v/>
      </c>
      <c r="E18" s="369" t="str">
        <f>IF(ISERROR(VLOOKUP(B18,'KAYIT LİSTESİ'!$B$4:$H$767,5,0)),"",(VLOOKUP(B18,'KAYIT LİSTESİ'!$B$4:$H$767,5,0)))</f>
        <v/>
      </c>
      <c r="F18" s="369" t="str">
        <f>IF(ISERROR(VLOOKUP(B18,'KAYIT LİSTESİ'!$B$4:$H$767,6,0)),"",(VLOOKUP(B18,'KAYIT LİSTESİ'!$B$4:$H$767,6,0)))</f>
        <v/>
      </c>
      <c r="G18" s="327"/>
      <c r="H18" s="327"/>
      <c r="I18" s="327"/>
      <c r="J18" s="268">
        <f t="shared" ref="J18:J47" si="1">MAX(G18:I18)</f>
        <v>0</v>
      </c>
      <c r="K18" s="329" t="e">
        <f>IF(LEN(J18)&gt;0,VLOOKUP(J18,puan!$AI$4:$AJ$111,2)-IF(COUNTIF(puan!$AI$4:$AJ$111,J18)=0,0,0)," ")</f>
        <v>#N/A</v>
      </c>
      <c r="L18" s="370"/>
    </row>
    <row r="19" spans="1:12" s="84" customFormat="1" ht="36" hidden="1" customHeight="1" x14ac:dyDescent="0.2">
      <c r="A19" s="365"/>
      <c r="B19" s="366" t="s">
        <v>1107</v>
      </c>
      <c r="C19" s="367" t="str">
        <f>IF(ISERROR(VLOOKUP(B19,'KAYIT LİSTESİ'!$B$4:$H$767,2,0)),"",(VLOOKUP(B19,'KAYIT LİSTESİ'!$B$4:$H$767,2,0)))</f>
        <v/>
      </c>
      <c r="D19" s="368" t="str">
        <f>IF(ISERROR(VLOOKUP(B19,'KAYIT LİSTESİ'!$B$4:$H$767,4,0)),"",(VLOOKUP(B19,'KAYIT LİSTESİ'!$B$4:$H$767,4,0)))</f>
        <v/>
      </c>
      <c r="E19" s="369" t="str">
        <f>IF(ISERROR(VLOOKUP(B19,'KAYIT LİSTESİ'!$B$4:$H$767,5,0)),"",(VLOOKUP(B19,'KAYIT LİSTESİ'!$B$4:$H$767,5,0)))</f>
        <v/>
      </c>
      <c r="F19" s="369" t="str">
        <f>IF(ISERROR(VLOOKUP(B19,'KAYIT LİSTESİ'!$B$4:$H$767,6,0)),"",(VLOOKUP(B19,'KAYIT LİSTESİ'!$B$4:$H$767,6,0)))</f>
        <v/>
      </c>
      <c r="G19" s="327"/>
      <c r="H19" s="327"/>
      <c r="I19" s="327"/>
      <c r="J19" s="268">
        <f t="shared" si="1"/>
        <v>0</v>
      </c>
      <c r="K19" s="329" t="e">
        <f>IF(LEN(J19)&gt;0,VLOOKUP(J19,puan!$AI$4:$AJ$111,2)-IF(COUNTIF(puan!$AI$4:$AJ$111,J19)=0,0,0)," ")</f>
        <v>#N/A</v>
      </c>
      <c r="L19" s="370"/>
    </row>
    <row r="20" spans="1:12" s="84" customFormat="1" ht="36" hidden="1" customHeight="1" x14ac:dyDescent="0.2">
      <c r="A20" s="365"/>
      <c r="B20" s="366" t="s">
        <v>1108</v>
      </c>
      <c r="C20" s="367" t="str">
        <f>IF(ISERROR(VLOOKUP(B20,'KAYIT LİSTESİ'!$B$4:$H$767,2,0)),"",(VLOOKUP(B20,'KAYIT LİSTESİ'!$B$4:$H$767,2,0)))</f>
        <v/>
      </c>
      <c r="D20" s="368" t="str">
        <f>IF(ISERROR(VLOOKUP(B20,'KAYIT LİSTESİ'!$B$4:$H$767,4,0)),"",(VLOOKUP(B20,'KAYIT LİSTESİ'!$B$4:$H$767,4,0)))</f>
        <v/>
      </c>
      <c r="E20" s="369" t="str">
        <f>IF(ISERROR(VLOOKUP(B20,'KAYIT LİSTESİ'!$B$4:$H$767,5,0)),"",(VLOOKUP(B20,'KAYIT LİSTESİ'!$B$4:$H$767,5,0)))</f>
        <v/>
      </c>
      <c r="F20" s="369" t="str">
        <f>IF(ISERROR(VLOOKUP(B20,'KAYIT LİSTESİ'!$B$4:$H$767,6,0)),"",(VLOOKUP(B20,'KAYIT LİSTESİ'!$B$4:$H$767,6,0)))</f>
        <v/>
      </c>
      <c r="G20" s="327"/>
      <c r="H20" s="327"/>
      <c r="I20" s="327"/>
      <c r="J20" s="268">
        <f t="shared" si="1"/>
        <v>0</v>
      </c>
      <c r="K20" s="329" t="e">
        <f>IF(LEN(J20)&gt;0,VLOOKUP(J20,puan!$AI$4:$AJ$111,2)-IF(COUNTIF(puan!$AI$4:$AJ$111,J20)=0,0,0)," ")</f>
        <v>#N/A</v>
      </c>
      <c r="L20" s="370"/>
    </row>
    <row r="21" spans="1:12" s="84" customFormat="1" ht="36" hidden="1" customHeight="1" x14ac:dyDescent="0.2">
      <c r="A21" s="365"/>
      <c r="B21" s="366" t="s">
        <v>1109</v>
      </c>
      <c r="C21" s="367" t="str">
        <f>IF(ISERROR(VLOOKUP(B21,'KAYIT LİSTESİ'!$B$4:$H$767,2,0)),"",(VLOOKUP(B21,'KAYIT LİSTESİ'!$B$4:$H$767,2,0)))</f>
        <v/>
      </c>
      <c r="D21" s="368" t="str">
        <f>IF(ISERROR(VLOOKUP(B21,'KAYIT LİSTESİ'!$B$4:$H$767,4,0)),"",(VLOOKUP(B21,'KAYIT LİSTESİ'!$B$4:$H$767,4,0)))</f>
        <v/>
      </c>
      <c r="E21" s="369" t="str">
        <f>IF(ISERROR(VLOOKUP(B21,'KAYIT LİSTESİ'!$B$4:$H$767,5,0)),"",(VLOOKUP(B21,'KAYIT LİSTESİ'!$B$4:$H$767,5,0)))</f>
        <v/>
      </c>
      <c r="F21" s="369" t="str">
        <f>IF(ISERROR(VLOOKUP(B21,'KAYIT LİSTESİ'!$B$4:$H$767,6,0)),"",(VLOOKUP(B21,'KAYIT LİSTESİ'!$B$4:$H$767,6,0)))</f>
        <v/>
      </c>
      <c r="G21" s="327"/>
      <c r="H21" s="327"/>
      <c r="I21" s="327"/>
      <c r="J21" s="268">
        <f t="shared" si="1"/>
        <v>0</v>
      </c>
      <c r="K21" s="329" t="e">
        <f>IF(LEN(J21)&gt;0,VLOOKUP(J21,puan!$AI$4:$AJ$111,2)-IF(COUNTIF(puan!$AI$4:$AJ$111,J21)=0,0,0)," ")</f>
        <v>#N/A</v>
      </c>
      <c r="L21" s="370"/>
    </row>
    <row r="22" spans="1:12" s="84" customFormat="1" ht="36" hidden="1" customHeight="1" x14ac:dyDescent="0.2">
      <c r="A22" s="365"/>
      <c r="B22" s="366" t="s">
        <v>1110</v>
      </c>
      <c r="C22" s="367" t="str">
        <f>IF(ISERROR(VLOOKUP(B22,'KAYIT LİSTESİ'!$B$4:$H$767,2,0)),"",(VLOOKUP(B22,'KAYIT LİSTESİ'!$B$4:$H$767,2,0)))</f>
        <v/>
      </c>
      <c r="D22" s="368" t="str">
        <f>IF(ISERROR(VLOOKUP(B22,'KAYIT LİSTESİ'!$B$4:$H$767,4,0)),"",(VLOOKUP(B22,'KAYIT LİSTESİ'!$B$4:$H$767,4,0)))</f>
        <v/>
      </c>
      <c r="E22" s="369" t="str">
        <f>IF(ISERROR(VLOOKUP(B22,'KAYIT LİSTESİ'!$B$4:$H$767,5,0)),"",(VLOOKUP(B22,'KAYIT LİSTESİ'!$B$4:$H$767,5,0)))</f>
        <v/>
      </c>
      <c r="F22" s="369" t="str">
        <f>IF(ISERROR(VLOOKUP(B22,'KAYIT LİSTESİ'!$B$4:$H$767,6,0)),"",(VLOOKUP(B22,'KAYIT LİSTESİ'!$B$4:$H$767,6,0)))</f>
        <v/>
      </c>
      <c r="G22" s="327"/>
      <c r="H22" s="327"/>
      <c r="I22" s="327"/>
      <c r="J22" s="268">
        <f t="shared" si="1"/>
        <v>0</v>
      </c>
      <c r="K22" s="329" t="e">
        <f>IF(LEN(J22)&gt;0,VLOOKUP(J22,puan!$AI$4:$AJ$111,2)-IF(COUNTIF(puan!$AI$4:$AJ$111,J22)=0,0,0)," ")</f>
        <v>#N/A</v>
      </c>
      <c r="L22" s="370"/>
    </row>
    <row r="23" spans="1:12" s="84" customFormat="1" ht="36" hidden="1" customHeight="1" x14ac:dyDescent="0.2">
      <c r="A23" s="365"/>
      <c r="B23" s="366" t="s">
        <v>1111</v>
      </c>
      <c r="C23" s="367" t="str">
        <f>IF(ISERROR(VLOOKUP(B23,'KAYIT LİSTESİ'!$B$4:$H$767,2,0)),"",(VLOOKUP(B23,'KAYIT LİSTESİ'!$B$4:$H$767,2,0)))</f>
        <v/>
      </c>
      <c r="D23" s="368" t="str">
        <f>IF(ISERROR(VLOOKUP(B23,'KAYIT LİSTESİ'!$B$4:$H$767,4,0)),"",(VLOOKUP(B23,'KAYIT LİSTESİ'!$B$4:$H$767,4,0)))</f>
        <v/>
      </c>
      <c r="E23" s="369" t="str">
        <f>IF(ISERROR(VLOOKUP(B23,'KAYIT LİSTESİ'!$B$4:$H$767,5,0)),"",(VLOOKUP(B23,'KAYIT LİSTESİ'!$B$4:$H$767,5,0)))</f>
        <v/>
      </c>
      <c r="F23" s="369" t="str">
        <f>IF(ISERROR(VLOOKUP(B23,'KAYIT LİSTESİ'!$B$4:$H$767,6,0)),"",(VLOOKUP(B23,'KAYIT LİSTESİ'!$B$4:$H$767,6,0)))</f>
        <v/>
      </c>
      <c r="G23" s="327"/>
      <c r="H23" s="327"/>
      <c r="I23" s="327"/>
      <c r="J23" s="268">
        <f t="shared" si="1"/>
        <v>0</v>
      </c>
      <c r="K23" s="329" t="e">
        <f>IF(LEN(J23)&gt;0,VLOOKUP(J23,puan!$AI$4:$AJ$111,2)-IF(COUNTIF(puan!$AI$4:$AJ$111,J23)=0,0,0)," ")</f>
        <v>#N/A</v>
      </c>
      <c r="L23" s="370"/>
    </row>
    <row r="24" spans="1:12" s="84" customFormat="1" ht="36" hidden="1" customHeight="1" x14ac:dyDescent="0.2">
      <c r="A24" s="365"/>
      <c r="B24" s="366" t="s">
        <v>1112</v>
      </c>
      <c r="C24" s="367" t="str">
        <f>IF(ISERROR(VLOOKUP(B24,'KAYIT LİSTESİ'!$B$4:$H$767,2,0)),"",(VLOOKUP(B24,'KAYIT LİSTESİ'!$B$4:$H$767,2,0)))</f>
        <v/>
      </c>
      <c r="D24" s="368" t="str">
        <f>IF(ISERROR(VLOOKUP(B24,'KAYIT LİSTESİ'!$B$4:$H$767,4,0)),"",(VLOOKUP(B24,'KAYIT LİSTESİ'!$B$4:$H$767,4,0)))</f>
        <v/>
      </c>
      <c r="E24" s="369" t="str">
        <f>IF(ISERROR(VLOOKUP(B24,'KAYIT LİSTESİ'!$B$4:$H$767,5,0)),"",(VLOOKUP(B24,'KAYIT LİSTESİ'!$B$4:$H$767,5,0)))</f>
        <v/>
      </c>
      <c r="F24" s="369" t="str">
        <f>IF(ISERROR(VLOOKUP(B24,'KAYIT LİSTESİ'!$B$4:$H$767,6,0)),"",(VLOOKUP(B24,'KAYIT LİSTESİ'!$B$4:$H$767,6,0)))</f>
        <v/>
      </c>
      <c r="G24" s="327"/>
      <c r="H24" s="327"/>
      <c r="I24" s="327"/>
      <c r="J24" s="268">
        <f t="shared" si="1"/>
        <v>0</v>
      </c>
      <c r="K24" s="329" t="e">
        <f>IF(LEN(J24)&gt;0,VLOOKUP(J24,puan!$AI$4:$AJ$111,2)-IF(COUNTIF(puan!$AI$4:$AJ$111,J24)=0,0,0)," ")</f>
        <v>#N/A</v>
      </c>
      <c r="L24" s="370"/>
    </row>
    <row r="25" spans="1:12" s="84" customFormat="1" ht="36" hidden="1" customHeight="1" x14ac:dyDescent="0.2">
      <c r="A25" s="365"/>
      <c r="B25" s="366" t="s">
        <v>1113</v>
      </c>
      <c r="C25" s="367" t="str">
        <f>IF(ISERROR(VLOOKUP(B25,'KAYIT LİSTESİ'!$B$4:$H$767,2,0)),"",(VLOOKUP(B25,'KAYIT LİSTESİ'!$B$4:$H$767,2,0)))</f>
        <v/>
      </c>
      <c r="D25" s="368" t="str">
        <f>IF(ISERROR(VLOOKUP(B25,'KAYIT LİSTESİ'!$B$4:$H$767,4,0)),"",(VLOOKUP(B25,'KAYIT LİSTESİ'!$B$4:$H$767,4,0)))</f>
        <v/>
      </c>
      <c r="E25" s="369" t="str">
        <f>IF(ISERROR(VLOOKUP(B25,'KAYIT LİSTESİ'!$B$4:$H$767,5,0)),"",(VLOOKUP(B25,'KAYIT LİSTESİ'!$B$4:$H$767,5,0)))</f>
        <v/>
      </c>
      <c r="F25" s="369" t="str">
        <f>IF(ISERROR(VLOOKUP(B25,'KAYIT LİSTESİ'!$B$4:$H$767,6,0)),"",(VLOOKUP(B25,'KAYIT LİSTESİ'!$B$4:$H$767,6,0)))</f>
        <v/>
      </c>
      <c r="G25" s="327"/>
      <c r="H25" s="327"/>
      <c r="I25" s="327"/>
      <c r="J25" s="268">
        <f t="shared" si="1"/>
        <v>0</v>
      </c>
      <c r="K25" s="329" t="e">
        <f>IF(LEN(J25)&gt;0,VLOOKUP(J25,puan!$AI$4:$AJ$111,2)-IF(COUNTIF(puan!$AI$4:$AJ$111,J25)=0,0,0)," ")</f>
        <v>#N/A</v>
      </c>
      <c r="L25" s="370"/>
    </row>
    <row r="26" spans="1:12" s="84" customFormat="1" ht="36" hidden="1" customHeight="1" x14ac:dyDescent="0.2">
      <c r="A26" s="365"/>
      <c r="B26" s="366" t="s">
        <v>1114</v>
      </c>
      <c r="C26" s="367" t="str">
        <f>IF(ISERROR(VLOOKUP(B26,'KAYIT LİSTESİ'!$B$4:$H$767,2,0)),"",(VLOOKUP(B26,'KAYIT LİSTESİ'!$B$4:$H$767,2,0)))</f>
        <v/>
      </c>
      <c r="D26" s="368" t="str">
        <f>IF(ISERROR(VLOOKUP(B26,'KAYIT LİSTESİ'!$B$4:$H$767,4,0)),"",(VLOOKUP(B26,'KAYIT LİSTESİ'!$B$4:$H$767,4,0)))</f>
        <v/>
      </c>
      <c r="E26" s="369" t="str">
        <f>IF(ISERROR(VLOOKUP(B26,'KAYIT LİSTESİ'!$B$4:$H$767,5,0)),"",(VLOOKUP(B26,'KAYIT LİSTESİ'!$B$4:$H$767,5,0)))</f>
        <v/>
      </c>
      <c r="F26" s="369" t="str">
        <f>IF(ISERROR(VLOOKUP(B26,'KAYIT LİSTESİ'!$B$4:$H$767,6,0)),"",(VLOOKUP(B26,'KAYIT LİSTESİ'!$B$4:$H$767,6,0)))</f>
        <v/>
      </c>
      <c r="G26" s="327"/>
      <c r="H26" s="327"/>
      <c r="I26" s="327"/>
      <c r="J26" s="268">
        <f t="shared" si="1"/>
        <v>0</v>
      </c>
      <c r="K26" s="329" t="e">
        <f>IF(LEN(J26)&gt;0,VLOOKUP(J26,puan!$AI$4:$AJ$111,2)-IF(COUNTIF(puan!$AI$4:$AJ$111,J26)=0,0,0)," ")</f>
        <v>#N/A</v>
      </c>
      <c r="L26" s="370"/>
    </row>
    <row r="27" spans="1:12" s="84" customFormat="1" ht="36" hidden="1" customHeight="1" x14ac:dyDescent="0.2">
      <c r="A27" s="365"/>
      <c r="B27" s="366" t="s">
        <v>1115</v>
      </c>
      <c r="C27" s="367" t="str">
        <f>IF(ISERROR(VLOOKUP(B27,'KAYIT LİSTESİ'!$B$4:$H$767,2,0)),"",(VLOOKUP(B27,'KAYIT LİSTESİ'!$B$4:$H$767,2,0)))</f>
        <v/>
      </c>
      <c r="D27" s="368" t="str">
        <f>IF(ISERROR(VLOOKUP(B27,'KAYIT LİSTESİ'!$B$4:$H$767,4,0)),"",(VLOOKUP(B27,'KAYIT LİSTESİ'!$B$4:$H$767,4,0)))</f>
        <v/>
      </c>
      <c r="E27" s="369" t="str">
        <f>IF(ISERROR(VLOOKUP(B27,'KAYIT LİSTESİ'!$B$4:$H$767,5,0)),"",(VLOOKUP(B27,'KAYIT LİSTESİ'!$B$4:$H$767,5,0)))</f>
        <v/>
      </c>
      <c r="F27" s="369" t="str">
        <f>IF(ISERROR(VLOOKUP(B27,'KAYIT LİSTESİ'!$B$4:$H$767,6,0)),"",(VLOOKUP(B27,'KAYIT LİSTESİ'!$B$4:$H$767,6,0)))</f>
        <v/>
      </c>
      <c r="G27" s="327"/>
      <c r="H27" s="327"/>
      <c r="I27" s="327"/>
      <c r="J27" s="268">
        <f t="shared" si="1"/>
        <v>0</v>
      </c>
      <c r="K27" s="329" t="e">
        <f>IF(LEN(J27)&gt;0,VLOOKUP(J27,puan!$AI$4:$AJ$111,2)-IF(COUNTIF(puan!$AI$4:$AJ$111,J27)=0,0,0)," ")</f>
        <v>#N/A</v>
      </c>
      <c r="L27" s="370"/>
    </row>
    <row r="28" spans="1:12" s="84" customFormat="1" ht="36" hidden="1" customHeight="1" x14ac:dyDescent="0.2">
      <c r="A28" s="365"/>
      <c r="B28" s="366" t="s">
        <v>1116</v>
      </c>
      <c r="C28" s="367" t="str">
        <f>IF(ISERROR(VLOOKUP(B28,'KAYIT LİSTESİ'!$B$4:$H$767,2,0)),"",(VLOOKUP(B28,'KAYIT LİSTESİ'!$B$4:$H$767,2,0)))</f>
        <v/>
      </c>
      <c r="D28" s="368" t="str">
        <f>IF(ISERROR(VLOOKUP(B28,'KAYIT LİSTESİ'!$B$4:$H$767,4,0)),"",(VLOOKUP(B28,'KAYIT LİSTESİ'!$B$4:$H$767,4,0)))</f>
        <v/>
      </c>
      <c r="E28" s="369" t="str">
        <f>IF(ISERROR(VLOOKUP(B28,'KAYIT LİSTESİ'!$B$4:$H$767,5,0)),"",(VLOOKUP(B28,'KAYIT LİSTESİ'!$B$4:$H$767,5,0)))</f>
        <v/>
      </c>
      <c r="F28" s="369" t="str">
        <f>IF(ISERROR(VLOOKUP(B28,'KAYIT LİSTESİ'!$B$4:$H$767,6,0)),"",(VLOOKUP(B28,'KAYIT LİSTESİ'!$B$4:$H$767,6,0)))</f>
        <v/>
      </c>
      <c r="G28" s="327"/>
      <c r="H28" s="327"/>
      <c r="I28" s="327"/>
      <c r="J28" s="268">
        <f t="shared" si="1"/>
        <v>0</v>
      </c>
      <c r="K28" s="329" t="e">
        <f>IF(LEN(J28)&gt;0,VLOOKUP(J28,puan!$AI$4:$AJ$111,2)-IF(COUNTIF(puan!$AI$4:$AJ$111,J28)=0,0,0)," ")</f>
        <v>#N/A</v>
      </c>
      <c r="L28" s="370"/>
    </row>
    <row r="29" spans="1:12" s="84" customFormat="1" ht="36" hidden="1" customHeight="1" x14ac:dyDescent="0.2">
      <c r="A29" s="365"/>
      <c r="B29" s="366" t="s">
        <v>1117</v>
      </c>
      <c r="C29" s="367" t="str">
        <f>IF(ISERROR(VLOOKUP(B29,'KAYIT LİSTESİ'!$B$4:$H$767,2,0)),"",(VLOOKUP(B29,'KAYIT LİSTESİ'!$B$4:$H$767,2,0)))</f>
        <v/>
      </c>
      <c r="D29" s="368" t="str">
        <f>IF(ISERROR(VLOOKUP(B29,'KAYIT LİSTESİ'!$B$4:$H$767,4,0)),"",(VLOOKUP(B29,'KAYIT LİSTESİ'!$B$4:$H$767,4,0)))</f>
        <v/>
      </c>
      <c r="E29" s="369" t="str">
        <f>IF(ISERROR(VLOOKUP(B29,'KAYIT LİSTESİ'!$B$4:$H$767,5,0)),"",(VLOOKUP(B29,'KAYIT LİSTESİ'!$B$4:$H$767,5,0)))</f>
        <v/>
      </c>
      <c r="F29" s="369" t="str">
        <f>IF(ISERROR(VLOOKUP(B29,'KAYIT LİSTESİ'!$B$4:$H$767,6,0)),"",(VLOOKUP(B29,'KAYIT LİSTESİ'!$B$4:$H$767,6,0)))</f>
        <v/>
      </c>
      <c r="G29" s="327"/>
      <c r="H29" s="327"/>
      <c r="I29" s="327"/>
      <c r="J29" s="268">
        <f t="shared" si="1"/>
        <v>0</v>
      </c>
      <c r="K29" s="329" t="e">
        <f>IF(LEN(J29)&gt;0,VLOOKUP(J29,puan!$AI$4:$AJ$111,2)-IF(COUNTIF(puan!$AI$4:$AJ$111,J29)=0,0,0)," ")</f>
        <v>#N/A</v>
      </c>
      <c r="L29" s="370"/>
    </row>
    <row r="30" spans="1:12" s="84" customFormat="1" ht="36" hidden="1" customHeight="1" x14ac:dyDescent="0.2">
      <c r="A30" s="365"/>
      <c r="B30" s="366" t="s">
        <v>1118</v>
      </c>
      <c r="C30" s="367" t="str">
        <f>IF(ISERROR(VLOOKUP(B30,'KAYIT LİSTESİ'!$B$4:$H$767,2,0)),"",(VLOOKUP(B30,'KAYIT LİSTESİ'!$B$4:$H$767,2,0)))</f>
        <v/>
      </c>
      <c r="D30" s="368" t="str">
        <f>IF(ISERROR(VLOOKUP(B30,'KAYIT LİSTESİ'!$B$4:$H$767,4,0)),"",(VLOOKUP(B30,'KAYIT LİSTESİ'!$B$4:$H$767,4,0)))</f>
        <v/>
      </c>
      <c r="E30" s="369" t="str">
        <f>IF(ISERROR(VLOOKUP(B30,'KAYIT LİSTESİ'!$B$4:$H$767,5,0)),"",(VLOOKUP(B30,'KAYIT LİSTESİ'!$B$4:$H$767,5,0)))</f>
        <v/>
      </c>
      <c r="F30" s="369" t="str">
        <f>IF(ISERROR(VLOOKUP(B30,'KAYIT LİSTESİ'!$B$4:$H$767,6,0)),"",(VLOOKUP(B30,'KAYIT LİSTESİ'!$B$4:$H$767,6,0)))</f>
        <v/>
      </c>
      <c r="G30" s="327"/>
      <c r="H30" s="327"/>
      <c r="I30" s="327"/>
      <c r="J30" s="268">
        <f t="shared" si="1"/>
        <v>0</v>
      </c>
      <c r="K30" s="329" t="e">
        <f>IF(LEN(J30)&gt;0,VLOOKUP(J30,puan!$AI$4:$AJ$111,2)-IF(COUNTIF(puan!$AI$4:$AJ$111,J30)=0,0,0)," ")</f>
        <v>#N/A</v>
      </c>
      <c r="L30" s="370"/>
    </row>
    <row r="31" spans="1:12" s="84" customFormat="1" ht="36" hidden="1" customHeight="1" x14ac:dyDescent="0.2">
      <c r="A31" s="365"/>
      <c r="B31" s="366" t="s">
        <v>1119</v>
      </c>
      <c r="C31" s="367" t="str">
        <f>IF(ISERROR(VLOOKUP(B31,'KAYIT LİSTESİ'!$B$4:$H$767,2,0)),"",(VLOOKUP(B31,'KAYIT LİSTESİ'!$B$4:$H$767,2,0)))</f>
        <v/>
      </c>
      <c r="D31" s="368" t="str">
        <f>IF(ISERROR(VLOOKUP(B31,'KAYIT LİSTESİ'!$B$4:$H$767,4,0)),"",(VLOOKUP(B31,'KAYIT LİSTESİ'!$B$4:$H$767,4,0)))</f>
        <v/>
      </c>
      <c r="E31" s="369" t="str">
        <f>IF(ISERROR(VLOOKUP(B31,'KAYIT LİSTESİ'!$B$4:$H$767,5,0)),"",(VLOOKUP(B31,'KAYIT LİSTESİ'!$B$4:$H$767,5,0)))</f>
        <v/>
      </c>
      <c r="F31" s="369" t="str">
        <f>IF(ISERROR(VLOOKUP(B31,'KAYIT LİSTESİ'!$B$4:$H$767,6,0)),"",(VLOOKUP(B31,'KAYIT LİSTESİ'!$B$4:$H$767,6,0)))</f>
        <v/>
      </c>
      <c r="G31" s="327"/>
      <c r="H31" s="327"/>
      <c r="I31" s="327"/>
      <c r="J31" s="268">
        <f t="shared" si="1"/>
        <v>0</v>
      </c>
      <c r="K31" s="329" t="e">
        <f>IF(LEN(J31)&gt;0,VLOOKUP(J31,puan!$AI$4:$AJ$111,2)-IF(COUNTIF(puan!$AI$4:$AJ$111,J31)=0,0,0)," ")</f>
        <v>#N/A</v>
      </c>
      <c r="L31" s="370"/>
    </row>
    <row r="32" spans="1:12" s="84" customFormat="1" ht="36" hidden="1" customHeight="1" x14ac:dyDescent="0.2">
      <c r="A32" s="365"/>
      <c r="B32" s="366" t="s">
        <v>1120</v>
      </c>
      <c r="C32" s="367" t="str">
        <f>IF(ISERROR(VLOOKUP(B32,'KAYIT LİSTESİ'!$B$4:$H$767,2,0)),"",(VLOOKUP(B32,'KAYIT LİSTESİ'!$B$4:$H$767,2,0)))</f>
        <v/>
      </c>
      <c r="D32" s="368" t="str">
        <f>IF(ISERROR(VLOOKUP(B32,'KAYIT LİSTESİ'!$B$4:$H$767,4,0)),"",(VLOOKUP(B32,'KAYIT LİSTESİ'!$B$4:$H$767,4,0)))</f>
        <v/>
      </c>
      <c r="E32" s="369" t="str">
        <f>IF(ISERROR(VLOOKUP(B32,'KAYIT LİSTESİ'!$B$4:$H$767,5,0)),"",(VLOOKUP(B32,'KAYIT LİSTESİ'!$B$4:$H$767,5,0)))</f>
        <v/>
      </c>
      <c r="F32" s="369" t="str">
        <f>IF(ISERROR(VLOOKUP(B32,'KAYIT LİSTESİ'!$B$4:$H$767,6,0)),"",(VLOOKUP(B32,'KAYIT LİSTESİ'!$B$4:$H$767,6,0)))</f>
        <v/>
      </c>
      <c r="G32" s="327"/>
      <c r="H32" s="327"/>
      <c r="I32" s="327"/>
      <c r="J32" s="268">
        <f t="shared" si="1"/>
        <v>0</v>
      </c>
      <c r="K32" s="329" t="e">
        <f>IF(LEN(J32)&gt;0,VLOOKUP(J32,puan!$AI$4:$AJ$111,2)-IF(COUNTIF(puan!$AI$4:$AJ$111,J32)=0,0,0)," ")</f>
        <v>#N/A</v>
      </c>
      <c r="L32" s="370"/>
    </row>
    <row r="33" spans="1:12" s="84" customFormat="1" ht="36" hidden="1" customHeight="1" x14ac:dyDescent="0.2">
      <c r="A33" s="365"/>
      <c r="B33" s="366" t="s">
        <v>1121</v>
      </c>
      <c r="C33" s="367" t="str">
        <f>IF(ISERROR(VLOOKUP(B33,'KAYIT LİSTESİ'!$B$4:$H$767,2,0)),"",(VLOOKUP(B33,'KAYIT LİSTESİ'!$B$4:$H$767,2,0)))</f>
        <v/>
      </c>
      <c r="D33" s="368" t="str">
        <f>IF(ISERROR(VLOOKUP(B33,'KAYIT LİSTESİ'!$B$4:$H$767,4,0)),"",(VLOOKUP(B33,'KAYIT LİSTESİ'!$B$4:$H$767,4,0)))</f>
        <v/>
      </c>
      <c r="E33" s="369" t="str">
        <f>IF(ISERROR(VLOOKUP(B33,'KAYIT LİSTESİ'!$B$4:$H$767,5,0)),"",(VLOOKUP(B33,'KAYIT LİSTESİ'!$B$4:$H$767,5,0)))</f>
        <v/>
      </c>
      <c r="F33" s="369" t="str">
        <f>IF(ISERROR(VLOOKUP(B33,'KAYIT LİSTESİ'!$B$4:$H$767,6,0)),"",(VLOOKUP(B33,'KAYIT LİSTESİ'!$B$4:$H$767,6,0)))</f>
        <v/>
      </c>
      <c r="G33" s="327"/>
      <c r="H33" s="327"/>
      <c r="I33" s="327"/>
      <c r="J33" s="268">
        <f t="shared" si="1"/>
        <v>0</v>
      </c>
      <c r="K33" s="329" t="e">
        <f>IF(LEN(J33)&gt;0,VLOOKUP(J33,puan!$AI$4:$AJ$111,2)-IF(COUNTIF(puan!$AI$4:$AJ$111,J33)=0,0,0)," ")</f>
        <v>#N/A</v>
      </c>
      <c r="L33" s="370"/>
    </row>
    <row r="34" spans="1:12" s="84" customFormat="1" ht="36" hidden="1" customHeight="1" x14ac:dyDescent="0.2">
      <c r="A34" s="365"/>
      <c r="B34" s="366" t="s">
        <v>1122</v>
      </c>
      <c r="C34" s="367" t="str">
        <f>IF(ISERROR(VLOOKUP(B34,'KAYIT LİSTESİ'!$B$4:$H$767,2,0)),"",(VLOOKUP(B34,'KAYIT LİSTESİ'!$B$4:$H$767,2,0)))</f>
        <v/>
      </c>
      <c r="D34" s="368" t="str">
        <f>IF(ISERROR(VLOOKUP(B34,'KAYIT LİSTESİ'!$B$4:$H$767,4,0)),"",(VLOOKUP(B34,'KAYIT LİSTESİ'!$B$4:$H$767,4,0)))</f>
        <v/>
      </c>
      <c r="E34" s="369" t="str">
        <f>IF(ISERROR(VLOOKUP(B34,'KAYIT LİSTESİ'!$B$4:$H$767,5,0)),"",(VLOOKUP(B34,'KAYIT LİSTESİ'!$B$4:$H$767,5,0)))</f>
        <v/>
      </c>
      <c r="F34" s="369" t="str">
        <f>IF(ISERROR(VLOOKUP(B34,'KAYIT LİSTESİ'!$B$4:$H$767,6,0)),"",(VLOOKUP(B34,'KAYIT LİSTESİ'!$B$4:$H$767,6,0)))</f>
        <v/>
      </c>
      <c r="G34" s="327"/>
      <c r="H34" s="327"/>
      <c r="I34" s="327"/>
      <c r="J34" s="268">
        <f t="shared" si="1"/>
        <v>0</v>
      </c>
      <c r="K34" s="329" t="e">
        <f>IF(LEN(J34)&gt;0,VLOOKUP(J34,puan!$AI$4:$AJ$111,2)-IF(COUNTIF(puan!$AI$4:$AJ$111,J34)=0,0,0)," ")</f>
        <v>#N/A</v>
      </c>
      <c r="L34" s="370"/>
    </row>
    <row r="35" spans="1:12" s="84" customFormat="1" ht="36" hidden="1" customHeight="1" x14ac:dyDescent="0.2">
      <c r="A35" s="365"/>
      <c r="B35" s="366" t="s">
        <v>1123</v>
      </c>
      <c r="C35" s="367" t="str">
        <f>IF(ISERROR(VLOOKUP(B35,'KAYIT LİSTESİ'!$B$4:$H$767,2,0)),"",(VLOOKUP(B35,'KAYIT LİSTESİ'!$B$4:$H$767,2,0)))</f>
        <v/>
      </c>
      <c r="D35" s="368" t="str">
        <f>IF(ISERROR(VLOOKUP(B35,'KAYIT LİSTESİ'!$B$4:$H$767,4,0)),"",(VLOOKUP(B35,'KAYIT LİSTESİ'!$B$4:$H$767,4,0)))</f>
        <v/>
      </c>
      <c r="E35" s="369" t="str">
        <f>IF(ISERROR(VLOOKUP(B35,'KAYIT LİSTESİ'!$B$4:$H$767,5,0)),"",(VLOOKUP(B35,'KAYIT LİSTESİ'!$B$4:$H$767,5,0)))</f>
        <v/>
      </c>
      <c r="F35" s="369" t="str">
        <f>IF(ISERROR(VLOOKUP(B35,'KAYIT LİSTESİ'!$B$4:$H$767,6,0)),"",(VLOOKUP(B35,'KAYIT LİSTESİ'!$B$4:$H$767,6,0)))</f>
        <v/>
      </c>
      <c r="G35" s="327"/>
      <c r="H35" s="327"/>
      <c r="I35" s="327"/>
      <c r="J35" s="268">
        <f t="shared" si="1"/>
        <v>0</v>
      </c>
      <c r="K35" s="329" t="e">
        <f>IF(LEN(J35)&gt;0,VLOOKUP(J35,puan!$AI$4:$AJ$111,2)-IF(COUNTIF(puan!$AI$4:$AJ$111,J35)=0,0,0)," ")</f>
        <v>#N/A</v>
      </c>
      <c r="L35" s="370"/>
    </row>
    <row r="36" spans="1:12" s="84" customFormat="1" ht="36" hidden="1" customHeight="1" x14ac:dyDescent="0.2">
      <c r="A36" s="365"/>
      <c r="B36" s="366" t="s">
        <v>1124</v>
      </c>
      <c r="C36" s="367" t="str">
        <f>IF(ISERROR(VLOOKUP(B36,'KAYIT LİSTESİ'!$B$4:$H$767,2,0)),"",(VLOOKUP(B36,'KAYIT LİSTESİ'!$B$4:$H$767,2,0)))</f>
        <v/>
      </c>
      <c r="D36" s="368" t="str">
        <f>IF(ISERROR(VLOOKUP(B36,'KAYIT LİSTESİ'!$B$4:$H$767,4,0)),"",(VLOOKUP(B36,'KAYIT LİSTESİ'!$B$4:$H$767,4,0)))</f>
        <v/>
      </c>
      <c r="E36" s="369" t="str">
        <f>IF(ISERROR(VLOOKUP(B36,'KAYIT LİSTESİ'!$B$4:$H$767,5,0)),"",(VLOOKUP(B36,'KAYIT LİSTESİ'!$B$4:$H$767,5,0)))</f>
        <v/>
      </c>
      <c r="F36" s="369" t="str">
        <f>IF(ISERROR(VLOOKUP(B36,'KAYIT LİSTESİ'!$B$4:$H$767,6,0)),"",(VLOOKUP(B36,'KAYIT LİSTESİ'!$B$4:$H$767,6,0)))</f>
        <v/>
      </c>
      <c r="G36" s="327"/>
      <c r="H36" s="327"/>
      <c r="I36" s="327"/>
      <c r="J36" s="268">
        <f t="shared" si="1"/>
        <v>0</v>
      </c>
      <c r="K36" s="329" t="e">
        <f>IF(LEN(J36)&gt;0,VLOOKUP(J36,puan!$AI$4:$AJ$111,2)-IF(COUNTIF(puan!$AI$4:$AJ$111,J36)=0,0,0)," ")</f>
        <v>#N/A</v>
      </c>
      <c r="L36" s="370"/>
    </row>
    <row r="37" spans="1:12" s="84" customFormat="1" ht="36" hidden="1" customHeight="1" x14ac:dyDescent="0.2">
      <c r="A37" s="365"/>
      <c r="B37" s="366" t="s">
        <v>1125</v>
      </c>
      <c r="C37" s="367" t="str">
        <f>IF(ISERROR(VLOOKUP(B37,'KAYIT LİSTESİ'!$B$4:$H$767,2,0)),"",(VLOOKUP(B37,'KAYIT LİSTESİ'!$B$4:$H$767,2,0)))</f>
        <v/>
      </c>
      <c r="D37" s="368" t="str">
        <f>IF(ISERROR(VLOOKUP(B37,'KAYIT LİSTESİ'!$B$4:$H$767,4,0)),"",(VLOOKUP(B37,'KAYIT LİSTESİ'!$B$4:$H$767,4,0)))</f>
        <v/>
      </c>
      <c r="E37" s="369" t="str">
        <f>IF(ISERROR(VLOOKUP(B37,'KAYIT LİSTESİ'!$B$4:$H$767,5,0)),"",(VLOOKUP(B37,'KAYIT LİSTESİ'!$B$4:$H$767,5,0)))</f>
        <v/>
      </c>
      <c r="F37" s="369" t="str">
        <f>IF(ISERROR(VLOOKUP(B37,'KAYIT LİSTESİ'!$B$4:$H$767,6,0)),"",(VLOOKUP(B37,'KAYIT LİSTESİ'!$B$4:$H$767,6,0)))</f>
        <v/>
      </c>
      <c r="G37" s="327"/>
      <c r="H37" s="327"/>
      <c r="I37" s="327"/>
      <c r="J37" s="268">
        <f t="shared" si="1"/>
        <v>0</v>
      </c>
      <c r="K37" s="329" t="e">
        <f>IF(LEN(J37)&gt;0,VLOOKUP(J37,puan!$AI$4:$AJ$111,2)-IF(COUNTIF(puan!$AI$4:$AJ$111,J37)=0,0,0)," ")</f>
        <v>#N/A</v>
      </c>
      <c r="L37" s="370"/>
    </row>
    <row r="38" spans="1:12" s="84" customFormat="1" ht="36" hidden="1" customHeight="1" x14ac:dyDescent="0.2">
      <c r="A38" s="365"/>
      <c r="B38" s="366" t="s">
        <v>1126</v>
      </c>
      <c r="C38" s="367" t="str">
        <f>IF(ISERROR(VLOOKUP(B38,'KAYIT LİSTESİ'!$B$4:$H$767,2,0)),"",(VLOOKUP(B38,'KAYIT LİSTESİ'!$B$4:$H$767,2,0)))</f>
        <v/>
      </c>
      <c r="D38" s="368" t="str">
        <f>IF(ISERROR(VLOOKUP(B38,'KAYIT LİSTESİ'!$B$4:$H$767,4,0)),"",(VLOOKUP(B38,'KAYIT LİSTESİ'!$B$4:$H$767,4,0)))</f>
        <v/>
      </c>
      <c r="E38" s="369" t="str">
        <f>IF(ISERROR(VLOOKUP(B38,'KAYIT LİSTESİ'!$B$4:$H$767,5,0)),"",(VLOOKUP(B38,'KAYIT LİSTESİ'!$B$4:$H$767,5,0)))</f>
        <v/>
      </c>
      <c r="F38" s="369" t="str">
        <f>IF(ISERROR(VLOOKUP(B38,'KAYIT LİSTESİ'!$B$4:$H$767,6,0)),"",(VLOOKUP(B38,'KAYIT LİSTESİ'!$B$4:$H$767,6,0)))</f>
        <v/>
      </c>
      <c r="G38" s="327"/>
      <c r="H38" s="327"/>
      <c r="I38" s="327"/>
      <c r="J38" s="268">
        <f t="shared" si="1"/>
        <v>0</v>
      </c>
      <c r="K38" s="329" t="e">
        <f>IF(LEN(J38)&gt;0,VLOOKUP(J38,puan!$AI$4:$AJ$111,2)-IF(COUNTIF(puan!$AI$4:$AJ$111,J38)=0,0,0)," ")</f>
        <v>#N/A</v>
      </c>
      <c r="L38" s="370"/>
    </row>
    <row r="39" spans="1:12" s="84" customFormat="1" ht="36" hidden="1" customHeight="1" x14ac:dyDescent="0.2">
      <c r="A39" s="365"/>
      <c r="B39" s="366" t="s">
        <v>1127</v>
      </c>
      <c r="C39" s="367" t="str">
        <f>IF(ISERROR(VLOOKUP(B39,'KAYIT LİSTESİ'!$B$4:$H$767,2,0)),"",(VLOOKUP(B39,'KAYIT LİSTESİ'!$B$4:$H$767,2,0)))</f>
        <v/>
      </c>
      <c r="D39" s="368" t="str">
        <f>IF(ISERROR(VLOOKUP(B39,'KAYIT LİSTESİ'!$B$4:$H$767,4,0)),"",(VLOOKUP(B39,'KAYIT LİSTESİ'!$B$4:$H$767,4,0)))</f>
        <v/>
      </c>
      <c r="E39" s="369" t="str">
        <f>IF(ISERROR(VLOOKUP(B39,'KAYIT LİSTESİ'!$B$4:$H$767,5,0)),"",(VLOOKUP(B39,'KAYIT LİSTESİ'!$B$4:$H$767,5,0)))</f>
        <v/>
      </c>
      <c r="F39" s="369" t="str">
        <f>IF(ISERROR(VLOOKUP(B39,'KAYIT LİSTESİ'!$B$4:$H$767,6,0)),"",(VLOOKUP(B39,'KAYIT LİSTESİ'!$B$4:$H$767,6,0)))</f>
        <v/>
      </c>
      <c r="G39" s="327"/>
      <c r="H39" s="327"/>
      <c r="I39" s="327"/>
      <c r="J39" s="268">
        <f t="shared" si="1"/>
        <v>0</v>
      </c>
      <c r="K39" s="329" t="e">
        <f>IF(LEN(J39)&gt;0,VLOOKUP(J39,puan!$AI$4:$AJ$111,2)-IF(COUNTIF(puan!$AI$4:$AJ$111,J39)=0,0,0)," ")</f>
        <v>#N/A</v>
      </c>
      <c r="L39" s="370"/>
    </row>
    <row r="40" spans="1:12" s="84" customFormat="1" ht="36" hidden="1" customHeight="1" x14ac:dyDescent="0.2">
      <c r="A40" s="365"/>
      <c r="B40" s="366" t="s">
        <v>1128</v>
      </c>
      <c r="C40" s="367" t="str">
        <f>IF(ISERROR(VLOOKUP(B40,'KAYIT LİSTESİ'!$B$4:$H$767,2,0)),"",(VLOOKUP(B40,'KAYIT LİSTESİ'!$B$4:$H$767,2,0)))</f>
        <v/>
      </c>
      <c r="D40" s="368" t="str">
        <f>IF(ISERROR(VLOOKUP(B40,'KAYIT LİSTESİ'!$B$4:$H$767,4,0)),"",(VLOOKUP(B40,'KAYIT LİSTESİ'!$B$4:$H$767,4,0)))</f>
        <v/>
      </c>
      <c r="E40" s="369" t="str">
        <f>IF(ISERROR(VLOOKUP(B40,'KAYIT LİSTESİ'!$B$4:$H$767,5,0)),"",(VLOOKUP(B40,'KAYIT LİSTESİ'!$B$4:$H$767,5,0)))</f>
        <v/>
      </c>
      <c r="F40" s="369" t="str">
        <f>IF(ISERROR(VLOOKUP(B40,'KAYIT LİSTESİ'!$B$4:$H$767,6,0)),"",(VLOOKUP(B40,'KAYIT LİSTESİ'!$B$4:$H$767,6,0)))</f>
        <v/>
      </c>
      <c r="G40" s="327"/>
      <c r="H40" s="327"/>
      <c r="I40" s="327"/>
      <c r="J40" s="268">
        <f t="shared" si="1"/>
        <v>0</v>
      </c>
      <c r="K40" s="329" t="e">
        <f>IF(LEN(J40)&gt;0,VLOOKUP(J40,puan!$AI$4:$AJ$111,2)-IF(COUNTIF(puan!$AI$4:$AJ$111,J40)=0,0,0)," ")</f>
        <v>#N/A</v>
      </c>
      <c r="L40" s="370"/>
    </row>
    <row r="41" spans="1:12" s="84" customFormat="1" ht="36" hidden="1" customHeight="1" x14ac:dyDescent="0.2">
      <c r="A41" s="365"/>
      <c r="B41" s="366" t="s">
        <v>1129</v>
      </c>
      <c r="C41" s="367" t="str">
        <f>IF(ISERROR(VLOOKUP(B41,'KAYIT LİSTESİ'!$B$4:$H$767,2,0)),"",(VLOOKUP(B41,'KAYIT LİSTESİ'!$B$4:$H$767,2,0)))</f>
        <v/>
      </c>
      <c r="D41" s="368" t="str">
        <f>IF(ISERROR(VLOOKUP(B41,'KAYIT LİSTESİ'!$B$4:$H$767,4,0)),"",(VLOOKUP(B41,'KAYIT LİSTESİ'!$B$4:$H$767,4,0)))</f>
        <v/>
      </c>
      <c r="E41" s="369" t="str">
        <f>IF(ISERROR(VLOOKUP(B41,'KAYIT LİSTESİ'!$B$4:$H$767,5,0)),"",(VLOOKUP(B41,'KAYIT LİSTESİ'!$B$4:$H$767,5,0)))</f>
        <v/>
      </c>
      <c r="F41" s="369" t="str">
        <f>IF(ISERROR(VLOOKUP(B41,'KAYIT LİSTESİ'!$B$4:$H$767,6,0)),"",(VLOOKUP(B41,'KAYIT LİSTESİ'!$B$4:$H$767,6,0)))</f>
        <v/>
      </c>
      <c r="G41" s="327"/>
      <c r="H41" s="327"/>
      <c r="I41" s="327"/>
      <c r="J41" s="268">
        <f t="shared" si="1"/>
        <v>0</v>
      </c>
      <c r="K41" s="329" t="e">
        <f>IF(LEN(J41)&gt;0,VLOOKUP(J41,puan!$AI$4:$AJ$111,2)-IF(COUNTIF(puan!$AI$4:$AJ$111,J41)=0,0,0)," ")</f>
        <v>#N/A</v>
      </c>
      <c r="L41" s="370"/>
    </row>
    <row r="42" spans="1:12" s="84" customFormat="1" ht="36" hidden="1" customHeight="1" x14ac:dyDescent="0.2">
      <c r="A42" s="365"/>
      <c r="B42" s="366" t="s">
        <v>1130</v>
      </c>
      <c r="C42" s="367" t="str">
        <f>IF(ISERROR(VLOOKUP(B42,'KAYIT LİSTESİ'!$B$4:$H$767,2,0)),"",(VLOOKUP(B42,'KAYIT LİSTESİ'!$B$4:$H$767,2,0)))</f>
        <v/>
      </c>
      <c r="D42" s="368" t="str">
        <f>IF(ISERROR(VLOOKUP(B42,'KAYIT LİSTESİ'!$B$4:$H$767,4,0)),"",(VLOOKUP(B42,'KAYIT LİSTESİ'!$B$4:$H$767,4,0)))</f>
        <v/>
      </c>
      <c r="E42" s="369" t="str">
        <f>IF(ISERROR(VLOOKUP(B42,'KAYIT LİSTESİ'!$B$4:$H$767,5,0)),"",(VLOOKUP(B42,'KAYIT LİSTESİ'!$B$4:$H$767,5,0)))</f>
        <v/>
      </c>
      <c r="F42" s="369" t="str">
        <f>IF(ISERROR(VLOOKUP(B42,'KAYIT LİSTESİ'!$B$4:$H$767,6,0)),"",(VLOOKUP(B42,'KAYIT LİSTESİ'!$B$4:$H$767,6,0)))</f>
        <v/>
      </c>
      <c r="G42" s="327"/>
      <c r="H42" s="327"/>
      <c r="I42" s="327"/>
      <c r="J42" s="268">
        <f t="shared" si="1"/>
        <v>0</v>
      </c>
      <c r="K42" s="329" t="e">
        <f>IF(LEN(J42)&gt;0,VLOOKUP(J42,puan!$AI$4:$AJ$111,2)-IF(COUNTIF(puan!$AI$4:$AJ$111,J42)=0,0,0)," ")</f>
        <v>#N/A</v>
      </c>
      <c r="L42" s="370"/>
    </row>
    <row r="43" spans="1:12" s="84" customFormat="1" ht="36" hidden="1" customHeight="1" x14ac:dyDescent="0.2">
      <c r="A43" s="365"/>
      <c r="B43" s="366" t="s">
        <v>1131</v>
      </c>
      <c r="C43" s="367" t="str">
        <f>IF(ISERROR(VLOOKUP(B43,'KAYIT LİSTESİ'!$B$4:$H$767,2,0)),"",(VLOOKUP(B43,'KAYIT LİSTESİ'!$B$4:$H$767,2,0)))</f>
        <v/>
      </c>
      <c r="D43" s="368" t="str">
        <f>IF(ISERROR(VLOOKUP(B43,'KAYIT LİSTESİ'!$B$4:$H$767,4,0)),"",(VLOOKUP(B43,'KAYIT LİSTESİ'!$B$4:$H$767,4,0)))</f>
        <v/>
      </c>
      <c r="E43" s="369" t="str">
        <f>IF(ISERROR(VLOOKUP(B43,'KAYIT LİSTESİ'!$B$4:$H$767,5,0)),"",(VLOOKUP(B43,'KAYIT LİSTESİ'!$B$4:$H$767,5,0)))</f>
        <v/>
      </c>
      <c r="F43" s="369" t="str">
        <f>IF(ISERROR(VLOOKUP(B43,'KAYIT LİSTESİ'!$B$4:$H$767,6,0)),"",(VLOOKUP(B43,'KAYIT LİSTESİ'!$B$4:$H$767,6,0)))</f>
        <v/>
      </c>
      <c r="G43" s="327"/>
      <c r="H43" s="327"/>
      <c r="I43" s="327"/>
      <c r="J43" s="268">
        <f t="shared" si="1"/>
        <v>0</v>
      </c>
      <c r="K43" s="329" t="e">
        <f>IF(LEN(J43)&gt;0,VLOOKUP(J43,puan!$AI$4:$AJ$111,2)-IF(COUNTIF(puan!$AI$4:$AJ$111,J43)=0,0,0)," ")</f>
        <v>#N/A</v>
      </c>
      <c r="L43" s="370"/>
    </row>
    <row r="44" spans="1:12" s="84" customFormat="1" ht="36" hidden="1" customHeight="1" x14ac:dyDescent="0.2">
      <c r="A44" s="365"/>
      <c r="B44" s="366" t="s">
        <v>1132</v>
      </c>
      <c r="C44" s="367" t="str">
        <f>IF(ISERROR(VLOOKUP(B44,'KAYIT LİSTESİ'!$B$4:$H$767,2,0)),"",(VLOOKUP(B44,'KAYIT LİSTESİ'!$B$4:$H$767,2,0)))</f>
        <v/>
      </c>
      <c r="D44" s="368" t="str">
        <f>IF(ISERROR(VLOOKUP(B44,'KAYIT LİSTESİ'!$B$4:$H$767,4,0)),"",(VLOOKUP(B44,'KAYIT LİSTESİ'!$B$4:$H$767,4,0)))</f>
        <v/>
      </c>
      <c r="E44" s="369" t="str">
        <f>IF(ISERROR(VLOOKUP(B44,'KAYIT LİSTESİ'!$B$4:$H$767,5,0)),"",(VLOOKUP(B44,'KAYIT LİSTESİ'!$B$4:$H$767,5,0)))</f>
        <v/>
      </c>
      <c r="F44" s="369" t="str">
        <f>IF(ISERROR(VLOOKUP(B44,'KAYIT LİSTESİ'!$B$4:$H$767,6,0)),"",(VLOOKUP(B44,'KAYIT LİSTESİ'!$B$4:$H$767,6,0)))</f>
        <v/>
      </c>
      <c r="G44" s="327"/>
      <c r="H44" s="327"/>
      <c r="I44" s="327"/>
      <c r="J44" s="268">
        <f t="shared" si="1"/>
        <v>0</v>
      </c>
      <c r="K44" s="329" t="e">
        <f>IF(LEN(J44)&gt;0,VLOOKUP(J44,puan!$AI$4:$AJ$111,2)-IF(COUNTIF(puan!$AI$4:$AJ$111,J44)=0,0,0)," ")</f>
        <v>#N/A</v>
      </c>
      <c r="L44" s="370"/>
    </row>
    <row r="45" spans="1:12" s="84" customFormat="1" ht="36" hidden="1" customHeight="1" x14ac:dyDescent="0.2">
      <c r="A45" s="365"/>
      <c r="B45" s="366" t="s">
        <v>1133</v>
      </c>
      <c r="C45" s="367" t="str">
        <f>IF(ISERROR(VLOOKUP(B45,'KAYIT LİSTESİ'!$B$4:$H$767,2,0)),"",(VLOOKUP(B45,'KAYIT LİSTESİ'!$B$4:$H$767,2,0)))</f>
        <v/>
      </c>
      <c r="D45" s="368" t="str">
        <f>IF(ISERROR(VLOOKUP(B45,'KAYIT LİSTESİ'!$B$4:$H$767,4,0)),"",(VLOOKUP(B45,'KAYIT LİSTESİ'!$B$4:$H$767,4,0)))</f>
        <v/>
      </c>
      <c r="E45" s="369" t="str">
        <f>IF(ISERROR(VLOOKUP(B45,'KAYIT LİSTESİ'!$B$4:$H$767,5,0)),"",(VLOOKUP(B45,'KAYIT LİSTESİ'!$B$4:$H$767,5,0)))</f>
        <v/>
      </c>
      <c r="F45" s="369" t="str">
        <f>IF(ISERROR(VLOOKUP(B45,'KAYIT LİSTESİ'!$B$4:$H$767,6,0)),"",(VLOOKUP(B45,'KAYIT LİSTESİ'!$B$4:$H$767,6,0)))</f>
        <v/>
      </c>
      <c r="G45" s="327"/>
      <c r="H45" s="327"/>
      <c r="I45" s="327"/>
      <c r="J45" s="268">
        <f t="shared" si="1"/>
        <v>0</v>
      </c>
      <c r="K45" s="329" t="e">
        <f>IF(LEN(J45)&gt;0,VLOOKUP(J45,puan!$AI$4:$AJ$111,2)-IF(COUNTIF(puan!$AI$4:$AJ$111,J45)=0,0,0)," ")</f>
        <v>#N/A</v>
      </c>
      <c r="L45" s="370"/>
    </row>
    <row r="46" spans="1:12" s="84" customFormat="1" ht="36" hidden="1" customHeight="1" x14ac:dyDescent="0.2">
      <c r="A46" s="365"/>
      <c r="B46" s="366" t="s">
        <v>1134</v>
      </c>
      <c r="C46" s="367" t="str">
        <f>IF(ISERROR(VLOOKUP(B46,'KAYIT LİSTESİ'!$B$4:$H$767,2,0)),"",(VLOOKUP(B46,'KAYIT LİSTESİ'!$B$4:$H$767,2,0)))</f>
        <v/>
      </c>
      <c r="D46" s="368" t="str">
        <f>IF(ISERROR(VLOOKUP(B46,'KAYIT LİSTESİ'!$B$4:$H$767,4,0)),"",(VLOOKUP(B46,'KAYIT LİSTESİ'!$B$4:$H$767,4,0)))</f>
        <v/>
      </c>
      <c r="E46" s="369" t="str">
        <f>IF(ISERROR(VLOOKUP(B46,'KAYIT LİSTESİ'!$B$4:$H$767,5,0)),"",(VLOOKUP(B46,'KAYIT LİSTESİ'!$B$4:$H$767,5,0)))</f>
        <v/>
      </c>
      <c r="F46" s="369" t="str">
        <f>IF(ISERROR(VLOOKUP(B46,'KAYIT LİSTESİ'!$B$4:$H$767,6,0)),"",(VLOOKUP(B46,'KAYIT LİSTESİ'!$B$4:$H$767,6,0)))</f>
        <v/>
      </c>
      <c r="G46" s="327"/>
      <c r="H46" s="327"/>
      <c r="I46" s="327"/>
      <c r="J46" s="268">
        <f t="shared" si="1"/>
        <v>0</v>
      </c>
      <c r="K46" s="329" t="e">
        <f>IF(LEN(J46)&gt;0,VLOOKUP(J46,puan!$AI$4:$AJ$111,2)-IF(COUNTIF(puan!$AI$4:$AJ$111,J46)=0,0,0)," ")</f>
        <v>#N/A</v>
      </c>
      <c r="L46" s="370"/>
    </row>
    <row r="47" spans="1:12" s="84" customFormat="1" ht="36" hidden="1" customHeight="1" x14ac:dyDescent="0.2">
      <c r="A47" s="365"/>
      <c r="B47" s="366" t="s">
        <v>1135</v>
      </c>
      <c r="C47" s="367" t="str">
        <f>IF(ISERROR(VLOOKUP(B47,'KAYIT LİSTESİ'!$B$4:$H$767,2,0)),"",(VLOOKUP(B47,'KAYIT LİSTESİ'!$B$4:$H$767,2,0)))</f>
        <v/>
      </c>
      <c r="D47" s="368" t="str">
        <f>IF(ISERROR(VLOOKUP(B47,'KAYIT LİSTESİ'!$B$4:$H$767,4,0)),"",(VLOOKUP(B47,'KAYIT LİSTESİ'!$B$4:$H$767,4,0)))</f>
        <v/>
      </c>
      <c r="E47" s="369" t="str">
        <f>IF(ISERROR(VLOOKUP(B47,'KAYIT LİSTESİ'!$B$4:$H$767,5,0)),"",(VLOOKUP(B47,'KAYIT LİSTESİ'!$B$4:$H$767,5,0)))</f>
        <v/>
      </c>
      <c r="F47" s="369" t="str">
        <f>IF(ISERROR(VLOOKUP(B47,'KAYIT LİSTESİ'!$B$4:$H$767,6,0)),"",(VLOOKUP(B47,'KAYIT LİSTESİ'!$B$4:$H$767,6,0)))</f>
        <v/>
      </c>
      <c r="G47" s="327"/>
      <c r="H47" s="327"/>
      <c r="I47" s="327"/>
      <c r="J47" s="268">
        <f t="shared" si="1"/>
        <v>0</v>
      </c>
      <c r="K47" s="329" t="e">
        <f>IF(LEN(J47)&gt;0,VLOOKUP(J47,puan!$AI$4:$AJ$111,2)-IF(COUNTIF(puan!$AI$4:$AJ$111,J47)=0,0,0)," ")</f>
        <v>#N/A</v>
      </c>
      <c r="L47" s="370"/>
    </row>
    <row r="48" spans="1:12" s="87" customFormat="1" ht="36" hidden="1" customHeight="1" x14ac:dyDescent="0.2">
      <c r="A48" s="85"/>
      <c r="B48" s="85"/>
      <c r="C48" s="85"/>
      <c r="D48" s="86"/>
      <c r="E48" s="85"/>
      <c r="J48" s="88"/>
      <c r="K48" s="85"/>
      <c r="L48" s="85"/>
    </row>
    <row r="49" spans="1:12" s="87" customFormat="1" ht="36" customHeight="1" x14ac:dyDescent="0.2">
      <c r="A49" s="564" t="s">
        <v>4</v>
      </c>
      <c r="B49" s="564"/>
      <c r="C49" s="564"/>
      <c r="D49" s="564"/>
      <c r="E49" s="89" t="s">
        <v>0</v>
      </c>
      <c r="F49" s="89" t="s">
        <v>1</v>
      </c>
      <c r="G49" s="558" t="s">
        <v>2</v>
      </c>
      <c r="H49" s="558"/>
      <c r="I49" s="558"/>
      <c r="J49" s="558" t="s">
        <v>3</v>
      </c>
      <c r="K49" s="558"/>
      <c r="L49" s="89"/>
    </row>
    <row r="54" spans="1:12" hidden="1" x14ac:dyDescent="0.2">
      <c r="E54" s="90" t="s">
        <v>852</v>
      </c>
    </row>
    <row r="55" spans="1:12" hidden="1" x14ac:dyDescent="0.2">
      <c r="E55" s="90" t="s">
        <v>863</v>
      </c>
    </row>
    <row r="56" spans="1:12" hidden="1" x14ac:dyDescent="0.2">
      <c r="E56" s="90" t="s">
        <v>833</v>
      </c>
    </row>
    <row r="57" spans="1:12" hidden="1" x14ac:dyDescent="0.2">
      <c r="E57" s="90" t="s">
        <v>867</v>
      </c>
    </row>
    <row r="58" spans="1:12" hidden="1" x14ac:dyDescent="0.2">
      <c r="E58" s="90" t="s">
        <v>857</v>
      </c>
    </row>
    <row r="59" spans="1:12" hidden="1" x14ac:dyDescent="0.2">
      <c r="E59" s="90" t="s">
        <v>849</v>
      </c>
    </row>
    <row r="60" spans="1:12" hidden="1" x14ac:dyDescent="0.2">
      <c r="E60" s="90" t="s">
        <v>870</v>
      </c>
    </row>
    <row r="61" spans="1:12" hidden="1" x14ac:dyDescent="0.2">
      <c r="E61" s="90" t="s">
        <v>846</v>
      </c>
    </row>
    <row r="62" spans="1:12" hidden="1" x14ac:dyDescent="0.2">
      <c r="E62" s="90" t="s">
        <v>877</v>
      </c>
    </row>
    <row r="63" spans="1:12" hidden="1" x14ac:dyDescent="0.2">
      <c r="E63" s="90" t="s">
        <v>850</v>
      </c>
    </row>
    <row r="64" spans="1:12" hidden="1" x14ac:dyDescent="0.2">
      <c r="E64" s="90" t="s">
        <v>879</v>
      </c>
    </row>
    <row r="65" spans="5:5" hidden="1" x14ac:dyDescent="0.2">
      <c r="E65" s="90" t="s">
        <v>861</v>
      </c>
    </row>
    <row r="66" spans="5:5" hidden="1" x14ac:dyDescent="0.2">
      <c r="E66" s="90" t="s">
        <v>862</v>
      </c>
    </row>
    <row r="67" spans="5:5" hidden="1" x14ac:dyDescent="0.2">
      <c r="E67" s="90" t="s">
        <v>851</v>
      </c>
    </row>
    <row r="68" spans="5:5" hidden="1" x14ac:dyDescent="0.2">
      <c r="E68" s="90" t="s">
        <v>881</v>
      </c>
    </row>
    <row r="69" spans="5:5" hidden="1" x14ac:dyDescent="0.2">
      <c r="E69" s="90" t="s">
        <v>868</v>
      </c>
    </row>
    <row r="70" spans="5:5" hidden="1" x14ac:dyDescent="0.2">
      <c r="E70" s="90" t="s">
        <v>831</v>
      </c>
    </row>
    <row r="71" spans="5:5" hidden="1" x14ac:dyDescent="0.2"/>
    <row r="72" spans="5:5" hidden="1" x14ac:dyDescent="0.2">
      <c r="E72" s="90" t="s">
        <v>871</v>
      </c>
    </row>
    <row r="73" spans="5:5" hidden="1" x14ac:dyDescent="0.2"/>
    <row r="74" spans="5:5" hidden="1" x14ac:dyDescent="0.2">
      <c r="E74" s="90" t="s">
        <v>880</v>
      </c>
    </row>
    <row r="75" spans="5:5" hidden="1" x14ac:dyDescent="0.2">
      <c r="E75" s="90" t="s">
        <v>844</v>
      </c>
    </row>
    <row r="76" spans="5:5" hidden="1" x14ac:dyDescent="0.2">
      <c r="E76" s="90" t="s">
        <v>841</v>
      </c>
    </row>
    <row r="77" spans="5:5" hidden="1" x14ac:dyDescent="0.2">
      <c r="E77" s="90" t="s">
        <v>853</v>
      </c>
    </row>
    <row r="78" spans="5:5" hidden="1" x14ac:dyDescent="0.2">
      <c r="E78" s="90" t="s">
        <v>855</v>
      </c>
    </row>
    <row r="79" spans="5:5" hidden="1" x14ac:dyDescent="0.2">
      <c r="E79" s="90" t="s">
        <v>878</v>
      </c>
    </row>
    <row r="80" spans="5:5" hidden="1" x14ac:dyDescent="0.2"/>
    <row r="81" spans="5:5" hidden="1" x14ac:dyDescent="0.2">
      <c r="E81" s="90" t="s">
        <v>876</v>
      </c>
    </row>
    <row r="82" spans="5:5" hidden="1" x14ac:dyDescent="0.2">
      <c r="E82" s="90" t="s">
        <v>838</v>
      </c>
    </row>
    <row r="83" spans="5:5" hidden="1" x14ac:dyDescent="0.2"/>
    <row r="84" spans="5:5" hidden="1" x14ac:dyDescent="0.2">
      <c r="E84" s="90" t="s">
        <v>872</v>
      </c>
    </row>
    <row r="85" spans="5:5" hidden="1" x14ac:dyDescent="0.2"/>
    <row r="86" spans="5:5" hidden="1" x14ac:dyDescent="0.2"/>
    <row r="87" spans="5:5" hidden="1" x14ac:dyDescent="0.2">
      <c r="E87" s="90" t="s">
        <v>835</v>
      </c>
    </row>
    <row r="88" spans="5:5" hidden="1" x14ac:dyDescent="0.2">
      <c r="E88" s="90" t="s">
        <v>842</v>
      </c>
    </row>
    <row r="89" spans="5:5" hidden="1" x14ac:dyDescent="0.2">
      <c r="E89" s="90" t="s">
        <v>848</v>
      </c>
    </row>
    <row r="90" spans="5:5" hidden="1" x14ac:dyDescent="0.2">
      <c r="E90" s="90" t="s">
        <v>854</v>
      </c>
    </row>
    <row r="91" spans="5:5" hidden="1" x14ac:dyDescent="0.2">
      <c r="E91" s="90" t="s">
        <v>858</v>
      </c>
    </row>
    <row r="92" spans="5:5" hidden="1" x14ac:dyDescent="0.2">
      <c r="E92" s="90" t="s">
        <v>860</v>
      </c>
    </row>
    <row r="93" spans="5:5" hidden="1" x14ac:dyDescent="0.2">
      <c r="E93" s="90" t="s">
        <v>865</v>
      </c>
    </row>
    <row r="94" spans="5:5" hidden="1" x14ac:dyDescent="0.2">
      <c r="E94" s="90" t="s">
        <v>866</v>
      </c>
    </row>
    <row r="95" spans="5:5" hidden="1" x14ac:dyDescent="0.2">
      <c r="E95" s="90" t="s">
        <v>869</v>
      </c>
    </row>
    <row r="96" spans="5:5" hidden="1" x14ac:dyDescent="0.2">
      <c r="E96" s="90" t="s">
        <v>836</v>
      </c>
    </row>
    <row r="97" spans="5:5" hidden="1" x14ac:dyDescent="0.2">
      <c r="E97" s="90" t="s">
        <v>873</v>
      </c>
    </row>
    <row r="98" spans="5:5" hidden="1" x14ac:dyDescent="0.2">
      <c r="E98" s="90" t="s">
        <v>874</v>
      </c>
    </row>
    <row r="99" spans="5:5" hidden="1" x14ac:dyDescent="0.2">
      <c r="E99" s="90" t="s">
        <v>875</v>
      </c>
    </row>
    <row r="100" spans="5:5" hidden="1" x14ac:dyDescent="0.2">
      <c r="E100" s="90" t="s">
        <v>883</v>
      </c>
    </row>
    <row r="101" spans="5:5" hidden="1" x14ac:dyDescent="0.2">
      <c r="E101" s="90" t="s">
        <v>884</v>
      </c>
    </row>
    <row r="102" spans="5:5" hidden="1" x14ac:dyDescent="0.2">
      <c r="E102" s="90" t="s">
        <v>882</v>
      </c>
    </row>
    <row r="103" spans="5:5" hidden="1" x14ac:dyDescent="0.2">
      <c r="E103" s="90" t="s">
        <v>885</v>
      </c>
    </row>
    <row r="104" spans="5:5" hidden="1" x14ac:dyDescent="0.2">
      <c r="E104" s="90" t="s">
        <v>887</v>
      </c>
    </row>
    <row r="105" spans="5:5" hidden="1" x14ac:dyDescent="0.2">
      <c r="E105" s="90" t="s">
        <v>891</v>
      </c>
    </row>
    <row r="106" spans="5:5" hidden="1" x14ac:dyDescent="0.2">
      <c r="E106" s="90" t="s">
        <v>893</v>
      </c>
    </row>
    <row r="107" spans="5:5" hidden="1" x14ac:dyDescent="0.2">
      <c r="E107" s="90" t="s">
        <v>890</v>
      </c>
    </row>
    <row r="108" spans="5:5" hidden="1" x14ac:dyDescent="0.2">
      <c r="E108" s="90" t="s">
        <v>886</v>
      </c>
    </row>
    <row r="109" spans="5:5" hidden="1" x14ac:dyDescent="0.2">
      <c r="E109" s="90" t="s">
        <v>889</v>
      </c>
    </row>
    <row r="110" spans="5:5" hidden="1" x14ac:dyDescent="0.2">
      <c r="E110" s="90" t="s">
        <v>896</v>
      </c>
    </row>
    <row r="111" spans="5:5" hidden="1" x14ac:dyDescent="0.2">
      <c r="E111" s="90" t="s">
        <v>888</v>
      </c>
    </row>
    <row r="112" spans="5:5" hidden="1" x14ac:dyDescent="0.2">
      <c r="E112" s="90" t="s">
        <v>892</v>
      </c>
    </row>
    <row r="113" spans="5:5" hidden="1" x14ac:dyDescent="0.2">
      <c r="E113" s="90" t="s">
        <v>894</v>
      </c>
    </row>
    <row r="114" spans="5:5" hidden="1" x14ac:dyDescent="0.2">
      <c r="E114" s="90" t="s">
        <v>895</v>
      </c>
    </row>
    <row r="115" spans="5:5" hidden="1" x14ac:dyDescent="0.2">
      <c r="E115" s="90" t="s">
        <v>897</v>
      </c>
    </row>
    <row r="65536" spans="1:1" ht="51" x14ac:dyDescent="0.2">
      <c r="A65536" s="90" t="s">
        <v>736</v>
      </c>
    </row>
  </sheetData>
  <sortState ref="D8:K17">
    <sortCondition descending="1" ref="K8:K17"/>
  </sortState>
  <mergeCells count="23">
    <mergeCell ref="L6:L7"/>
    <mergeCell ref="A49:D49"/>
    <mergeCell ref="G49:I49"/>
    <mergeCell ref="J49:K49"/>
    <mergeCell ref="J5:K5"/>
    <mergeCell ref="G6:I6"/>
    <mergeCell ref="D6:D7"/>
    <mergeCell ref="A1:L1"/>
    <mergeCell ref="A2:L2"/>
    <mergeCell ref="K6:K7"/>
    <mergeCell ref="A6:A7"/>
    <mergeCell ref="A4:C4"/>
    <mergeCell ref="D4:E4"/>
    <mergeCell ref="E6:E7"/>
    <mergeCell ref="J6:J7"/>
    <mergeCell ref="F6:F7"/>
    <mergeCell ref="A3:C3"/>
    <mergeCell ref="D3:E3"/>
    <mergeCell ref="G3:H3"/>
    <mergeCell ref="C6:C7"/>
    <mergeCell ref="B6:B7"/>
    <mergeCell ref="I4:J4"/>
    <mergeCell ref="K4:L4"/>
  </mergeCells>
  <conditionalFormatting sqref="J1:J3 J5:J1048576">
    <cfRule type="cellIs" dxfId="4" priority="5" operator="equal">
      <formula>0</formula>
    </cfRule>
  </conditionalFormatting>
  <conditionalFormatting sqref="K1:K3 K5:K1048576">
    <cfRule type="containsErrors" dxfId="3" priority="4">
      <formula>ISERROR(K1)</formula>
    </cfRule>
  </conditionalFormatting>
  <conditionalFormatting sqref="K4">
    <cfRule type="containsErrors" dxfId="2" priority="2">
      <formula>ISERROR(K4)</formula>
    </cfRule>
  </conditionalFormatting>
  <conditionalFormatting sqref="E48:E1048576 E1:E17">
    <cfRule type="duplicateValues" dxfId="1" priority="1"/>
  </conditionalFormatting>
  <hyperlinks>
    <hyperlink ref="D3" location="'YARIŞMA PROGRAMI'!C14" display="'YARIŞMA PROGRAMI'!C14"/>
    <hyperlink ref="D3:E3" location="'YARIŞMA PROGRAMI'!C9" display="'YARIŞMA PROGRAMI'!C9"/>
  </hyperlinks>
  <printOptions horizontalCentered="1"/>
  <pageMargins left="0" right="0" top="0" bottom="0" header="0.27559055118110237" footer="0.15748031496062992"/>
  <pageSetup paperSize="9" scale="46" orientation="portrait" horizontalDpi="300" verticalDpi="300" r:id="rId1"/>
  <headerFooter alignWithMargins="0"/>
  <ignoredErrors>
    <ignoredError sqref="C18:F47"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7030A0"/>
  </sheetPr>
  <dimension ref="A1:T45"/>
  <sheetViews>
    <sheetView tabSelected="1" view="pageBreakPreview" zoomScale="50" zoomScaleNormal="50" zoomScaleSheetLayoutView="50" workbookViewId="0">
      <selection activeCell="C6" sqref="C6"/>
    </sheetView>
  </sheetViews>
  <sheetFormatPr defaultRowHeight="12.75" x14ac:dyDescent="0.2"/>
  <cols>
    <col min="1" max="1" width="5.5703125" style="372" customWidth="1"/>
    <col min="2" max="3" width="29.7109375" customWidth="1"/>
    <col min="4" max="5" width="9.140625" style="372"/>
    <col min="6" max="6" width="15.7109375" style="372" customWidth="1"/>
    <col min="7" max="8" width="9.140625" style="372"/>
    <col min="9" max="9" width="11.140625" style="372" customWidth="1"/>
    <col min="10" max="10" width="11.85546875" style="372" bestFit="1" customWidth="1"/>
    <col min="11" max="15" width="9.140625" style="372"/>
    <col min="16" max="16" width="17.42578125" style="372" customWidth="1"/>
    <col min="17" max="17" width="9.140625" style="372"/>
    <col min="18" max="18" width="11.85546875" style="372" bestFit="1" customWidth="1"/>
    <col min="19" max="19" width="9.140625" style="372"/>
    <col min="20" max="20" width="13.140625" style="372" customWidth="1"/>
  </cols>
  <sheetData>
    <row r="1" spans="1:20" ht="39.75" customHeight="1" x14ac:dyDescent="0.2">
      <c r="A1" s="598" t="str">
        <f>('YARIŞMA BİLGİLERİ'!A2)</f>
        <v>Türkiye Atletizm Federasyonu</v>
      </c>
      <c r="B1" s="599"/>
      <c r="C1" s="599"/>
      <c r="D1" s="599"/>
      <c r="E1" s="599"/>
      <c r="F1" s="599"/>
      <c r="G1" s="599"/>
      <c r="H1" s="599"/>
      <c r="I1" s="599"/>
      <c r="J1" s="599"/>
      <c r="K1" s="599"/>
      <c r="L1" s="599"/>
      <c r="M1" s="599"/>
      <c r="N1" s="599"/>
      <c r="O1" s="599"/>
      <c r="P1" s="599"/>
      <c r="Q1" s="599"/>
      <c r="R1" s="599"/>
      <c r="S1" s="599"/>
      <c r="T1" s="599"/>
    </row>
    <row r="2" spans="1:20" ht="39" customHeight="1" x14ac:dyDescent="0.2">
      <c r="A2" s="600" t="str">
        <f>'YARIŞMA BİLGİLERİ'!F19</f>
        <v>Naili Moran Türkiye Atletizm Şampiyonası</v>
      </c>
      <c r="B2" s="601"/>
      <c r="C2" s="601"/>
      <c r="D2" s="601"/>
      <c r="E2" s="601"/>
      <c r="F2" s="601"/>
      <c r="G2" s="601"/>
      <c r="H2" s="601"/>
      <c r="I2" s="601"/>
      <c r="J2" s="601"/>
      <c r="K2" s="601"/>
      <c r="L2" s="601"/>
      <c r="M2" s="601"/>
      <c r="N2" s="601"/>
      <c r="O2" s="601"/>
      <c r="P2" s="601"/>
      <c r="Q2" s="601"/>
      <c r="R2" s="601"/>
      <c r="S2" s="601"/>
      <c r="T2" s="601"/>
    </row>
    <row r="3" spans="1:20" ht="30" customHeight="1" x14ac:dyDescent="0.2">
      <c r="A3" s="376"/>
      <c r="B3" s="321"/>
      <c r="C3" s="393"/>
      <c r="D3" s="321"/>
      <c r="E3" s="321"/>
      <c r="F3" s="321"/>
      <c r="G3" s="321"/>
      <c r="H3" s="321"/>
      <c r="I3" s="608" t="str">
        <f>'YARIŞMA BİLGİLERİ'!F21</f>
        <v>12 Yaş Erkek</v>
      </c>
      <c r="J3" s="608"/>
      <c r="K3" s="608"/>
      <c r="L3" s="608"/>
      <c r="M3" s="392"/>
      <c r="N3" s="597">
        <f ca="1">NOW()</f>
        <v>43602.34515671296</v>
      </c>
      <c r="O3" s="597"/>
      <c r="P3" s="597"/>
      <c r="Q3" s="416"/>
      <c r="R3" s="416"/>
      <c r="S3" s="416"/>
      <c r="T3" s="416"/>
    </row>
    <row r="4" spans="1:20" ht="42.75" customHeight="1" x14ac:dyDescent="0.2">
      <c r="A4" s="606" t="s">
        <v>271</v>
      </c>
      <c r="B4" s="607" t="s">
        <v>25</v>
      </c>
      <c r="C4" s="609" t="s">
        <v>750</v>
      </c>
      <c r="D4" s="605" t="s">
        <v>991</v>
      </c>
      <c r="E4" s="605"/>
      <c r="F4" s="602" t="s">
        <v>410</v>
      </c>
      <c r="G4" s="603"/>
      <c r="H4" s="605" t="s">
        <v>992</v>
      </c>
      <c r="I4" s="605"/>
      <c r="J4" s="602" t="s">
        <v>270</v>
      </c>
      <c r="K4" s="603"/>
      <c r="L4" s="605" t="s">
        <v>268</v>
      </c>
      <c r="M4" s="605"/>
      <c r="N4" s="602" t="s">
        <v>993</v>
      </c>
      <c r="O4" s="603"/>
      <c r="P4" s="604" t="s">
        <v>751</v>
      </c>
      <c r="Q4"/>
      <c r="R4"/>
      <c r="S4"/>
      <c r="T4"/>
    </row>
    <row r="5" spans="1:20" ht="26.25" customHeight="1" x14ac:dyDescent="0.2">
      <c r="A5" s="606"/>
      <c r="B5" s="607"/>
      <c r="C5" s="610"/>
      <c r="D5" s="325" t="s">
        <v>26</v>
      </c>
      <c r="E5" s="326" t="s">
        <v>156</v>
      </c>
      <c r="F5" s="325" t="s">
        <v>26</v>
      </c>
      <c r="G5" s="326" t="s">
        <v>156</v>
      </c>
      <c r="H5" s="325" t="s">
        <v>26</v>
      </c>
      <c r="I5" s="326" t="s">
        <v>156</v>
      </c>
      <c r="J5" s="325" t="s">
        <v>26</v>
      </c>
      <c r="K5" s="326" t="s">
        <v>156</v>
      </c>
      <c r="L5" s="325" t="s">
        <v>26</v>
      </c>
      <c r="M5" s="326" t="s">
        <v>156</v>
      </c>
      <c r="N5" s="325" t="s">
        <v>26</v>
      </c>
      <c r="O5" s="326" t="s">
        <v>156</v>
      </c>
      <c r="P5" s="604"/>
      <c r="Q5"/>
      <c r="R5"/>
      <c r="S5"/>
      <c r="T5"/>
    </row>
    <row r="6" spans="1:20" s="371" customFormat="1" ht="23.25" customHeight="1" x14ac:dyDescent="0.2">
      <c r="A6" s="374">
        <v>1</v>
      </c>
      <c r="B6" s="373" t="s">
        <v>1152</v>
      </c>
      <c r="C6" s="443" t="s">
        <v>1145</v>
      </c>
      <c r="D6" s="198">
        <v>867</v>
      </c>
      <c r="E6" s="246">
        <f>IF(ISERROR(VLOOKUP(B6,'60m sonuç'!$D$8:$G$1000,4,0)),"",(VLOOKUP(B6,'60m sonuç'!$D$8:$G$1000,4,0)))</f>
        <v>76</v>
      </c>
      <c r="F6" s="230" t="str">
        <f>IF(ISERROR(VLOOKUP(B6,'1500m.'!$D$8:$F$983,3,0)),"",(VLOOKUP(B6,'1500m.'!$D$8:$H$986,3,0)))</f>
        <v/>
      </c>
      <c r="G6" s="265" t="str">
        <f>IF(ISERROR(VLOOKUP(B6,'1500m.'!$D$8:$G$983,4,0)),"",(VLOOKUP(B6,'1500m.'!$D$8:$G$983,4,0)))</f>
        <v/>
      </c>
      <c r="H6" s="198" t="str">
        <f>IF(ISERROR(VLOOKUP(B6,'60m.eng'!$D$8:$F$1000,3,0)),"",(VLOOKUP(B6,'60m.eng'!$D$8:$H$1000,3,0)))</f>
        <v/>
      </c>
      <c r="I6" s="246" t="str">
        <f>IF(ISERROR(VLOOKUP(B6,'60m.eng'!$D$8:$G$1000,4,0)),"",(VLOOKUP(B6,'60m.eng'!$D$8:$G$1000,4,0)))</f>
        <v/>
      </c>
      <c r="J6" s="198">
        <f>IF(ISERROR(VLOOKUP(B6,'Uzun Genel Sonuçlar'!$E$8:$J$1014,6,0)),"",(VLOOKUP(B6,'Uzun Genel Sonuçlar'!$E$8:$J$1014,6,0)))</f>
        <v>430</v>
      </c>
      <c r="K6" s="246">
        <f>IF(ISERROR(VLOOKUP(B6,'Uzun Genel Sonuçlar'!$E$8:$K$1014,7,0)),"",(VLOOKUP(B6,'Uzun Genel Sonuçlar'!$E$8:$K$994,7,0)))</f>
        <v>74</v>
      </c>
      <c r="L6" s="198" t="str">
        <f>IF(ISERROR(VLOOKUP(B6,Yüksek!$E$8:$BR$1000,63,0)),"",(VLOOKUP(B6,Yüksek!$E$8:$BR$1000,63,0)))</f>
        <v/>
      </c>
      <c r="M6" s="265" t="str">
        <f>IF(ISERROR(VLOOKUP(B6,Yüksek!$E$8:$BS$1000,64,0)),"",(VLOOKUP(B6,Yüksek!$E$8:$BS$1000,64,0)))</f>
        <v/>
      </c>
      <c r="N6" s="241">
        <f>IF(ISERROR(VLOOKUP(B6,fırlatma!$E$8:$J$1000,6,0)),"",(VLOOKUP(B6,fırlatma!$E$8:$J$1000,6,0)))</f>
        <v>5277</v>
      </c>
      <c r="O6" s="247">
        <f>IF(ISERROR(VLOOKUP(B6,fırlatma!$E$8:$K$1000,7,0)),"",(VLOOKUP(B6,fırlatma!$E$8:$K$1000,7,0)))</f>
        <v>92</v>
      </c>
      <c r="P6" s="375">
        <f t="shared" ref="P6:P22" si="0">SUM(E6,M6,K6,G6,I6,O6)</f>
        <v>242</v>
      </c>
    </row>
    <row r="7" spans="1:20" s="371" customFormat="1" ht="23.25" customHeight="1" x14ac:dyDescent="0.2">
      <c r="A7" s="374">
        <v>2</v>
      </c>
      <c r="B7" s="373" t="s">
        <v>1151</v>
      </c>
      <c r="C7" s="443" t="s">
        <v>1145</v>
      </c>
      <c r="D7" s="198">
        <v>898</v>
      </c>
      <c r="E7" s="246">
        <f>IF(ISERROR(VLOOKUP(B7,'60m sonuç'!$D$8:$G$1000,4,0)),"",(VLOOKUP(B7,'60m sonuç'!$D$8:$G$1000,4,0)))</f>
        <v>70</v>
      </c>
      <c r="F7" s="230" t="str">
        <f>IF(ISERROR(VLOOKUP(B7,'1500m.'!$D$8:$F$983,3,0)),"",(VLOOKUP(B7,'1500m.'!$D$8:$H$986,3,0)))</f>
        <v/>
      </c>
      <c r="G7" s="265" t="str">
        <f>IF(ISERROR(VLOOKUP(B7,'1500m.'!$D$8:$G$983,4,0)),"",(VLOOKUP(B7,'1500m.'!$D$8:$G$983,4,0)))</f>
        <v/>
      </c>
      <c r="H7" s="198" t="str">
        <f>IF(ISERROR(VLOOKUP(B7,'60m.eng'!$D$8:$F$1000,3,0)),"",(VLOOKUP(B7,'60m.eng'!$D$8:$H$1000,3,0)))</f>
        <v/>
      </c>
      <c r="I7" s="246" t="str">
        <f>IF(ISERROR(VLOOKUP(B7,'60m.eng'!$D$8:$G$1000,4,0)),"",(VLOOKUP(B7,'60m.eng'!$D$8:$G$1000,4,0)))</f>
        <v/>
      </c>
      <c r="J7" s="198">
        <f>IF(ISERROR(VLOOKUP(B7,'Uzun Genel Sonuçlar'!$E$8:$J$1014,6,0)),"",(VLOOKUP(B7,'Uzun Genel Sonuçlar'!$E$8:$J$1014,6,0)))</f>
        <v>442</v>
      </c>
      <c r="K7" s="246">
        <f>IF(ISERROR(VLOOKUP(B7,'Uzun Genel Sonuçlar'!$E$8:$K$1014,7,0)),"",(VLOOKUP(B7,'Uzun Genel Sonuçlar'!$E$8:$K$994,7,0)))</f>
        <v>75</v>
      </c>
      <c r="L7" s="198" t="str">
        <f>IF(ISERROR(VLOOKUP(B7,Yüksek!$E$8:$BR$1000,63,0)),"",(VLOOKUP(B7,Yüksek!$E$8:$BR$1000,63,0)))</f>
        <v/>
      </c>
      <c r="M7" s="265" t="str">
        <f>IF(ISERROR(VLOOKUP(B7,Yüksek!$E$8:$BS$1000,64,0)),"",(VLOOKUP(B7,Yüksek!$E$8:$BS$1000,64,0)))</f>
        <v/>
      </c>
      <c r="N7" s="241">
        <f>IF(ISERROR(VLOOKUP(B7,fırlatma!$E$8:$J$1000,6,0)),"",(VLOOKUP(B7,fırlatma!$E$8:$J$1000,6,0)))</f>
        <v>3565</v>
      </c>
      <c r="O7" s="247">
        <f>IF(ISERROR(VLOOKUP(B7,fırlatma!$E$8:$K$1000,7,0)),"",(VLOOKUP(B7,fırlatma!$E$8:$K$1000,7,0)))</f>
        <v>72</v>
      </c>
      <c r="P7" s="375">
        <f t="shared" si="0"/>
        <v>217</v>
      </c>
    </row>
    <row r="8" spans="1:20" s="371" customFormat="1" ht="23.25" customHeight="1" x14ac:dyDescent="0.2">
      <c r="A8" s="374">
        <v>3</v>
      </c>
      <c r="B8" s="373" t="s">
        <v>1156</v>
      </c>
      <c r="C8" s="443" t="s">
        <v>1145</v>
      </c>
      <c r="D8" s="198">
        <v>929</v>
      </c>
      <c r="E8" s="246">
        <f>IF(ISERROR(VLOOKUP(B8,'60m sonuç'!$D$8:$G$1000,4,0)),"",(VLOOKUP(B8,'60m sonuç'!$D$8:$G$1000,4,0)))</f>
        <v>66</v>
      </c>
      <c r="F8" s="230">
        <f>IF(ISERROR(VLOOKUP(B8,'1500m.'!$D$8:$F$983,3,0)),"",(VLOOKUP(B8,'1500m.'!$D$8:$H$986,3,0)))</f>
        <v>52686</v>
      </c>
      <c r="G8" s="265">
        <f>IF(ISERROR(VLOOKUP(B8,'1500m.'!$D$8:$G$983,4,0)),"",(VLOOKUP(B8,'1500m.'!$D$8:$G$983,4,0)))</f>
        <v>72</v>
      </c>
      <c r="H8" s="198" t="str">
        <f>IF(ISERROR(VLOOKUP(B8,'60m.eng'!$D$8:$F$1000,3,0)),"",(VLOOKUP(B8,'60m.eng'!$D$8:$H$1000,3,0)))</f>
        <v/>
      </c>
      <c r="I8" s="246" t="str">
        <f>IF(ISERROR(VLOOKUP(B8,'60m.eng'!$D$8:$G$1000,4,0)),"",(VLOOKUP(B8,'60m.eng'!$D$8:$G$1000,4,0)))</f>
        <v/>
      </c>
      <c r="J8" s="198">
        <f>IF(ISERROR(VLOOKUP(B8,'Uzun Genel Sonuçlar'!$E$8:$J$1014,6,0)),"",(VLOOKUP(B8,'Uzun Genel Sonuçlar'!$E$8:$J$1014,6,0)))</f>
        <v>390</v>
      </c>
      <c r="K8" s="246">
        <f>IF(ISERROR(VLOOKUP(B8,'Uzun Genel Sonuçlar'!$E$8:$K$1014,7,0)),"",(VLOOKUP(B8,'Uzun Genel Sonuçlar'!$E$8:$K$994,7,0)))</f>
        <v>68</v>
      </c>
      <c r="L8" s="198" t="str">
        <f>IF(ISERROR(VLOOKUP(B8,Yüksek!$E$8:$BR$1000,63,0)),"",(VLOOKUP(B8,Yüksek!$E$8:$BR$1000,63,0)))</f>
        <v/>
      </c>
      <c r="M8" s="265" t="str">
        <f>IF(ISERROR(VLOOKUP(B8,Yüksek!$E$8:$BS$1000,64,0)),"",(VLOOKUP(B8,Yüksek!$E$8:$BS$1000,64,0)))</f>
        <v/>
      </c>
      <c r="N8" s="241" t="str">
        <f>IF(ISERROR(VLOOKUP(B8,fırlatma!$E$8:$J$1000,6,0)),"",(VLOOKUP(B8,fırlatma!$E$8:$J$1000,6,0)))</f>
        <v/>
      </c>
      <c r="O8" s="247" t="str">
        <f>IF(ISERROR(VLOOKUP(B8,fırlatma!$E$8:$K$1000,7,0)),"",(VLOOKUP(B8,fırlatma!$E$8:$K$1000,7,0)))</f>
        <v/>
      </c>
      <c r="P8" s="375">
        <f t="shared" si="0"/>
        <v>206</v>
      </c>
    </row>
    <row r="9" spans="1:20" s="371" customFormat="1" ht="23.25" customHeight="1" x14ac:dyDescent="0.2">
      <c r="A9" s="374">
        <v>4</v>
      </c>
      <c r="B9" s="373" t="s">
        <v>1157</v>
      </c>
      <c r="C9" s="443" t="s">
        <v>1145</v>
      </c>
      <c r="D9" s="198">
        <v>942</v>
      </c>
      <c r="E9" s="246">
        <f>IF(ISERROR(VLOOKUP(B9,'60m sonuç'!$D$8:$G$1000,4,0)),"",(VLOOKUP(B9,'60m sonuç'!$D$8:$G$1000,4,0)))</f>
        <v>64</v>
      </c>
      <c r="F9" s="230">
        <f>IF(ISERROR(VLOOKUP(B9,'1500m.'!$D$8:$F$983,3,0)),"",(VLOOKUP(B9,'1500m.'!$D$8:$H$986,3,0)))</f>
        <v>51737</v>
      </c>
      <c r="G9" s="265">
        <f>IF(ISERROR(VLOOKUP(B9,'1500m.'!$D$8:$G$983,4,0)),"",(VLOOKUP(B9,'1500m.'!$D$8:$G$983,4,0)))</f>
        <v>75</v>
      </c>
      <c r="H9" s="198" t="str">
        <f>IF(ISERROR(VLOOKUP(B9,'60m.eng'!$D$8:$F$1000,3,0)),"",(VLOOKUP(B9,'60m.eng'!$D$8:$H$1000,3,0)))</f>
        <v/>
      </c>
      <c r="I9" s="246" t="str">
        <f>IF(ISERROR(VLOOKUP(B9,'60m.eng'!$D$8:$G$1000,4,0)),"",(VLOOKUP(B9,'60m.eng'!$D$8:$G$1000,4,0)))</f>
        <v/>
      </c>
      <c r="J9" s="198">
        <f>IF(ISERROR(VLOOKUP(B9,'Uzun Genel Sonuçlar'!$E$8:$J$1014,6,0)),"",(VLOOKUP(B9,'Uzun Genel Sonuçlar'!$E$8:$J$1014,6,0)))</f>
        <v>370</v>
      </c>
      <c r="K9" s="246">
        <f>IF(ISERROR(VLOOKUP(B9,'Uzun Genel Sonuçlar'!$E$8:$K$1014,7,0)),"",(VLOOKUP(B9,'Uzun Genel Sonuçlar'!$E$8:$K$994,7,0)))</f>
        <v>61</v>
      </c>
      <c r="L9" s="198" t="str">
        <f>IF(ISERROR(VLOOKUP(B9,Yüksek!$E$8:$BR$1000,63,0)),"",(VLOOKUP(B9,Yüksek!$E$8:$BR$1000,63,0)))</f>
        <v/>
      </c>
      <c r="M9" s="265" t="str">
        <f>IF(ISERROR(VLOOKUP(B9,Yüksek!$E$8:$BS$1000,64,0)),"",(VLOOKUP(B9,Yüksek!$E$8:$BS$1000,64,0)))</f>
        <v/>
      </c>
      <c r="N9" s="241" t="str">
        <f>IF(ISERROR(VLOOKUP(B9,fırlatma!$E$8:$J$1000,6,0)),"",(VLOOKUP(B9,fırlatma!$E$8:$J$1000,6,0)))</f>
        <v/>
      </c>
      <c r="O9" s="247" t="str">
        <f>IF(ISERROR(VLOOKUP(B9,fırlatma!$E$8:$K$1000,7,0)),"",(VLOOKUP(B9,fırlatma!$E$8:$K$1000,7,0)))</f>
        <v/>
      </c>
      <c r="P9" s="375">
        <f t="shared" si="0"/>
        <v>200</v>
      </c>
    </row>
    <row r="10" spans="1:20" s="371" customFormat="1" ht="23.25" customHeight="1" x14ac:dyDescent="0.2">
      <c r="A10" s="374">
        <v>5</v>
      </c>
      <c r="B10" s="373" t="s">
        <v>1150</v>
      </c>
      <c r="C10" s="443" t="s">
        <v>1145</v>
      </c>
      <c r="D10" s="198">
        <v>936</v>
      </c>
      <c r="E10" s="246">
        <f>IF(ISERROR(VLOOKUP(B10,'60m sonuç'!$D$8:$G$1000,4,0)),"",(VLOOKUP(B10,'60m sonuç'!$D$8:$G$1000,4,0)))</f>
        <v>65</v>
      </c>
      <c r="F10" s="230" t="str">
        <f>IF(ISERROR(VLOOKUP(B10,'1500m.'!$D$8:$F$983,3,0)),"",(VLOOKUP(B10,'1500m.'!$D$8:$H$986,3,0)))</f>
        <v/>
      </c>
      <c r="G10" s="265" t="str">
        <f>IF(ISERROR(VLOOKUP(B10,'1500m.'!$D$8:$G$983,4,0)),"",(VLOOKUP(B10,'1500m.'!$D$8:$G$983,4,0)))</f>
        <v/>
      </c>
      <c r="H10" s="198" t="str">
        <f>IF(ISERROR(VLOOKUP(B10,'60m.eng'!$D$8:$F$1000,3,0)),"",(VLOOKUP(B10,'60m.eng'!$D$8:$H$1000,3,0)))</f>
        <v/>
      </c>
      <c r="I10" s="246" t="str">
        <f>IF(ISERROR(VLOOKUP(B10,'60m.eng'!$D$8:$G$1000,4,0)),"",(VLOOKUP(B10,'60m.eng'!$D$8:$G$1000,4,0)))</f>
        <v/>
      </c>
      <c r="J10" s="198">
        <f>IF(ISERROR(VLOOKUP(B10,'Uzun Genel Sonuçlar'!$E$8:$J$1014,6,0)),"",(VLOOKUP(B10,'Uzun Genel Sonuçlar'!$E$8:$J$1014,6,0)))</f>
        <v>371</v>
      </c>
      <c r="K10" s="246">
        <f>IF(ISERROR(VLOOKUP(B10,'Uzun Genel Sonuçlar'!$E$8:$K$1014,7,0)),"",(VLOOKUP(B10,'Uzun Genel Sonuçlar'!$E$8:$K$994,7,0)))</f>
        <v>61</v>
      </c>
      <c r="L10" s="198" t="str">
        <f>IF(ISERROR(VLOOKUP(B10,Yüksek!$E$8:$BR$1000,63,0)),"",(VLOOKUP(B10,Yüksek!$E$8:$BR$1000,63,0)))</f>
        <v/>
      </c>
      <c r="M10" s="265" t="str">
        <f>IF(ISERROR(VLOOKUP(B10,Yüksek!$E$8:$BS$1000,64,0)),"",(VLOOKUP(B10,Yüksek!$E$8:$BS$1000,64,0)))</f>
        <v/>
      </c>
      <c r="N10" s="241">
        <f>IF(ISERROR(VLOOKUP(B10,fırlatma!$E$8:$J$1000,6,0)),"",(VLOOKUP(B10,fırlatma!$E$8:$J$1000,6,0)))</f>
        <v>3379</v>
      </c>
      <c r="O10" s="247">
        <f>IF(ISERROR(VLOOKUP(B10,fırlatma!$E$8:$K$1000,7,0)),"",(VLOOKUP(B10,fırlatma!$E$8:$K$1000,7,0)))</f>
        <v>68</v>
      </c>
      <c r="P10" s="375">
        <f t="shared" si="0"/>
        <v>194</v>
      </c>
    </row>
    <row r="11" spans="1:20" s="371" customFormat="1" ht="23.25" customHeight="1" x14ac:dyDescent="0.2">
      <c r="A11" s="374">
        <v>6</v>
      </c>
      <c r="B11" s="373" t="s">
        <v>1155</v>
      </c>
      <c r="C11" s="443" t="s">
        <v>1145</v>
      </c>
      <c r="D11" s="198">
        <v>869</v>
      </c>
      <c r="E11" s="246">
        <f>IF(ISERROR(VLOOKUP(B11,'60m sonuç'!$D$8:$G$1000,4,0)),"",(VLOOKUP(B11,'60m sonuç'!$D$8:$G$1000,4,0)))</f>
        <v>76</v>
      </c>
      <c r="F11" s="230">
        <f>IF(ISERROR(VLOOKUP(B11,'1500m.'!$D$8:$F$983,3,0)),"",(VLOOKUP(B11,'1500m.'!$D$8:$H$986,3,0)))</f>
        <v>63786</v>
      </c>
      <c r="G11" s="265">
        <f>IF(ISERROR(VLOOKUP(B11,'1500m.'!$D$8:$G$983,4,0)),"",(VLOOKUP(B11,'1500m.'!$D$8:$G$983,4,0)))</f>
        <v>48</v>
      </c>
      <c r="H11" s="198" t="str">
        <f>IF(ISERROR(VLOOKUP(B11,'60m.eng'!$D$8:$F$1000,3,0)),"",(VLOOKUP(B11,'60m.eng'!$D$8:$H$1000,3,0)))</f>
        <v/>
      </c>
      <c r="I11" s="246" t="str">
        <f>IF(ISERROR(VLOOKUP(B11,'60m.eng'!$D$8:$G$1000,4,0)),"",(VLOOKUP(B11,'60m.eng'!$D$8:$G$1000,4,0)))</f>
        <v/>
      </c>
      <c r="J11" s="198">
        <f>IF(ISERROR(VLOOKUP(B11,'Uzun Genel Sonuçlar'!$E$8:$J$1014,6,0)),"",(VLOOKUP(B11,'Uzun Genel Sonuçlar'!$E$8:$J$1014,6,0)))</f>
        <v>395</v>
      </c>
      <c r="K11" s="246">
        <f>IF(ISERROR(VLOOKUP(B11,'Uzun Genel Sonuçlar'!$E$8:$K$1014,7,0)),"",(VLOOKUP(B11,'Uzun Genel Sonuçlar'!$E$8:$K$994,7,0)))</f>
        <v>69</v>
      </c>
      <c r="L11" s="198" t="str">
        <f>IF(ISERROR(VLOOKUP(B11,Yüksek!$E$8:$BR$1000,63,0)),"",(VLOOKUP(B11,Yüksek!$E$8:$BR$1000,63,0)))</f>
        <v/>
      </c>
      <c r="M11" s="265" t="str">
        <f>IF(ISERROR(VLOOKUP(B11,Yüksek!$E$8:$BS$1000,64,0)),"",(VLOOKUP(B11,Yüksek!$E$8:$BS$1000,64,0)))</f>
        <v/>
      </c>
      <c r="N11" s="241" t="str">
        <f>IF(ISERROR(VLOOKUP(B11,fırlatma!$E$8:$J$1000,6,0)),"",(VLOOKUP(B11,fırlatma!$E$8:$J$1000,6,0)))</f>
        <v/>
      </c>
      <c r="O11" s="247" t="str">
        <f>IF(ISERROR(VLOOKUP(B11,fırlatma!$E$8:$K$1000,7,0)),"",(VLOOKUP(B11,fırlatma!$E$8:$K$1000,7,0)))</f>
        <v/>
      </c>
      <c r="P11" s="375">
        <f t="shared" si="0"/>
        <v>193</v>
      </c>
    </row>
    <row r="12" spans="1:20" s="371" customFormat="1" ht="23.25" customHeight="1" x14ac:dyDescent="0.2">
      <c r="A12" s="374">
        <v>7</v>
      </c>
      <c r="B12" s="373" t="s">
        <v>1148</v>
      </c>
      <c r="C12" s="443" t="s">
        <v>1145</v>
      </c>
      <c r="D12" s="198">
        <v>941</v>
      </c>
      <c r="E12" s="246">
        <f>IF(ISERROR(VLOOKUP(B12,'60m sonuç'!$D$8:$G$1000,4,0)),"",(VLOOKUP(B12,'60m sonuç'!$D$8:$G$1000,4,0)))</f>
        <v>64</v>
      </c>
      <c r="F12" s="230" t="str">
        <f>IF(ISERROR(VLOOKUP(B12,'1500m.'!$D$8:$F$983,3,0)),"",(VLOOKUP(B12,'1500m.'!$D$8:$H$986,3,0)))</f>
        <v/>
      </c>
      <c r="G12" s="265" t="str">
        <f>IF(ISERROR(VLOOKUP(B12,'1500m.'!$D$8:$G$983,4,0)),"",(VLOOKUP(B12,'1500m.'!$D$8:$G$983,4,0)))</f>
        <v/>
      </c>
      <c r="H12" s="198" t="str">
        <f>IF(ISERROR(VLOOKUP(B12,'60m.eng'!$D$8:$F$1000,3,0)),"",(VLOOKUP(B12,'60m.eng'!$D$8:$H$1000,3,0)))</f>
        <v/>
      </c>
      <c r="I12" s="246" t="str">
        <f>IF(ISERROR(VLOOKUP(B12,'60m.eng'!$D$8:$G$1000,4,0)),"",(VLOOKUP(B12,'60m.eng'!$D$8:$G$1000,4,0)))</f>
        <v/>
      </c>
      <c r="J12" s="198">
        <f>IF(ISERROR(VLOOKUP(B12,'Uzun Genel Sonuçlar'!$E$8:$J$1014,6,0)),"",(VLOOKUP(B12,'Uzun Genel Sonuçlar'!$E$8:$J$1014,6,0)))</f>
        <v>395</v>
      </c>
      <c r="K12" s="246">
        <f>IF(ISERROR(VLOOKUP(B12,'Uzun Genel Sonuçlar'!$E$8:$K$1014,7,0)),"",(VLOOKUP(B12,'Uzun Genel Sonuçlar'!$E$8:$K$994,7,0)))</f>
        <v>69</v>
      </c>
      <c r="L12" s="198" t="str">
        <f>IF(ISERROR(VLOOKUP(B12,Yüksek!$E$8:$BR$1000,63,0)),"",(VLOOKUP(B12,Yüksek!$E$8:$BR$1000,63,0)))</f>
        <v/>
      </c>
      <c r="M12" s="265" t="str">
        <f>IF(ISERROR(VLOOKUP(B12,Yüksek!$E$8:$BS$1000,64,0)),"",(VLOOKUP(B12,Yüksek!$E$8:$BS$1000,64,0)))</f>
        <v/>
      </c>
      <c r="N12" s="241">
        <f>IF(ISERROR(VLOOKUP(B12,fırlatma!$E$8:$J$1000,6,0)),"",(VLOOKUP(B12,fırlatma!$E$8:$J$1000,6,0)))</f>
        <v>2435</v>
      </c>
      <c r="O12" s="247">
        <f>IF(ISERROR(VLOOKUP(B12,fırlatma!$E$8:$K$1000,7,0)),"",(VLOOKUP(B12,fırlatma!$E$8:$K$1000,7,0)))</f>
        <v>50</v>
      </c>
      <c r="P12" s="375">
        <f t="shared" si="0"/>
        <v>183</v>
      </c>
    </row>
    <row r="13" spans="1:20" s="371" customFormat="1" ht="23.25" customHeight="1" x14ac:dyDescent="0.2">
      <c r="A13" s="374">
        <v>8</v>
      </c>
      <c r="B13" s="373" t="s">
        <v>1147</v>
      </c>
      <c r="C13" s="443" t="s">
        <v>1145</v>
      </c>
      <c r="D13" s="198">
        <v>933</v>
      </c>
      <c r="E13" s="246">
        <f>IF(ISERROR(VLOOKUP(B13,'60m sonuç'!$D$8:$G$1000,4,0)),"",(VLOOKUP(B13,'60m sonuç'!$D$8:$G$1000,4,0)))</f>
        <v>65</v>
      </c>
      <c r="F13" s="230" t="str">
        <f>IF(ISERROR(VLOOKUP(B13,'1500m.'!$D$8:$F$983,3,0)),"",(VLOOKUP(B13,'1500m.'!$D$8:$H$986,3,0)))</f>
        <v/>
      </c>
      <c r="G13" s="265" t="str">
        <f>IF(ISERROR(VLOOKUP(B13,'1500m.'!$D$8:$G$983,4,0)),"",(VLOOKUP(B13,'1500m.'!$D$8:$G$983,4,0)))</f>
        <v/>
      </c>
      <c r="H13" s="198" t="str">
        <f>IF(ISERROR(VLOOKUP(B13,'60m.eng'!$D$8:$F$1000,3,0)),"",(VLOOKUP(B13,'60m.eng'!$D$8:$H$1000,3,0)))</f>
        <v/>
      </c>
      <c r="I13" s="246" t="str">
        <f>IF(ISERROR(VLOOKUP(B13,'60m.eng'!$D$8:$G$1000,4,0)),"",(VLOOKUP(B13,'60m.eng'!$D$8:$G$1000,4,0)))</f>
        <v/>
      </c>
      <c r="J13" s="198">
        <f>IF(ISERROR(VLOOKUP(B13,'Uzun Genel Sonuçlar'!$E$8:$J$1014,6,0)),"",(VLOOKUP(B13,'Uzun Genel Sonuçlar'!$E$8:$J$1014,6,0)))</f>
        <v>340</v>
      </c>
      <c r="K13" s="246">
        <f>IF(ISERROR(VLOOKUP(B13,'Uzun Genel Sonuçlar'!$E$8:$K$1014,7,0)),"",(VLOOKUP(B13,'Uzun Genel Sonuçlar'!$E$8:$K$994,7,0)))</f>
        <v>51</v>
      </c>
      <c r="L13" s="198" t="str">
        <f>IF(ISERROR(VLOOKUP(B13,Yüksek!$E$8:$BR$1000,63,0)),"",(VLOOKUP(B13,Yüksek!$E$8:$BR$1000,63,0)))</f>
        <v/>
      </c>
      <c r="M13" s="265" t="str">
        <f>IF(ISERROR(VLOOKUP(B13,Yüksek!$E$8:$BS$1000,64,0)),"",(VLOOKUP(B13,Yüksek!$E$8:$BS$1000,64,0)))</f>
        <v/>
      </c>
      <c r="N13" s="241">
        <f>IF(ISERROR(VLOOKUP(B13,fırlatma!$E$8:$J$1000,6,0)),"",(VLOOKUP(B13,fırlatma!$E$8:$J$1000,6,0)))</f>
        <v>3260</v>
      </c>
      <c r="O13" s="247">
        <f>IF(ISERROR(VLOOKUP(B13,fırlatma!$E$8:$K$1000,7,0)),"",(VLOOKUP(B13,fırlatma!$E$8:$K$1000,7,0)))</f>
        <v>66</v>
      </c>
      <c r="P13" s="375">
        <f t="shared" si="0"/>
        <v>182</v>
      </c>
    </row>
    <row r="14" spans="1:20" s="371" customFormat="1" ht="23.25" customHeight="1" x14ac:dyDescent="0.2">
      <c r="A14" s="374">
        <v>9</v>
      </c>
      <c r="B14" s="373" t="s">
        <v>1142</v>
      </c>
      <c r="C14" s="443" t="s">
        <v>1145</v>
      </c>
      <c r="D14" s="198">
        <v>956</v>
      </c>
      <c r="E14" s="246">
        <f>IF(ISERROR(VLOOKUP(B14,'60m sonuç'!$D$8:$G$1000,4,0)),"",(VLOOKUP(B14,'60m sonuç'!$D$8:$G$1000,4,0)))</f>
        <v>63</v>
      </c>
      <c r="F14" s="230" t="str">
        <f>IF(ISERROR(VLOOKUP(B14,'1500m.'!$D$8:$F$983,3,0)),"",(VLOOKUP(B14,'1500m.'!$D$8:$H$986,3,0)))</f>
        <v/>
      </c>
      <c r="G14" s="265" t="str">
        <f>IF(ISERROR(VLOOKUP(B14,'1500m.'!$D$8:$G$983,4,0)),"",(VLOOKUP(B14,'1500m.'!$D$8:$G$983,4,0)))</f>
        <v/>
      </c>
      <c r="H14" s="198">
        <f>IF(ISERROR(VLOOKUP(B14,'60m.eng'!$D$8:$F$1000,3,0)),"",(VLOOKUP(B14,'60m.eng'!$D$8:$H$1000,3,0)))</f>
        <v>1228</v>
      </c>
      <c r="I14" s="246">
        <f>IF(ISERROR(VLOOKUP(B14,'60m.eng'!$D$8:$G$1000,4,0)),"",(VLOOKUP(B14,'60m.eng'!$D$8:$G$1000,4,0)))</f>
        <v>47</v>
      </c>
      <c r="J14" s="198">
        <f>IF(ISERROR(VLOOKUP(B14,'Uzun Genel Sonuçlar'!$E$8:$J$1014,6,0)),"",(VLOOKUP(B14,'Uzun Genel Sonuçlar'!$E$8:$J$1014,6,0)))</f>
        <v>405</v>
      </c>
      <c r="K14" s="246">
        <f>IF(ISERROR(VLOOKUP(B14,'Uzun Genel Sonuçlar'!$E$8:$K$1014,7,0)),"",(VLOOKUP(B14,'Uzun Genel Sonuçlar'!$E$8:$K$994,7,0)))</f>
        <v>71</v>
      </c>
      <c r="L14" s="198" t="str">
        <f>IF(ISERROR(VLOOKUP(B14,Yüksek!$E$8:$BR$1000,63,0)),"",(VLOOKUP(B14,Yüksek!$E$8:$BR$1000,63,0)))</f>
        <v/>
      </c>
      <c r="M14" s="265" t="str">
        <f>IF(ISERROR(VLOOKUP(B14,Yüksek!$E$8:$BS$1000,64,0)),"",(VLOOKUP(B14,Yüksek!$E$8:$BS$1000,64,0)))</f>
        <v/>
      </c>
      <c r="N14" s="241" t="str">
        <f>IF(ISERROR(VLOOKUP(B14,fırlatma!$E$8:$J$1000,6,0)),"",(VLOOKUP(B14,fırlatma!$E$8:$J$1000,6,0)))</f>
        <v/>
      </c>
      <c r="O14" s="247" t="str">
        <f>IF(ISERROR(VLOOKUP(B14,fırlatma!$E$8:$K$1000,7,0)),"",(VLOOKUP(B14,fırlatma!$E$8:$K$1000,7,0)))</f>
        <v/>
      </c>
      <c r="P14" s="375">
        <f t="shared" si="0"/>
        <v>181</v>
      </c>
    </row>
    <row r="15" spans="1:20" s="371" customFormat="1" ht="23.25" customHeight="1" x14ac:dyDescent="0.2">
      <c r="A15" s="374">
        <v>10</v>
      </c>
      <c r="B15" s="373" t="s">
        <v>1143</v>
      </c>
      <c r="C15" s="443" t="s">
        <v>1145</v>
      </c>
      <c r="D15" s="198" t="str">
        <f>IF(ISERROR(VLOOKUP(B15,'60m sonuç'!$D$8:$F$1000,3,0)),"",(VLOOKUP(B15,'60m sonuç'!$D$8:$F$1000,3,0)))</f>
        <v/>
      </c>
      <c r="E15" s="246" t="str">
        <f>IF(ISERROR(VLOOKUP(B15,'60m sonuç'!$D$8:$G$1000,4,0)),"",(VLOOKUP(B15,'60m sonuç'!$D$8:$G$1000,4,0)))</f>
        <v/>
      </c>
      <c r="F15" s="230" t="str">
        <f>IF(ISERROR(VLOOKUP(B15,'1500m.'!$D$8:$F$983,3,0)),"",(VLOOKUP(B15,'1500m.'!$D$8:$H$986,3,0)))</f>
        <v/>
      </c>
      <c r="G15" s="265" t="str">
        <f>IF(ISERROR(VLOOKUP(B15,'1500m.'!$D$8:$G$983,4,0)),"",(VLOOKUP(B15,'1500m.'!$D$8:$G$983,4,0)))</f>
        <v/>
      </c>
      <c r="H15" s="198">
        <f>IF(ISERROR(VLOOKUP(B15,'60m.eng'!$D$8:$F$1000,3,0)),"",(VLOOKUP(B15,'60m.eng'!$D$8:$H$1000,3,0)))</f>
        <v>1409</v>
      </c>
      <c r="I15" s="246">
        <f>IF(ISERROR(VLOOKUP(B15,'60m.eng'!$D$8:$G$1000,4,0)),"",(VLOOKUP(B15,'60m.eng'!$D$8:$G$1000,4,0)))</f>
        <v>29</v>
      </c>
      <c r="J15" s="198">
        <f>IF(ISERROR(VLOOKUP(B15,'Uzun Genel Sonuçlar'!$E$8:$J$1014,6,0)),"",(VLOOKUP(B15,'Uzun Genel Sonuçlar'!$E$8:$J$1014,6,0)))</f>
        <v>363</v>
      </c>
      <c r="K15" s="246">
        <f>IF(ISERROR(VLOOKUP(B15,'Uzun Genel Sonuçlar'!$E$8:$K$1014,7,0)),"",(VLOOKUP(B15,'Uzun Genel Sonuçlar'!$E$8:$K$994,7,0)))</f>
        <v>59</v>
      </c>
      <c r="L15" s="198" t="str">
        <f>IF(ISERROR(VLOOKUP(B15,Yüksek!$E$8:$BR$1000,63,0)),"",(VLOOKUP(B15,Yüksek!$E$8:$BR$1000,63,0)))</f>
        <v/>
      </c>
      <c r="M15" s="265" t="str">
        <f>IF(ISERROR(VLOOKUP(B15,Yüksek!$E$8:$BS$1000,64,0)),"",(VLOOKUP(B15,Yüksek!$E$8:$BS$1000,64,0)))</f>
        <v/>
      </c>
      <c r="N15" s="241">
        <f>IF(ISERROR(VLOOKUP(B15,fırlatma!$E$8:$J$1000,6,0)),"",(VLOOKUP(B15,fırlatma!$E$8:$J$1000,6,0)))</f>
        <v>3719</v>
      </c>
      <c r="O15" s="247">
        <f>IF(ISERROR(VLOOKUP(B15,fırlatma!$E$8:$K$1000,7,0)),"",(VLOOKUP(B15,fırlatma!$E$8:$K$1000,7,0)))</f>
        <v>76</v>
      </c>
      <c r="P15" s="375">
        <f t="shared" si="0"/>
        <v>164</v>
      </c>
    </row>
    <row r="16" spans="1:20" s="371" customFormat="1" ht="23.25" customHeight="1" x14ac:dyDescent="0.2">
      <c r="A16" s="374">
        <v>11</v>
      </c>
      <c r="B16" s="373" t="s">
        <v>1153</v>
      </c>
      <c r="C16" s="443" t="s">
        <v>1145</v>
      </c>
      <c r="D16" s="198">
        <v>966</v>
      </c>
      <c r="E16" s="246">
        <f>IF(ISERROR(VLOOKUP(B16,'60m sonuç'!$D$8:$G$1000,4,0)),"",(VLOOKUP(B16,'60m sonuç'!$D$8:$G$1000,4,0)))</f>
        <v>62</v>
      </c>
      <c r="F16" s="230" t="str">
        <f>IF(ISERROR(VLOOKUP(B16,'1500m.'!$D$8:$F$983,3,0)),"",(VLOOKUP(B16,'1500m.'!$D$8:$H$986,3,0)))</f>
        <v/>
      </c>
      <c r="G16" s="265" t="str">
        <f>IF(ISERROR(VLOOKUP(B16,'1500m.'!$D$8:$G$983,4,0)),"",(VLOOKUP(B16,'1500m.'!$D$8:$G$983,4,0)))</f>
        <v/>
      </c>
      <c r="H16" s="198" t="str">
        <f>IF(ISERROR(VLOOKUP(B16,'60m.eng'!$D$8:$F$1000,3,0)),"",(VLOOKUP(B16,'60m.eng'!$D$8:$H$1000,3,0)))</f>
        <v/>
      </c>
      <c r="I16" s="246" t="str">
        <f>IF(ISERROR(VLOOKUP(B16,'60m.eng'!$D$8:$G$1000,4,0)),"",(VLOOKUP(B16,'60m.eng'!$D$8:$G$1000,4,0)))</f>
        <v/>
      </c>
      <c r="J16" s="198" t="str">
        <f>IF(ISERROR(VLOOKUP(B16,'Uzun Genel Sonuçlar'!$E$8:$J$1014,6,0)),"",(VLOOKUP(B16,'Uzun Genel Sonuçlar'!$E$8:$J$1014,6,0)))</f>
        <v/>
      </c>
      <c r="K16" s="246" t="str">
        <f>IF(ISERROR(VLOOKUP(B16,'Uzun Genel Sonuçlar'!$E$8:$K$1014,7,0)),"",(VLOOKUP(B16,'Uzun Genel Sonuçlar'!$E$8:$K$994,7,0)))</f>
        <v/>
      </c>
      <c r="L16" s="198" t="str">
        <f>IF(ISERROR(VLOOKUP(B16,Yüksek!$E$8:$BR$1000,63,0)),"",(VLOOKUP(B16,Yüksek!$E$8:$BR$1000,63,0)))</f>
        <v/>
      </c>
      <c r="M16" s="265" t="str">
        <f>IF(ISERROR(VLOOKUP(B16,Yüksek!$E$8:$BS$1000,64,0)),"",(VLOOKUP(B16,Yüksek!$E$8:$BS$1000,64,0)))</f>
        <v/>
      </c>
      <c r="N16" s="241">
        <f>IF(ISERROR(VLOOKUP(B16,fırlatma!$E$8:$J$1000,6,0)),"",(VLOOKUP(B16,fırlatma!$E$8:$J$1000,6,0)))</f>
        <v>3412</v>
      </c>
      <c r="O16" s="247">
        <f>IF(ISERROR(VLOOKUP(B16,fırlatma!$E$8:$K$1000,7,0)),"",(VLOOKUP(B16,fırlatma!$E$8:$K$1000,7,0)))</f>
        <v>70</v>
      </c>
      <c r="P16" s="375">
        <f t="shared" si="0"/>
        <v>132</v>
      </c>
    </row>
    <row r="17" spans="1:20" s="371" customFormat="1" ht="23.25" customHeight="1" x14ac:dyDescent="0.2">
      <c r="A17" s="374">
        <v>12</v>
      </c>
      <c r="B17" s="373" t="s">
        <v>1158</v>
      </c>
      <c r="C17" s="443" t="s">
        <v>1145</v>
      </c>
      <c r="D17" s="198">
        <v>907</v>
      </c>
      <c r="E17" s="246">
        <f>IF(ISERROR(VLOOKUP(B17,'60m sonuç'!$D$8:$G$1000,4,0)),"",(VLOOKUP(B17,'60m sonuç'!$D$8:$G$1000,4,0)))</f>
        <v>68</v>
      </c>
      <c r="F17" s="230" t="str">
        <f>IF(ISERROR(VLOOKUP(B17,'1500m.'!$D$8:$F$983,3,0)),"",(VLOOKUP(B17,'1500m.'!$D$8:$H$986,3,0)))</f>
        <v/>
      </c>
      <c r="G17" s="265" t="str">
        <f>IF(ISERROR(VLOOKUP(B17,'1500m.'!$D$8:$G$983,4,0)),"",(VLOOKUP(B17,'1500m.'!$D$8:$G$983,4,0)))</f>
        <v/>
      </c>
      <c r="H17" s="198" t="str">
        <f>IF(ISERROR(VLOOKUP(B17,'60m.eng'!$D$8:$F$1000,3,0)),"",(VLOOKUP(B17,'60m.eng'!$D$8:$H$1000,3,0)))</f>
        <v/>
      </c>
      <c r="I17" s="246" t="str">
        <f>IF(ISERROR(VLOOKUP(B17,'60m.eng'!$D$8:$G$1000,4,0)),"",(VLOOKUP(B17,'60m.eng'!$D$8:$G$1000,4,0)))</f>
        <v/>
      </c>
      <c r="J17" s="198">
        <f>IF(ISERROR(VLOOKUP(B17,'Uzun Genel Sonuçlar'!$E$8:$J$1014,6,0)),"",(VLOOKUP(B17,'Uzun Genel Sonuçlar'!$E$8:$J$1014,6,0)))</f>
        <v>363</v>
      </c>
      <c r="K17" s="246">
        <f>IF(ISERROR(VLOOKUP(B17,'Uzun Genel Sonuçlar'!$E$8:$K$1014,7,0)),"",(VLOOKUP(B17,'Uzun Genel Sonuçlar'!$E$8:$K$994,7,0)))</f>
        <v>59</v>
      </c>
      <c r="L17" s="198" t="str">
        <f>IF(ISERROR(VLOOKUP(B17,Yüksek!$E$8:$BR$1000,63,0)),"",(VLOOKUP(B17,Yüksek!$E$8:$BR$1000,63,0)))</f>
        <v/>
      </c>
      <c r="M17" s="265" t="str">
        <f>IF(ISERROR(VLOOKUP(B17,Yüksek!$E$8:$BS$1000,64,0)),"",(VLOOKUP(B17,Yüksek!$E$8:$BS$1000,64,0)))</f>
        <v/>
      </c>
      <c r="N17" s="241" t="str">
        <f>IF(ISERROR(VLOOKUP(B17,fırlatma!$E$8:$J$1000,6,0)),"",(VLOOKUP(B17,fırlatma!$E$8:$J$1000,6,0)))</f>
        <v/>
      </c>
      <c r="O17" s="247" t="str">
        <f>IF(ISERROR(VLOOKUP(B17,fırlatma!$E$8:$K$1000,7,0)),"",(VLOOKUP(B17,fırlatma!$E$8:$K$1000,7,0)))</f>
        <v/>
      </c>
      <c r="P17" s="375">
        <f t="shared" si="0"/>
        <v>127</v>
      </c>
    </row>
    <row r="18" spans="1:20" s="371" customFormat="1" ht="23.25" customHeight="1" x14ac:dyDescent="0.2">
      <c r="A18" s="374">
        <v>13</v>
      </c>
      <c r="B18" s="373" t="s">
        <v>1149</v>
      </c>
      <c r="C18" s="443" t="s">
        <v>1145</v>
      </c>
      <c r="D18" s="198">
        <v>941</v>
      </c>
      <c r="E18" s="246">
        <f>IF(ISERROR(VLOOKUP(B18,'60m sonuç'!$D$8:$G$1000,4,0)),"",(VLOOKUP(B18,'60m sonuç'!$D$8:$G$1000,4,0)))</f>
        <v>64</v>
      </c>
      <c r="F18" s="230" t="str">
        <f>IF(ISERROR(VLOOKUP(B18,'1500m.'!$D$8:$F$983,3,0)),"",(VLOOKUP(B18,'1500m.'!$D$8:$H$986,3,0)))</f>
        <v/>
      </c>
      <c r="G18" s="265" t="str">
        <f>IF(ISERROR(VLOOKUP(B18,'1500m.'!$D$8:$G$983,4,0)),"",(VLOOKUP(B18,'1500m.'!$D$8:$G$983,4,0)))</f>
        <v/>
      </c>
      <c r="H18" s="198" t="str">
        <f>IF(ISERROR(VLOOKUP(B18,'60m.eng'!$D$8:$F$1000,3,0)),"",(VLOOKUP(B18,'60m.eng'!$D$8:$H$1000,3,0)))</f>
        <v/>
      </c>
      <c r="I18" s="246" t="str">
        <f>IF(ISERROR(VLOOKUP(B18,'60m.eng'!$D$8:$G$1000,4,0)),"",(VLOOKUP(B18,'60m.eng'!$D$8:$G$1000,4,0)))</f>
        <v/>
      </c>
      <c r="J18" s="198" t="str">
        <f>IF(ISERROR(VLOOKUP(B18,'Uzun Genel Sonuçlar'!$E$8:$J$1014,6,0)),"",(VLOOKUP(B18,'Uzun Genel Sonuçlar'!$E$8:$J$1014,6,0)))</f>
        <v/>
      </c>
      <c r="K18" s="246" t="str">
        <f>IF(ISERROR(VLOOKUP(B18,'Uzun Genel Sonuçlar'!$E$8:$K$1014,7,0)),"",(VLOOKUP(B18,'Uzun Genel Sonuçlar'!$E$8:$K$994,7,0)))</f>
        <v/>
      </c>
      <c r="L18" s="198" t="str">
        <f>IF(ISERROR(VLOOKUP(B18,Yüksek!$E$8:$BR$1000,63,0)),"",(VLOOKUP(B18,Yüksek!$E$8:$BR$1000,63,0)))</f>
        <v/>
      </c>
      <c r="M18" s="265" t="str">
        <f>IF(ISERROR(VLOOKUP(B18,Yüksek!$E$8:$BS$1000,64,0)),"",(VLOOKUP(B18,Yüksek!$E$8:$BS$1000,64,0)))</f>
        <v/>
      </c>
      <c r="N18" s="241">
        <f>IF(ISERROR(VLOOKUP(B18,fırlatma!$E$8:$J$1000,6,0)),"",(VLOOKUP(B18,fırlatma!$E$8:$J$1000,6,0)))</f>
        <v>2809</v>
      </c>
      <c r="O18" s="247">
        <f>IF(ISERROR(VLOOKUP(B18,fırlatma!$E$8:$K$1000,7,0)),"",(VLOOKUP(B18,fırlatma!$E$8:$K$1000,7,0)))</f>
        <v>58</v>
      </c>
      <c r="P18" s="375">
        <f t="shared" si="0"/>
        <v>122</v>
      </c>
    </row>
    <row r="19" spans="1:20" s="371" customFormat="1" ht="23.25" customHeight="1" x14ac:dyDescent="0.2">
      <c r="A19" s="374">
        <v>14</v>
      </c>
      <c r="B19" s="373" t="s">
        <v>1161</v>
      </c>
      <c r="C19" s="443" t="s">
        <v>1145</v>
      </c>
      <c r="D19" s="198">
        <v>980</v>
      </c>
      <c r="E19" s="246">
        <f>IF(ISERROR(VLOOKUP(B19,'60m sonuç'!$D$8:$G$1000,4,0)),"",(VLOOKUP(B19,'60m sonuç'!$D$8:$G$1000,4,0)))</f>
        <v>61</v>
      </c>
      <c r="F19" s="230" t="str">
        <f>IF(ISERROR(VLOOKUP(B19,'1500m.'!$D$8:$F$983,3,0)),"",(VLOOKUP(B19,'1500m.'!$D$8:$H$986,3,0)))</f>
        <v/>
      </c>
      <c r="G19" s="265" t="str">
        <f>IF(ISERROR(VLOOKUP(B19,'1500m.'!$D$8:$G$983,4,0)),"",(VLOOKUP(B19,'1500m.'!$D$8:$G$983,4,0)))</f>
        <v/>
      </c>
      <c r="H19" s="198" t="str">
        <f>IF(ISERROR(VLOOKUP(B19,'60m.eng'!$D$8:$F$1000,3,0)),"",(VLOOKUP(B19,'60m.eng'!$D$8:$H$1000,3,0)))</f>
        <v/>
      </c>
      <c r="I19" s="246" t="str">
        <f>IF(ISERROR(VLOOKUP(B19,'60m.eng'!$D$8:$G$1000,4,0)),"",(VLOOKUP(B19,'60m.eng'!$D$8:$G$1000,4,0)))</f>
        <v/>
      </c>
      <c r="J19" s="198" t="str">
        <f>IF(ISERROR(VLOOKUP(B19,'Uzun Genel Sonuçlar'!$E$8:$J$1014,6,0)),"",(VLOOKUP(B19,'Uzun Genel Sonuçlar'!$E$8:$J$1014,6,0)))</f>
        <v/>
      </c>
      <c r="K19" s="246" t="str">
        <f>IF(ISERROR(VLOOKUP(B19,'Uzun Genel Sonuçlar'!$E$8:$K$1014,7,0)),"",(VLOOKUP(B19,'Uzun Genel Sonuçlar'!$E$8:$K$994,7,0)))</f>
        <v/>
      </c>
      <c r="L19" s="198" t="str">
        <f>IF(ISERROR(VLOOKUP(B19,Yüksek!$E$8:$BR$1000,63,0)),"",(VLOOKUP(B19,Yüksek!$E$8:$BR$1000,63,0)))</f>
        <v/>
      </c>
      <c r="M19" s="265" t="str">
        <f>IF(ISERROR(VLOOKUP(B19,Yüksek!$E$8:$BS$1000,64,0)),"",(VLOOKUP(B19,Yüksek!$E$8:$BS$1000,64,0)))</f>
        <v/>
      </c>
      <c r="N19" s="241">
        <f>IF(ISERROR(VLOOKUP(B19,fırlatma!$E$8:$J$1000,6,0)),"",(VLOOKUP(B19,fırlatma!$E$8:$J$1000,6,0)))</f>
        <v>2648</v>
      </c>
      <c r="O19" s="247">
        <f>IF(ISERROR(VLOOKUP(B19,fırlatma!$E$8:$K$1000,7,0)),"",(VLOOKUP(B19,fırlatma!$E$8:$K$1000,7,0)))</f>
        <v>54</v>
      </c>
      <c r="P19" s="375">
        <f t="shared" si="0"/>
        <v>115</v>
      </c>
    </row>
    <row r="20" spans="1:20" s="371" customFormat="1" ht="23.25" customHeight="1" x14ac:dyDescent="0.2">
      <c r="A20" s="374">
        <v>15</v>
      </c>
      <c r="B20" s="373" t="s">
        <v>1159</v>
      </c>
      <c r="C20" s="443" t="s">
        <v>1145</v>
      </c>
      <c r="D20" s="198">
        <v>999</v>
      </c>
      <c r="E20" s="246">
        <f>IF(ISERROR(VLOOKUP(B20,'60m sonuç'!$D$8:$G$1000,4,0)),"",(VLOOKUP(B20,'60m sonuç'!$D$8:$G$1000,4,0)))</f>
        <v>59</v>
      </c>
      <c r="F20" s="230" t="str">
        <f>IF(ISERROR(VLOOKUP(B20,'1500m.'!$D$8:$F$983,3,0)),"",(VLOOKUP(B20,'1500m.'!$D$8:$H$986,3,0)))</f>
        <v/>
      </c>
      <c r="G20" s="265" t="str">
        <f>IF(ISERROR(VLOOKUP(B20,'1500m.'!$D$8:$G$983,4,0)),"",(VLOOKUP(B20,'1500m.'!$D$8:$G$983,4,0)))</f>
        <v/>
      </c>
      <c r="H20" s="198" t="str">
        <f>IF(ISERROR(VLOOKUP(B20,'60m.eng'!$D$8:$F$1000,3,0)),"",(VLOOKUP(B20,'60m.eng'!$D$8:$H$1000,3,0)))</f>
        <v/>
      </c>
      <c r="I20" s="246" t="str">
        <f>IF(ISERROR(VLOOKUP(B20,'60m.eng'!$D$8:$G$1000,4,0)),"",(VLOOKUP(B20,'60m.eng'!$D$8:$G$1000,4,0)))</f>
        <v/>
      </c>
      <c r="J20" s="198" t="str">
        <f>IF(ISERROR(VLOOKUP(B20,'Uzun Genel Sonuçlar'!$E$8:$J$1014,6,0)),"",(VLOOKUP(B20,'Uzun Genel Sonuçlar'!$E$8:$J$1014,6,0)))</f>
        <v/>
      </c>
      <c r="K20" s="246" t="str">
        <f>IF(ISERROR(VLOOKUP(B20,'Uzun Genel Sonuçlar'!$E$8:$K$1014,7,0)),"",(VLOOKUP(B20,'Uzun Genel Sonuçlar'!$E$8:$K$994,7,0)))</f>
        <v/>
      </c>
      <c r="L20" s="198" t="str">
        <f>IF(ISERROR(VLOOKUP(B20,Yüksek!$E$8:$BR$1000,63,0)),"",(VLOOKUP(B20,Yüksek!$E$8:$BR$1000,63,0)))</f>
        <v/>
      </c>
      <c r="M20" s="265" t="str">
        <f>IF(ISERROR(VLOOKUP(B20,Yüksek!$E$8:$BS$1000,64,0)),"",(VLOOKUP(B20,Yüksek!$E$8:$BS$1000,64,0)))</f>
        <v/>
      </c>
      <c r="N20" s="241">
        <f>IF(ISERROR(VLOOKUP(B20,fırlatma!$E$8:$J$1000,6,0)),"",(VLOOKUP(B20,fırlatma!$E$8:$J$1000,6,0)))</f>
        <v>2317</v>
      </c>
      <c r="O20" s="247">
        <f>IF(ISERROR(VLOOKUP(B20,fırlatma!$E$8:$K$1000,7,0)),"",(VLOOKUP(B20,fırlatma!$E$8:$K$1000,7,0)))</f>
        <v>48</v>
      </c>
      <c r="P20" s="375">
        <f t="shared" si="0"/>
        <v>107</v>
      </c>
    </row>
    <row r="21" spans="1:20" s="371" customFormat="1" ht="23.25" customHeight="1" x14ac:dyDescent="0.2">
      <c r="A21" s="374">
        <v>16</v>
      </c>
      <c r="B21" s="373" t="s">
        <v>1139</v>
      </c>
      <c r="C21" s="443" t="s">
        <v>1145</v>
      </c>
      <c r="D21" s="198" t="str">
        <f>IF(ISERROR(VLOOKUP(B21,'60m sonuç'!$D$8:$F$1000,3,0)),"",(VLOOKUP(B21,'60m sonuç'!$D$8:$F$1000,3,0)))</f>
        <v/>
      </c>
      <c r="E21" s="246" t="str">
        <f>IF(ISERROR(VLOOKUP(B21,'60m sonuç'!$D$8:$G$1000,4,0)),"",(VLOOKUP(B21,'60m sonuç'!$D$8:$G$1000,4,0)))</f>
        <v/>
      </c>
      <c r="F21" s="230" t="str">
        <f>IF(ISERROR(VLOOKUP(B21,'1500m.'!$D$8:$F$983,3,0)),"",(VLOOKUP(B21,'1500m.'!$D$8:$H$986,3,0)))</f>
        <v/>
      </c>
      <c r="G21" s="265" t="str">
        <f>IF(ISERROR(VLOOKUP(B21,'1500m.'!$D$8:$G$983,4,0)),"",(VLOOKUP(B21,'1500m.'!$D$8:$G$983,4,0)))</f>
        <v/>
      </c>
      <c r="H21" s="198">
        <f>IF(ISERROR(VLOOKUP(B21,'60m.eng'!$D$8:$F$1000,3,0)),"",(VLOOKUP(B21,'60m.eng'!$D$8:$H$1000,3,0)))</f>
        <v>1338</v>
      </c>
      <c r="I21" s="246">
        <f>IF(ISERROR(VLOOKUP(B21,'60m.eng'!$D$8:$G$1000,4,0)),"",(VLOOKUP(B21,'60m.eng'!$D$8:$G$1000,4,0)))</f>
        <v>36</v>
      </c>
      <c r="J21" s="198" t="str">
        <f>IF(ISERROR(VLOOKUP(B21,'Uzun Genel Sonuçlar'!$E$8:$J$1014,6,0)),"",(VLOOKUP(B21,'Uzun Genel Sonuçlar'!$E$8:$J$1014,6,0)))</f>
        <v>NM</v>
      </c>
      <c r="K21" s="246">
        <f>IF(ISERROR(VLOOKUP(B21,'Uzun Genel Sonuçlar'!$E$8:$K$1014,7,0)),"",(VLOOKUP(B21,'Uzun Genel Sonuçlar'!$E$8:$K$994,7,0)))</f>
        <v>0</v>
      </c>
      <c r="L21" s="198">
        <f>IF(ISERROR(VLOOKUP(B21,Yüksek!$E$8:$BR$1000,63,0)),"",(VLOOKUP(B21,Yüksek!$E$8:$BR$1000,63,0)))</f>
        <v>125</v>
      </c>
      <c r="M21" s="265">
        <f>IF(ISERROR(VLOOKUP(B21,Yüksek!$E$8:$BS$1000,64,0)),"",(VLOOKUP(B21,Yüksek!$E$8:$BS$1000,64,0)))</f>
        <v>61</v>
      </c>
      <c r="N21" s="241" t="str">
        <f>IF(ISERROR(VLOOKUP(B21,fırlatma!$E$8:$J$1000,6,0)),"",(VLOOKUP(B21,fırlatma!$E$8:$J$1000,6,0)))</f>
        <v/>
      </c>
      <c r="O21" s="247" t="str">
        <f>IF(ISERROR(VLOOKUP(B21,fırlatma!$E$8:$K$1000,7,0)),"",(VLOOKUP(B21,fırlatma!$E$8:$K$1000,7,0)))</f>
        <v/>
      </c>
      <c r="P21" s="375">
        <f t="shared" si="0"/>
        <v>97</v>
      </c>
    </row>
    <row r="22" spans="1:20" s="371" customFormat="1" ht="23.25" customHeight="1" x14ac:dyDescent="0.2">
      <c r="A22" s="374">
        <v>17</v>
      </c>
      <c r="B22" s="373" t="s">
        <v>1144</v>
      </c>
      <c r="C22" s="443" t="s">
        <v>1145</v>
      </c>
      <c r="D22" s="198" t="str">
        <f>IF(ISERROR(VLOOKUP(B22,'60m sonuç'!$D$8:$F$1000,3,0)),"",(VLOOKUP(B22,'60m sonuç'!$D$8:$F$1000,3,0)))</f>
        <v/>
      </c>
      <c r="E22" s="246" t="str">
        <f>IF(ISERROR(VLOOKUP(B22,'60m sonuç'!$D$8:$G$1000,4,0)),"",(VLOOKUP(B22,'60m sonuç'!$D$8:$G$1000,4,0)))</f>
        <v/>
      </c>
      <c r="F22" s="230" t="str">
        <f>IF(ISERROR(VLOOKUP(B22,'1500m.'!$D$8:$F$983,3,0)),"",(VLOOKUP(B22,'1500m.'!$D$8:$H$986,3,0)))</f>
        <v/>
      </c>
      <c r="G22" s="265" t="str">
        <f>IF(ISERROR(VLOOKUP(B22,'1500m.'!$D$8:$G$983,4,0)),"",(VLOOKUP(B22,'1500m.'!$D$8:$G$983,4,0)))</f>
        <v/>
      </c>
      <c r="H22" s="198">
        <f>IF(ISERROR(VLOOKUP(B22,'60m.eng'!$D$8:$F$1000,3,0)),"",(VLOOKUP(B22,'60m.eng'!$D$8:$H$1000,3,0)))</f>
        <v>1549</v>
      </c>
      <c r="I22" s="246">
        <f>IF(ISERROR(VLOOKUP(B22,'60m.eng'!$D$8:$G$1000,4,0)),"",(VLOOKUP(B22,'60m.eng'!$D$8:$G$1000,4,0)))</f>
        <v>15</v>
      </c>
      <c r="J22" s="198">
        <f>IF(ISERROR(VLOOKUP(B22,'Uzun Genel Sonuçlar'!$E$8:$J$1014,6,0)),"",(VLOOKUP(B22,'Uzun Genel Sonuçlar'!$E$8:$J$1014,6,0)))</f>
        <v>338</v>
      </c>
      <c r="K22" s="246">
        <f>IF(ISERROR(VLOOKUP(B22,'Uzun Genel Sonuçlar'!$E$8:$K$1014,7,0)),"",(VLOOKUP(B22,'Uzun Genel Sonuçlar'!$E$8:$K$994,7,0)))</f>
        <v>50</v>
      </c>
      <c r="L22" s="198" t="str">
        <f>IF(ISERROR(VLOOKUP(B22,Yüksek!$E$8:$BR$1000,63,0)),"",(VLOOKUP(B22,Yüksek!$E$8:$BR$1000,63,0)))</f>
        <v>NM</v>
      </c>
      <c r="M22" s="265">
        <f>IF(ISERROR(VLOOKUP(B22,Yüksek!$E$8:$BS$1000,64,0)),"",(VLOOKUP(B22,Yüksek!$E$8:$BS$1000,64,0)))</f>
        <v>0</v>
      </c>
      <c r="N22" s="241" t="str">
        <f>IF(ISERROR(VLOOKUP(B22,fırlatma!$E$8:$J$1000,6,0)),"",(VLOOKUP(B22,fırlatma!$E$8:$J$1000,6,0)))</f>
        <v/>
      </c>
      <c r="O22" s="247" t="str">
        <f>IF(ISERROR(VLOOKUP(B22,fırlatma!$E$8:$K$1000,7,0)),"",(VLOOKUP(B22,fırlatma!$E$8:$K$1000,7,0)))</f>
        <v/>
      </c>
      <c r="P22" s="375">
        <f t="shared" si="0"/>
        <v>65</v>
      </c>
    </row>
    <row r="23" spans="1:20" s="371" customFormat="1" ht="23.25" hidden="1" customHeight="1" x14ac:dyDescent="0.2">
      <c r="A23" s="374">
        <v>18</v>
      </c>
      <c r="B23" s="373"/>
      <c r="C23" s="373"/>
      <c r="D23" s="198" t="str">
        <f>IF(ISERROR(VLOOKUP(B23,'60m sonuç'!$D$8:$F$1000,3,0)),"",(VLOOKUP(B23,'60m sonuç'!$D$8:$F$1000,3,0)))</f>
        <v/>
      </c>
      <c r="E23" s="246" t="str">
        <f>IF(ISERROR(VLOOKUP(B23,'60m sonuç'!$D$8:$G$1000,4,0)),"",(VLOOKUP(B23,'60m sonuç'!$D$8:$G$1000,4,0)))</f>
        <v/>
      </c>
      <c r="F23" s="230" t="str">
        <f>IF(ISERROR(VLOOKUP(B23,'1500m.'!$D$8:$F$983,3,0)),"",(VLOOKUP(B23,'1500m.'!$D$8:$H$986,3,0)))</f>
        <v/>
      </c>
      <c r="G23" s="265" t="str">
        <f>IF(ISERROR(VLOOKUP(B23,'1500m.'!$D$8:$G$983,4,0)),"",(VLOOKUP(B23,'1500m.'!$D$8:$G$983,4,0)))</f>
        <v/>
      </c>
      <c r="H23" s="198" t="str">
        <f>IF(ISERROR(VLOOKUP(B23,'60m.eng'!$D$8:$F$1000,3,0)),"",(VLOOKUP(B23,'60m.eng'!$D$8:$H$1000,3,0)))</f>
        <v/>
      </c>
      <c r="I23" s="246" t="str">
        <f>IF(ISERROR(VLOOKUP(B23,'60m.eng'!$D$8:$G$1000,4,0)),"",(VLOOKUP(B23,'60m.eng'!$D$8:$G$1000,4,0)))</f>
        <v/>
      </c>
      <c r="J23" s="198" t="str">
        <f>IF(ISERROR(VLOOKUP(B23,'Uzun Genel Sonuçlar'!$E$8:$J$1014,6,0)),"",(VLOOKUP(B23,'Uzun Genel Sonuçlar'!$E$8:$J$1014,6,0)))</f>
        <v/>
      </c>
      <c r="K23" s="246" t="str">
        <f>IF(ISERROR(VLOOKUP(B23,'Uzun Genel Sonuçlar'!$E$8:$K$1014,7,0)),"",(VLOOKUP(B23,'Uzun Genel Sonuçlar'!$E$8:$K$994,7,0)))</f>
        <v/>
      </c>
      <c r="L23" s="198" t="str">
        <f>IF(ISERROR(VLOOKUP(B23,Yüksek!$E$8:$BR$1000,63,0)),"",(VLOOKUP(B23,Yüksek!$E$8:$BR$1000,63,0)))</f>
        <v/>
      </c>
      <c r="M23" s="265" t="str">
        <f>IF(ISERROR(VLOOKUP(B23,Yüksek!$E$8:$BS$1000,64,0)),"",(VLOOKUP(B23,Yüksek!$E$8:$BS$1000,64,0)))</f>
        <v/>
      </c>
      <c r="N23" s="241" t="str">
        <f>IF(ISERROR(VLOOKUP(B23,fırlatma!$E$8:$J$1000,6,0)),"",(VLOOKUP(B23,fırlatma!$E$8:$J$1000,6,0)))</f>
        <v/>
      </c>
      <c r="O23" s="247" t="str">
        <f>IF(ISERROR(VLOOKUP(B23,fırlatma!$E$8:$K$1000,7,0)),"",(VLOOKUP(B23,fırlatma!$E$8:$K$1000,7,0)))</f>
        <v/>
      </c>
      <c r="P23" s="375">
        <f t="shared" ref="P23:P45" si="1">SUM(E23,M23,K23,G23,I23,O23)</f>
        <v>0</v>
      </c>
    </row>
    <row r="24" spans="1:20" s="371" customFormat="1" ht="23.25" hidden="1" customHeight="1" x14ac:dyDescent="0.2">
      <c r="A24" s="374">
        <v>19</v>
      </c>
      <c r="B24" s="373"/>
      <c r="C24" s="373"/>
      <c r="D24" s="198" t="str">
        <f>IF(ISERROR(VLOOKUP(B24,'60m sonuç'!$D$8:$F$1000,3,0)),"",(VLOOKUP(B24,'60m sonuç'!$D$8:$F$1000,3,0)))</f>
        <v/>
      </c>
      <c r="E24" s="246" t="str">
        <f>IF(ISERROR(VLOOKUP(B24,'60m sonuç'!$D$8:$G$1000,4,0)),"",(VLOOKUP(B24,'60m sonuç'!$D$8:$G$1000,4,0)))</f>
        <v/>
      </c>
      <c r="F24" s="230" t="str">
        <f>IF(ISERROR(VLOOKUP(B24,'1500m.'!$D$8:$F$983,3,0)),"",(VLOOKUP(B24,'1500m.'!$D$8:$H$986,3,0)))</f>
        <v/>
      </c>
      <c r="G24" s="265" t="str">
        <f>IF(ISERROR(VLOOKUP(B24,'1500m.'!$D$8:$G$983,4,0)),"",(VLOOKUP(B24,'1500m.'!$D$8:$G$983,4,0)))</f>
        <v/>
      </c>
      <c r="H24" s="198" t="str">
        <f>IF(ISERROR(VLOOKUP(B24,'60m.eng'!$D$8:$F$1000,3,0)),"",(VLOOKUP(B24,'60m.eng'!$D$8:$H$1000,3,0)))</f>
        <v/>
      </c>
      <c r="I24" s="246" t="str">
        <f>IF(ISERROR(VLOOKUP(B24,'60m.eng'!$D$8:$G$1000,4,0)),"",(VLOOKUP(B24,'60m.eng'!$D$8:$G$1000,4,0)))</f>
        <v/>
      </c>
      <c r="J24" s="198" t="str">
        <f>IF(ISERROR(VLOOKUP(B24,'Uzun Genel Sonuçlar'!$E$8:$J$1014,6,0)),"",(VLOOKUP(B24,'Uzun Genel Sonuçlar'!$E$8:$J$1014,6,0)))</f>
        <v/>
      </c>
      <c r="K24" s="246" t="str">
        <f>IF(ISERROR(VLOOKUP(B24,'Uzun Genel Sonuçlar'!$E$8:$K$1014,7,0)),"",(VLOOKUP(B24,'Uzun Genel Sonuçlar'!$E$8:$K$994,7,0)))</f>
        <v/>
      </c>
      <c r="L24" s="198" t="str">
        <f>IF(ISERROR(VLOOKUP(B24,Yüksek!$E$8:$BR$1000,63,0)),"",(VLOOKUP(B24,Yüksek!$E$8:$BR$1000,63,0)))</f>
        <v/>
      </c>
      <c r="M24" s="265" t="str">
        <f>IF(ISERROR(VLOOKUP(B24,Yüksek!$E$8:$BS$1000,64,0)),"",(VLOOKUP(B24,Yüksek!$E$8:$BS$1000,64,0)))</f>
        <v/>
      </c>
      <c r="N24" s="241" t="str">
        <f>IF(ISERROR(VLOOKUP(B24,fırlatma!$E$8:$J$1000,6,0)),"",(VLOOKUP(B24,fırlatma!$E$8:$J$1000,6,0)))</f>
        <v/>
      </c>
      <c r="O24" s="247" t="str">
        <f>IF(ISERROR(VLOOKUP(B24,fırlatma!$E$8:$K$1000,7,0)),"",(VLOOKUP(B24,fırlatma!$E$8:$K$1000,7,0)))</f>
        <v/>
      </c>
      <c r="P24" s="375">
        <f t="shared" si="1"/>
        <v>0</v>
      </c>
    </row>
    <row r="25" spans="1:20" s="371" customFormat="1" ht="23.25" hidden="1" customHeight="1" x14ac:dyDescent="0.2">
      <c r="A25" s="374">
        <v>20</v>
      </c>
      <c r="B25" s="373"/>
      <c r="C25" s="373"/>
      <c r="D25" s="198" t="str">
        <f>IF(ISERROR(VLOOKUP(B25,'60m sonuç'!$D$8:$F$1000,3,0)),"",(VLOOKUP(B25,'60m sonuç'!$D$8:$F$1000,3,0)))</f>
        <v/>
      </c>
      <c r="E25" s="246" t="str">
        <f>IF(ISERROR(VLOOKUP(B25,'60m sonuç'!$D$8:$G$1000,4,0)),"",(VLOOKUP(B25,'60m sonuç'!$D$8:$G$1000,4,0)))</f>
        <v/>
      </c>
      <c r="F25" s="230" t="str">
        <f>IF(ISERROR(VLOOKUP(B25,'1500m.'!$D$8:$F$983,3,0)),"",(VLOOKUP(B25,'1500m.'!$D$8:$H$986,3,0)))</f>
        <v/>
      </c>
      <c r="G25" s="265" t="str">
        <f>IF(ISERROR(VLOOKUP(B25,'1500m.'!$D$8:$G$983,4,0)),"",(VLOOKUP(B25,'1500m.'!$D$8:$G$983,4,0)))</f>
        <v/>
      </c>
      <c r="H25" s="198" t="str">
        <f>IF(ISERROR(VLOOKUP(B25,'60m.eng'!$D$8:$F$1000,3,0)),"",(VLOOKUP(B25,'60m.eng'!$D$8:$H$1000,3,0)))</f>
        <v/>
      </c>
      <c r="I25" s="246" t="str">
        <f>IF(ISERROR(VLOOKUP(B25,'60m.eng'!$D$8:$G$1000,4,0)),"",(VLOOKUP(B25,'60m.eng'!$D$8:$G$1000,4,0)))</f>
        <v/>
      </c>
      <c r="J25" s="198" t="str">
        <f>IF(ISERROR(VLOOKUP(B25,'Uzun Genel Sonuçlar'!$E$8:$J$1014,6,0)),"",(VLOOKUP(B25,'Uzun Genel Sonuçlar'!$E$8:$J$1014,6,0)))</f>
        <v/>
      </c>
      <c r="K25" s="246" t="str">
        <f>IF(ISERROR(VLOOKUP(B25,'Uzun Genel Sonuçlar'!$E$8:$K$1014,7,0)),"",(VLOOKUP(B25,'Uzun Genel Sonuçlar'!$E$8:$K$994,7,0)))</f>
        <v/>
      </c>
      <c r="L25" s="198" t="str">
        <f>IF(ISERROR(VLOOKUP(B25,Yüksek!$E$8:$BR$1000,63,0)),"",(VLOOKUP(B25,Yüksek!$E$8:$BR$1000,63,0)))</f>
        <v/>
      </c>
      <c r="M25" s="265" t="str">
        <f>IF(ISERROR(VLOOKUP(B25,Yüksek!$E$8:$BS$1000,64,0)),"",(VLOOKUP(B25,Yüksek!$E$8:$BS$1000,64,0)))</f>
        <v/>
      </c>
      <c r="N25" s="241" t="str">
        <f>IF(ISERROR(VLOOKUP(B25,fırlatma!$E$8:$J$1000,6,0)),"",(VLOOKUP(B25,fırlatma!$E$8:$J$1000,6,0)))</f>
        <v/>
      </c>
      <c r="O25" s="247" t="str">
        <f>IF(ISERROR(VLOOKUP(B25,fırlatma!$E$8:$K$1000,7,0)),"",(VLOOKUP(B25,fırlatma!$E$8:$K$1000,7,0)))</f>
        <v/>
      </c>
      <c r="P25" s="375">
        <f t="shared" si="1"/>
        <v>0</v>
      </c>
    </row>
    <row r="26" spans="1:20" s="371" customFormat="1" ht="23.25" hidden="1" customHeight="1" x14ac:dyDescent="0.2">
      <c r="A26" s="374">
        <v>21</v>
      </c>
      <c r="B26" s="373"/>
      <c r="C26" s="373"/>
      <c r="D26" s="198" t="str">
        <f>IF(ISERROR(VLOOKUP(B26,'60m sonuç'!$D$8:$F$1000,3,0)),"",(VLOOKUP(B26,'60m sonuç'!$D$8:$F$1000,3,0)))</f>
        <v/>
      </c>
      <c r="E26" s="246" t="str">
        <f>IF(ISERROR(VLOOKUP(B26,'60m sonuç'!$D$8:$G$1000,4,0)),"",(VLOOKUP(B26,'60m sonuç'!$D$8:$G$1000,4,0)))</f>
        <v/>
      </c>
      <c r="F26" s="230" t="str">
        <f>IF(ISERROR(VLOOKUP(B26,'1500m.'!$D$8:$F$983,3,0)),"",(VLOOKUP(B26,'1500m.'!$D$8:$H$986,3,0)))</f>
        <v/>
      </c>
      <c r="G26" s="265" t="str">
        <f>IF(ISERROR(VLOOKUP(B26,'1500m.'!$D$8:$G$983,4,0)),"",(VLOOKUP(B26,'1500m.'!$D$8:$G$983,4,0)))</f>
        <v/>
      </c>
      <c r="H26" s="198" t="str">
        <f>IF(ISERROR(VLOOKUP(B26,'60m.eng'!$D$8:$F$1000,3,0)),"",(VLOOKUP(B26,'60m.eng'!$D$8:$H$1000,3,0)))</f>
        <v/>
      </c>
      <c r="I26" s="246" t="str">
        <f>IF(ISERROR(VLOOKUP(B26,'60m.eng'!$D$8:$G$1000,4,0)),"",(VLOOKUP(B26,'60m.eng'!$D$8:$G$1000,4,0)))</f>
        <v/>
      </c>
      <c r="J26" s="198" t="str">
        <f>IF(ISERROR(VLOOKUP(B26,'Uzun Genel Sonuçlar'!$E$8:$J$1014,6,0)),"",(VLOOKUP(B26,'Uzun Genel Sonuçlar'!$E$8:$J$1014,6,0)))</f>
        <v/>
      </c>
      <c r="K26" s="246" t="str">
        <f>IF(ISERROR(VLOOKUP(B26,'Uzun Genel Sonuçlar'!$E$8:$K$1014,7,0)),"",(VLOOKUP(B26,'Uzun Genel Sonuçlar'!$E$8:$K$994,7,0)))</f>
        <v/>
      </c>
      <c r="L26" s="198" t="str">
        <f>IF(ISERROR(VLOOKUP(B26,Yüksek!$E$8:$BR$1000,63,0)),"",(VLOOKUP(B26,Yüksek!$E$8:$BR$1000,63,0)))</f>
        <v/>
      </c>
      <c r="M26" s="265" t="str">
        <f>IF(ISERROR(VLOOKUP(B26,Yüksek!$E$8:$BS$1000,64,0)),"",(VLOOKUP(B26,Yüksek!$E$8:$BS$1000,64,0)))</f>
        <v/>
      </c>
      <c r="N26" s="241" t="str">
        <f>IF(ISERROR(VLOOKUP(B26,fırlatma!$E$8:$J$1000,6,0)),"",(VLOOKUP(B26,fırlatma!$E$8:$J$1000,6,0)))</f>
        <v/>
      </c>
      <c r="O26" s="247" t="str">
        <f>IF(ISERROR(VLOOKUP(B26,fırlatma!$E$8:$K$1000,7,0)),"",(VLOOKUP(B26,fırlatma!$E$8:$K$1000,7,0)))</f>
        <v/>
      </c>
      <c r="P26" s="375">
        <f t="shared" si="1"/>
        <v>0</v>
      </c>
    </row>
    <row r="27" spans="1:20" s="371" customFormat="1" ht="23.25" hidden="1" customHeight="1" x14ac:dyDescent="0.2">
      <c r="A27" s="374">
        <v>22</v>
      </c>
      <c r="B27" s="373"/>
      <c r="C27" s="373"/>
      <c r="D27" s="198" t="str">
        <f>IF(ISERROR(VLOOKUP(B27,'60m sonuç'!$D$8:$F$1000,3,0)),"",(VLOOKUP(B27,'60m sonuç'!$D$8:$F$1000,3,0)))</f>
        <v/>
      </c>
      <c r="E27" s="246" t="str">
        <f>IF(ISERROR(VLOOKUP(B27,'60m sonuç'!$D$8:$G$1000,4,0)),"",(VLOOKUP(B27,'60m sonuç'!$D$8:$G$1000,4,0)))</f>
        <v/>
      </c>
      <c r="F27" s="230" t="str">
        <f>IF(ISERROR(VLOOKUP(B27,'1500m.'!$D$8:$F$983,3,0)),"",(VLOOKUP(B27,'1500m.'!$D$8:$H$986,3,0)))</f>
        <v/>
      </c>
      <c r="G27" s="265" t="str">
        <f>IF(ISERROR(VLOOKUP(B27,'1500m.'!$D$8:$G$983,4,0)),"",(VLOOKUP(B27,'1500m.'!$D$8:$G$983,4,0)))</f>
        <v/>
      </c>
      <c r="H27" s="198" t="str">
        <f>IF(ISERROR(VLOOKUP(B27,'60m.eng'!$D$8:$F$1000,3,0)),"",(VLOOKUP(B27,'60m.eng'!$D$8:$H$1000,3,0)))</f>
        <v/>
      </c>
      <c r="I27" s="246" t="str">
        <f>IF(ISERROR(VLOOKUP(B27,'60m.eng'!$D$8:$G$1000,4,0)),"",(VLOOKUP(B27,'60m.eng'!$D$8:$G$1000,4,0)))</f>
        <v/>
      </c>
      <c r="J27" s="198" t="str">
        <f>IF(ISERROR(VLOOKUP(B27,'Uzun Genel Sonuçlar'!$E$8:$J$1014,6,0)),"",(VLOOKUP(B27,'Uzun Genel Sonuçlar'!$E$8:$J$1014,6,0)))</f>
        <v/>
      </c>
      <c r="K27" s="246" t="str">
        <f>IF(ISERROR(VLOOKUP(B27,'Uzun Genel Sonuçlar'!$E$8:$K$1014,7,0)),"",(VLOOKUP(B27,'Uzun Genel Sonuçlar'!$E$8:$K$994,7,0)))</f>
        <v/>
      </c>
      <c r="L27" s="198" t="str">
        <f>IF(ISERROR(VLOOKUP(B27,Yüksek!$E$8:$BR$1000,63,0)),"",(VLOOKUP(B27,Yüksek!$E$8:$BR$1000,63,0)))</f>
        <v/>
      </c>
      <c r="M27" s="265" t="str">
        <f>IF(ISERROR(VLOOKUP(B27,Yüksek!$E$8:$BS$1000,64,0)),"",(VLOOKUP(B27,Yüksek!$E$8:$BS$1000,64,0)))</f>
        <v/>
      </c>
      <c r="N27" s="241" t="str">
        <f>IF(ISERROR(VLOOKUP(B27,fırlatma!$E$8:$J$1000,6,0)),"",(VLOOKUP(B27,fırlatma!$E$8:$J$1000,6,0)))</f>
        <v/>
      </c>
      <c r="O27" s="247" t="str">
        <f>IF(ISERROR(VLOOKUP(B27,fırlatma!$E$8:$K$1000,7,0)),"",(VLOOKUP(B27,fırlatma!$E$8:$K$1000,7,0)))</f>
        <v/>
      </c>
      <c r="P27" s="375">
        <f t="shared" si="1"/>
        <v>0</v>
      </c>
    </row>
    <row r="28" spans="1:20" s="371" customFormat="1" ht="23.25" hidden="1" customHeight="1" x14ac:dyDescent="0.2">
      <c r="A28" s="374">
        <v>23</v>
      </c>
      <c r="B28" s="373"/>
      <c r="C28" s="373"/>
      <c r="D28" s="198" t="str">
        <f>IF(ISERROR(VLOOKUP(B28,'60m sonuç'!$D$8:$F$1000,3,0)),"",(VLOOKUP(B28,'60m sonuç'!$D$8:$F$1000,3,0)))</f>
        <v/>
      </c>
      <c r="E28" s="246" t="str">
        <f>IF(ISERROR(VLOOKUP(B28,'60m sonuç'!$D$8:$G$1000,4,0)),"",(VLOOKUP(B28,'60m sonuç'!$D$8:$G$1000,4,0)))</f>
        <v/>
      </c>
      <c r="F28" s="230" t="str">
        <f>IF(ISERROR(VLOOKUP(B28,'1500m.'!$D$8:$F$983,3,0)),"",(VLOOKUP(B28,'1500m.'!$D$8:$H$986,3,0)))</f>
        <v/>
      </c>
      <c r="G28" s="265" t="str">
        <f>IF(ISERROR(VLOOKUP(B28,'1500m.'!$D$8:$G$983,4,0)),"",(VLOOKUP(B28,'1500m.'!$D$8:$G$983,4,0)))</f>
        <v/>
      </c>
      <c r="H28" s="198" t="str">
        <f>IF(ISERROR(VLOOKUP(B28,'60m.eng'!$D$8:$F$1000,3,0)),"",(VLOOKUP(B28,'60m.eng'!$D$8:$H$1000,3,0)))</f>
        <v/>
      </c>
      <c r="I28" s="246" t="str">
        <f>IF(ISERROR(VLOOKUP(B28,'60m.eng'!$D$8:$G$1000,4,0)),"",(VLOOKUP(B28,'60m.eng'!$D$8:$G$1000,4,0)))</f>
        <v/>
      </c>
      <c r="J28" s="198" t="str">
        <f>IF(ISERROR(VLOOKUP(B28,'Uzun Genel Sonuçlar'!$E$8:$J$1014,6,0)),"",(VLOOKUP(B28,'Uzun Genel Sonuçlar'!$E$8:$J$1014,6,0)))</f>
        <v/>
      </c>
      <c r="K28" s="246" t="str">
        <f>IF(ISERROR(VLOOKUP(B28,'Uzun Genel Sonuçlar'!$E$8:$K$1014,7,0)),"",(VLOOKUP(B28,'Uzun Genel Sonuçlar'!$E$8:$K$994,7,0)))</f>
        <v/>
      </c>
      <c r="L28" s="198" t="str">
        <f>IF(ISERROR(VLOOKUP(B28,Yüksek!$E$8:$BR$1000,63,0)),"",(VLOOKUP(B28,Yüksek!$E$8:$BR$1000,63,0)))</f>
        <v/>
      </c>
      <c r="M28" s="265" t="str">
        <f>IF(ISERROR(VLOOKUP(B28,Yüksek!$E$8:$BS$1000,64,0)),"",(VLOOKUP(B28,Yüksek!$E$8:$BS$1000,64,0)))</f>
        <v/>
      </c>
      <c r="N28" s="241" t="str">
        <f>IF(ISERROR(VLOOKUP(B28,fırlatma!$E$8:$J$1000,6,0)),"",(VLOOKUP(B28,fırlatma!$E$8:$J$1000,6,0)))</f>
        <v/>
      </c>
      <c r="O28" s="247" t="str">
        <f>IF(ISERROR(VLOOKUP(B28,fırlatma!$E$8:$K$1000,7,0)),"",(VLOOKUP(B28,fırlatma!$E$8:$K$1000,7,0)))</f>
        <v/>
      </c>
      <c r="P28" s="375">
        <f t="shared" si="1"/>
        <v>0</v>
      </c>
    </row>
    <row r="29" spans="1:20" ht="23.25" hidden="1" customHeight="1" x14ac:dyDescent="0.2">
      <c r="A29" s="374">
        <v>24</v>
      </c>
      <c r="B29" s="373"/>
      <c r="C29" s="373"/>
      <c r="D29" s="198" t="str">
        <f>IF(ISERROR(VLOOKUP(B29,'60m sonuç'!$D$8:$F$1000,3,0)),"",(VLOOKUP(B29,'60m sonuç'!$D$8:$F$1000,3,0)))</f>
        <v/>
      </c>
      <c r="E29" s="246" t="str">
        <f>IF(ISERROR(VLOOKUP(B29,'60m sonuç'!$D$8:$G$1000,4,0)),"",(VLOOKUP(B29,'60m sonuç'!$D$8:$G$1000,4,0)))</f>
        <v/>
      </c>
      <c r="F29" s="230" t="str">
        <f>IF(ISERROR(VLOOKUP(B29,'1500m.'!$D$8:$F$983,3,0)),"",(VLOOKUP(B29,'1500m.'!$D$8:$H$986,3,0)))</f>
        <v/>
      </c>
      <c r="G29" s="265" t="str">
        <f>IF(ISERROR(VLOOKUP(B29,'1500m.'!$D$8:$G$983,4,0)),"",(VLOOKUP(B29,'1500m.'!$D$8:$G$983,4,0)))</f>
        <v/>
      </c>
      <c r="H29" s="198" t="str">
        <f>IF(ISERROR(VLOOKUP(B29,'60m.eng'!$D$8:$F$1000,3,0)),"",(VLOOKUP(B29,'60m.eng'!$D$8:$H$1000,3,0)))</f>
        <v/>
      </c>
      <c r="I29" s="246" t="str">
        <f>IF(ISERROR(VLOOKUP(B29,'60m.eng'!$D$8:$G$1000,4,0)),"",(VLOOKUP(B29,'60m.eng'!$D$8:$G$1000,4,0)))</f>
        <v/>
      </c>
      <c r="J29" s="198" t="str">
        <f>IF(ISERROR(VLOOKUP(B29,'Uzun Genel Sonuçlar'!$E$8:$J$1014,6,0)),"",(VLOOKUP(B29,'Uzun Genel Sonuçlar'!$E$8:$J$1014,6,0)))</f>
        <v/>
      </c>
      <c r="K29" s="246" t="str">
        <f>IF(ISERROR(VLOOKUP(B29,'Uzun Genel Sonuçlar'!$E$8:$K$1014,7,0)),"",(VLOOKUP(B29,'Uzun Genel Sonuçlar'!$E$8:$K$994,7,0)))</f>
        <v/>
      </c>
      <c r="L29" s="198" t="str">
        <f>IF(ISERROR(VLOOKUP(B29,Yüksek!$E$8:$BR$1000,63,0)),"",(VLOOKUP(B29,Yüksek!$E$8:$BR$1000,63,0)))</f>
        <v/>
      </c>
      <c r="M29" s="265" t="str">
        <f>IF(ISERROR(VLOOKUP(B29,Yüksek!$E$8:$BS$1000,64,0)),"",(VLOOKUP(B29,Yüksek!$E$8:$BS$1000,64,0)))</f>
        <v/>
      </c>
      <c r="N29" s="241" t="str">
        <f>IF(ISERROR(VLOOKUP(B29,fırlatma!$E$8:$J$1000,6,0)),"",(VLOOKUP(B29,fırlatma!$E$8:$J$1000,6,0)))</f>
        <v/>
      </c>
      <c r="O29" s="247" t="str">
        <f>IF(ISERROR(VLOOKUP(B29,fırlatma!$E$8:$K$1000,7,0)),"",(VLOOKUP(B29,fırlatma!$E$8:$K$1000,7,0)))</f>
        <v/>
      </c>
      <c r="P29" s="375">
        <f t="shared" si="1"/>
        <v>0</v>
      </c>
      <c r="Q29"/>
      <c r="R29"/>
      <c r="S29"/>
      <c r="T29"/>
    </row>
    <row r="30" spans="1:20" ht="23.25" hidden="1" customHeight="1" x14ac:dyDescent="0.2">
      <c r="A30" s="374">
        <v>25</v>
      </c>
      <c r="B30" s="373"/>
      <c r="C30" s="373"/>
      <c r="D30" s="198" t="str">
        <f>IF(ISERROR(VLOOKUP(B30,'60m sonuç'!$D$8:$F$1000,3,0)),"",(VLOOKUP(B30,'60m sonuç'!$D$8:$F$1000,3,0)))</f>
        <v/>
      </c>
      <c r="E30" s="246" t="str">
        <f>IF(ISERROR(VLOOKUP(B30,'60m sonuç'!$D$8:$G$1000,4,0)),"",(VLOOKUP(B30,'60m sonuç'!$D$8:$G$1000,4,0)))</f>
        <v/>
      </c>
      <c r="F30" s="230" t="str">
        <f>IF(ISERROR(VLOOKUP(B30,'1500m.'!$D$8:$F$983,3,0)),"",(VLOOKUP(B30,'1500m.'!$D$8:$H$986,3,0)))</f>
        <v/>
      </c>
      <c r="G30" s="265" t="str">
        <f>IF(ISERROR(VLOOKUP(B30,'1500m.'!$D$8:$G$983,4,0)),"",(VLOOKUP(B30,'1500m.'!$D$8:$G$983,4,0)))</f>
        <v/>
      </c>
      <c r="H30" s="198" t="str">
        <f>IF(ISERROR(VLOOKUP(B30,'60m.eng'!$D$8:$F$1000,3,0)),"",(VLOOKUP(B30,'60m.eng'!$D$8:$H$1000,3,0)))</f>
        <v/>
      </c>
      <c r="I30" s="246" t="str">
        <f>IF(ISERROR(VLOOKUP(B30,'60m.eng'!$D$8:$G$1000,4,0)),"",(VLOOKUP(B30,'60m.eng'!$D$8:$G$1000,4,0)))</f>
        <v/>
      </c>
      <c r="J30" s="198" t="str">
        <f>IF(ISERROR(VLOOKUP(B30,'Uzun Genel Sonuçlar'!$E$8:$J$1014,6,0)),"",(VLOOKUP(B30,'Uzun Genel Sonuçlar'!$E$8:$J$1014,6,0)))</f>
        <v/>
      </c>
      <c r="K30" s="246" t="str">
        <f>IF(ISERROR(VLOOKUP(B30,'Uzun Genel Sonuçlar'!$E$8:$K$1014,7,0)),"",(VLOOKUP(B30,'Uzun Genel Sonuçlar'!$E$8:$K$994,7,0)))</f>
        <v/>
      </c>
      <c r="L30" s="198" t="str">
        <f>IF(ISERROR(VLOOKUP(B30,Yüksek!$E$8:$BR$1000,63,0)),"",(VLOOKUP(B30,Yüksek!$E$8:$BR$1000,63,0)))</f>
        <v/>
      </c>
      <c r="M30" s="265" t="str">
        <f>IF(ISERROR(VLOOKUP(B30,Yüksek!$E$8:$BS$1000,64,0)),"",(VLOOKUP(B30,Yüksek!$E$8:$BS$1000,64,0)))</f>
        <v/>
      </c>
      <c r="N30" s="241" t="str">
        <f>IF(ISERROR(VLOOKUP(B30,fırlatma!$E$8:$J$1000,6,0)),"",(VLOOKUP(B30,fırlatma!$E$8:$J$1000,6,0)))</f>
        <v/>
      </c>
      <c r="O30" s="247" t="str">
        <f>IF(ISERROR(VLOOKUP(B30,fırlatma!$E$8:$K$1000,7,0)),"",(VLOOKUP(B30,fırlatma!$E$8:$K$1000,7,0)))</f>
        <v/>
      </c>
      <c r="P30" s="375">
        <f t="shared" si="1"/>
        <v>0</v>
      </c>
      <c r="Q30"/>
      <c r="R30"/>
      <c r="S30"/>
      <c r="T30"/>
    </row>
    <row r="31" spans="1:20" ht="23.25" hidden="1" customHeight="1" x14ac:dyDescent="0.2">
      <c r="A31" s="374">
        <v>26</v>
      </c>
      <c r="B31" s="373"/>
      <c r="C31" s="373"/>
      <c r="D31" s="198" t="str">
        <f>IF(ISERROR(VLOOKUP(B31,'60m sonuç'!$D$8:$F$1000,3,0)),"",(VLOOKUP(B31,'60m sonuç'!$D$8:$F$1000,3,0)))</f>
        <v/>
      </c>
      <c r="E31" s="246" t="str">
        <f>IF(ISERROR(VLOOKUP(B31,'60m sonuç'!$D$8:$G$1000,4,0)),"",(VLOOKUP(B31,'60m sonuç'!$D$8:$G$1000,4,0)))</f>
        <v/>
      </c>
      <c r="F31" s="230" t="str">
        <f>IF(ISERROR(VLOOKUP(B31,'1500m.'!$D$8:$F$983,3,0)),"",(VLOOKUP(B31,'1500m.'!$D$8:$H$986,3,0)))</f>
        <v/>
      </c>
      <c r="G31" s="265" t="str">
        <f>IF(ISERROR(VLOOKUP(B31,'1500m.'!$D$8:$G$983,4,0)),"",(VLOOKUP(B31,'1500m.'!$D$8:$G$983,4,0)))</f>
        <v/>
      </c>
      <c r="H31" s="198" t="str">
        <f>IF(ISERROR(VLOOKUP(B31,'60m.eng'!$D$8:$F$1000,3,0)),"",(VLOOKUP(B31,'60m.eng'!$D$8:$H$1000,3,0)))</f>
        <v/>
      </c>
      <c r="I31" s="246" t="str">
        <f>IF(ISERROR(VLOOKUP(B31,'60m.eng'!$D$8:$G$1000,4,0)),"",(VLOOKUP(B31,'60m.eng'!$D$8:$G$1000,4,0)))</f>
        <v/>
      </c>
      <c r="J31" s="198" t="str">
        <f>IF(ISERROR(VLOOKUP(B31,'Uzun Genel Sonuçlar'!$E$8:$J$1014,6,0)),"",(VLOOKUP(B31,'Uzun Genel Sonuçlar'!$E$8:$J$1014,6,0)))</f>
        <v/>
      </c>
      <c r="K31" s="246" t="str">
        <f>IF(ISERROR(VLOOKUP(B31,'Uzun Genel Sonuçlar'!$E$8:$K$1014,7,0)),"",(VLOOKUP(B31,'Uzun Genel Sonuçlar'!$E$8:$K$994,7,0)))</f>
        <v/>
      </c>
      <c r="L31" s="198" t="str">
        <f>IF(ISERROR(VLOOKUP(B31,Yüksek!$E$8:$BR$1000,63,0)),"",(VLOOKUP(B31,Yüksek!$E$8:$BR$1000,63,0)))</f>
        <v/>
      </c>
      <c r="M31" s="265" t="str">
        <f>IF(ISERROR(VLOOKUP(B31,Yüksek!$E$8:$BS$1000,64,0)),"",(VLOOKUP(B31,Yüksek!$E$8:$BS$1000,64,0)))</f>
        <v/>
      </c>
      <c r="N31" s="241" t="str">
        <f>IF(ISERROR(VLOOKUP(B31,fırlatma!$E$8:$J$1000,6,0)),"",(VLOOKUP(B31,fırlatma!$E$8:$J$1000,6,0)))</f>
        <v/>
      </c>
      <c r="O31" s="247" t="str">
        <f>IF(ISERROR(VLOOKUP(B31,fırlatma!$E$8:$K$1000,7,0)),"",(VLOOKUP(B31,fırlatma!$E$8:$K$1000,7,0)))</f>
        <v/>
      </c>
      <c r="P31" s="375">
        <f t="shared" si="1"/>
        <v>0</v>
      </c>
      <c r="Q31"/>
      <c r="R31"/>
      <c r="S31"/>
      <c r="T31"/>
    </row>
    <row r="32" spans="1:20" ht="23.25" hidden="1" customHeight="1" x14ac:dyDescent="0.2">
      <c r="A32" s="374">
        <v>27</v>
      </c>
      <c r="B32" s="373"/>
      <c r="C32" s="373"/>
      <c r="D32" s="198" t="str">
        <f>IF(ISERROR(VLOOKUP(B32,'60m sonuç'!$D$8:$F$1000,3,0)),"",(VLOOKUP(B32,'60m sonuç'!$D$8:$F$1000,3,0)))</f>
        <v/>
      </c>
      <c r="E32" s="246" t="str">
        <f>IF(ISERROR(VLOOKUP(B32,'60m sonuç'!$D$8:$G$1000,4,0)),"",(VLOOKUP(B32,'60m sonuç'!$D$8:$G$1000,4,0)))</f>
        <v/>
      </c>
      <c r="F32" s="230" t="str">
        <f>IF(ISERROR(VLOOKUP(B32,'1500m.'!$D$8:$F$983,3,0)),"",(VLOOKUP(B32,'1500m.'!$D$8:$H$986,3,0)))</f>
        <v/>
      </c>
      <c r="G32" s="265" t="str">
        <f>IF(ISERROR(VLOOKUP(B32,'1500m.'!$D$8:$G$983,4,0)),"",(VLOOKUP(B32,'1500m.'!$D$8:$G$983,4,0)))</f>
        <v/>
      </c>
      <c r="H32" s="198" t="str">
        <f>IF(ISERROR(VLOOKUP(B32,'60m.eng'!$D$8:$F$1000,3,0)),"",(VLOOKUP(B32,'60m.eng'!$D$8:$H$1000,3,0)))</f>
        <v/>
      </c>
      <c r="I32" s="246" t="str">
        <f>IF(ISERROR(VLOOKUP(B32,'60m.eng'!$D$8:$G$1000,4,0)),"",(VLOOKUP(B32,'60m.eng'!$D$8:$G$1000,4,0)))</f>
        <v/>
      </c>
      <c r="J32" s="198" t="str">
        <f>IF(ISERROR(VLOOKUP(B32,'Uzun Genel Sonuçlar'!$E$8:$J$1014,6,0)),"",(VLOOKUP(B32,'Uzun Genel Sonuçlar'!$E$8:$J$1014,6,0)))</f>
        <v/>
      </c>
      <c r="K32" s="246" t="str">
        <f>IF(ISERROR(VLOOKUP(B32,'Uzun Genel Sonuçlar'!$E$8:$K$1014,7,0)),"",(VLOOKUP(B32,'Uzun Genel Sonuçlar'!$E$8:$K$994,7,0)))</f>
        <v/>
      </c>
      <c r="L32" s="198" t="str">
        <f>IF(ISERROR(VLOOKUP(B32,Yüksek!$E$8:$BR$1000,63,0)),"",(VLOOKUP(B32,Yüksek!$E$8:$BR$1000,63,0)))</f>
        <v/>
      </c>
      <c r="M32" s="265" t="str">
        <f>IF(ISERROR(VLOOKUP(B32,Yüksek!$E$8:$BS$1000,64,0)),"",(VLOOKUP(B32,Yüksek!$E$8:$BS$1000,64,0)))</f>
        <v/>
      </c>
      <c r="N32" s="241" t="str">
        <f>IF(ISERROR(VLOOKUP(B32,fırlatma!$E$8:$J$1000,6,0)),"",(VLOOKUP(B32,fırlatma!$E$8:$J$1000,6,0)))</f>
        <v/>
      </c>
      <c r="O32" s="247" t="str">
        <f>IF(ISERROR(VLOOKUP(B32,fırlatma!$E$8:$K$1000,7,0)),"",(VLOOKUP(B32,fırlatma!$E$8:$K$1000,7,0)))</f>
        <v/>
      </c>
      <c r="P32" s="375">
        <f t="shared" si="1"/>
        <v>0</v>
      </c>
      <c r="Q32"/>
      <c r="R32"/>
      <c r="S32"/>
      <c r="T32"/>
    </row>
    <row r="33" spans="1:20" ht="23.25" hidden="1" customHeight="1" x14ac:dyDescent="0.2">
      <c r="A33" s="374">
        <v>28</v>
      </c>
      <c r="B33" s="373"/>
      <c r="C33" s="373"/>
      <c r="D33" s="198" t="str">
        <f>IF(ISERROR(VLOOKUP(B33,'60m sonuç'!$D$8:$F$1000,3,0)),"",(VLOOKUP(B33,'60m sonuç'!$D$8:$F$1000,3,0)))</f>
        <v/>
      </c>
      <c r="E33" s="246" t="str">
        <f>IF(ISERROR(VLOOKUP(B33,'60m sonuç'!$D$8:$G$1000,4,0)),"",(VLOOKUP(B33,'60m sonuç'!$D$8:$G$1000,4,0)))</f>
        <v/>
      </c>
      <c r="F33" s="230" t="str">
        <f>IF(ISERROR(VLOOKUP(B33,'1500m.'!$D$8:$F$983,3,0)),"",(VLOOKUP(B33,'1500m.'!$D$8:$H$986,3,0)))</f>
        <v/>
      </c>
      <c r="G33" s="265" t="str">
        <f>IF(ISERROR(VLOOKUP(B33,'1500m.'!$D$8:$G$983,4,0)),"",(VLOOKUP(B33,'1500m.'!$D$8:$G$983,4,0)))</f>
        <v/>
      </c>
      <c r="H33" s="198" t="str">
        <f>IF(ISERROR(VLOOKUP(B33,'60m.eng'!$D$8:$F$1000,3,0)),"",(VLOOKUP(B33,'60m.eng'!$D$8:$H$1000,3,0)))</f>
        <v/>
      </c>
      <c r="I33" s="246" t="str">
        <f>IF(ISERROR(VLOOKUP(B33,'60m.eng'!$D$8:$G$1000,4,0)),"",(VLOOKUP(B33,'60m.eng'!$D$8:$G$1000,4,0)))</f>
        <v/>
      </c>
      <c r="J33" s="198" t="str">
        <f>IF(ISERROR(VLOOKUP(B33,'Uzun Genel Sonuçlar'!$E$8:$J$1014,6,0)),"",(VLOOKUP(B33,'Uzun Genel Sonuçlar'!$E$8:$J$1014,6,0)))</f>
        <v/>
      </c>
      <c r="K33" s="246" t="str">
        <f>IF(ISERROR(VLOOKUP(B33,'Uzun Genel Sonuçlar'!$E$8:$K$1014,7,0)),"",(VLOOKUP(B33,'Uzun Genel Sonuçlar'!$E$8:$K$994,7,0)))</f>
        <v/>
      </c>
      <c r="L33" s="198" t="str">
        <f>IF(ISERROR(VLOOKUP(B33,Yüksek!$E$8:$BR$1000,63,0)),"",(VLOOKUP(B33,Yüksek!$E$8:$BR$1000,63,0)))</f>
        <v/>
      </c>
      <c r="M33" s="265" t="str">
        <f>IF(ISERROR(VLOOKUP(B33,Yüksek!$E$8:$BS$1000,64,0)),"",(VLOOKUP(B33,Yüksek!$E$8:$BS$1000,64,0)))</f>
        <v/>
      </c>
      <c r="N33" s="241" t="str">
        <f>IF(ISERROR(VLOOKUP(B33,fırlatma!$E$8:$J$1000,6,0)),"",(VLOOKUP(B33,fırlatma!$E$8:$J$1000,6,0)))</f>
        <v/>
      </c>
      <c r="O33" s="247" t="str">
        <f>IF(ISERROR(VLOOKUP(B33,fırlatma!$E$8:$K$1000,7,0)),"",(VLOOKUP(B33,fırlatma!$E$8:$K$1000,7,0)))</f>
        <v/>
      </c>
      <c r="P33" s="375">
        <f t="shared" si="1"/>
        <v>0</v>
      </c>
      <c r="Q33"/>
      <c r="R33"/>
      <c r="S33"/>
      <c r="T33"/>
    </row>
    <row r="34" spans="1:20" ht="23.25" hidden="1" customHeight="1" x14ac:dyDescent="0.2">
      <c r="A34" s="374">
        <v>29</v>
      </c>
      <c r="B34" s="373"/>
      <c r="C34" s="373"/>
      <c r="D34" s="198" t="str">
        <f>IF(ISERROR(VLOOKUP(B34,'60m sonuç'!$D$8:$F$1000,3,0)),"",(VLOOKUP(B34,'60m sonuç'!$D$8:$F$1000,3,0)))</f>
        <v/>
      </c>
      <c r="E34" s="246" t="str">
        <f>IF(ISERROR(VLOOKUP(B34,'60m sonuç'!$D$8:$G$1000,4,0)),"",(VLOOKUP(B34,'60m sonuç'!$D$8:$G$1000,4,0)))</f>
        <v/>
      </c>
      <c r="F34" s="230" t="str">
        <f>IF(ISERROR(VLOOKUP(B34,'1500m.'!$D$8:$F$983,3,0)),"",(VLOOKUP(B34,'1500m.'!$D$8:$H$986,3,0)))</f>
        <v/>
      </c>
      <c r="G34" s="265" t="str">
        <f>IF(ISERROR(VLOOKUP(B34,'1500m.'!$D$8:$G$983,4,0)),"",(VLOOKUP(B34,'1500m.'!$D$8:$G$983,4,0)))</f>
        <v/>
      </c>
      <c r="H34" s="198" t="str">
        <f>IF(ISERROR(VLOOKUP(B34,'60m.eng'!$D$8:$F$1000,3,0)),"",(VLOOKUP(B34,'60m.eng'!$D$8:$H$1000,3,0)))</f>
        <v/>
      </c>
      <c r="I34" s="246" t="str">
        <f>IF(ISERROR(VLOOKUP(B34,'60m.eng'!$D$8:$G$1000,4,0)),"",(VLOOKUP(B34,'60m.eng'!$D$8:$G$1000,4,0)))</f>
        <v/>
      </c>
      <c r="J34" s="198" t="str">
        <f>IF(ISERROR(VLOOKUP(B34,'Uzun Genel Sonuçlar'!$E$8:$J$1014,6,0)),"",(VLOOKUP(B34,'Uzun Genel Sonuçlar'!$E$8:$J$1014,6,0)))</f>
        <v/>
      </c>
      <c r="K34" s="246" t="str">
        <f>IF(ISERROR(VLOOKUP(B34,'Uzun Genel Sonuçlar'!$E$8:$K$1014,7,0)),"",(VLOOKUP(B34,'Uzun Genel Sonuçlar'!$E$8:$K$994,7,0)))</f>
        <v/>
      </c>
      <c r="L34" s="198" t="str">
        <f>IF(ISERROR(VLOOKUP(B34,Yüksek!$E$8:$BR$1000,63,0)),"",(VLOOKUP(B34,Yüksek!$E$8:$BR$1000,63,0)))</f>
        <v/>
      </c>
      <c r="M34" s="265" t="str">
        <f>IF(ISERROR(VLOOKUP(B34,Yüksek!$E$8:$BS$1000,64,0)),"",(VLOOKUP(B34,Yüksek!$E$8:$BS$1000,64,0)))</f>
        <v/>
      </c>
      <c r="N34" s="241" t="str">
        <f>IF(ISERROR(VLOOKUP(B34,fırlatma!$E$8:$J$1000,6,0)),"",(VLOOKUP(B34,fırlatma!$E$8:$J$1000,6,0)))</f>
        <v/>
      </c>
      <c r="O34" s="247" t="str">
        <f>IF(ISERROR(VLOOKUP(B34,fırlatma!$E$8:$K$1000,7,0)),"",(VLOOKUP(B34,fırlatma!$E$8:$K$1000,7,0)))</f>
        <v/>
      </c>
      <c r="P34" s="375">
        <f t="shared" si="1"/>
        <v>0</v>
      </c>
      <c r="Q34"/>
      <c r="R34"/>
      <c r="S34"/>
      <c r="T34"/>
    </row>
    <row r="35" spans="1:20" ht="23.25" hidden="1" customHeight="1" x14ac:dyDescent="0.2">
      <c r="A35" s="374">
        <v>30</v>
      </c>
      <c r="B35" s="373"/>
      <c r="C35" s="373"/>
      <c r="D35" s="198" t="str">
        <f>IF(ISERROR(VLOOKUP(B35,'60m sonuç'!$D$8:$F$1000,3,0)),"",(VLOOKUP(B35,'60m sonuç'!$D$8:$F$1000,3,0)))</f>
        <v/>
      </c>
      <c r="E35" s="246" t="str">
        <f>IF(ISERROR(VLOOKUP(B35,'60m sonuç'!$D$8:$G$1000,4,0)),"",(VLOOKUP(B35,'60m sonuç'!$D$8:$G$1000,4,0)))</f>
        <v/>
      </c>
      <c r="F35" s="230" t="str">
        <f>IF(ISERROR(VLOOKUP(B35,'1500m.'!$D$8:$F$983,3,0)),"",(VLOOKUP(B35,'1500m.'!$D$8:$H$986,3,0)))</f>
        <v/>
      </c>
      <c r="G35" s="265" t="str">
        <f>IF(ISERROR(VLOOKUP(B35,'1500m.'!$D$8:$G$983,4,0)),"",(VLOOKUP(B35,'1500m.'!$D$8:$G$983,4,0)))</f>
        <v/>
      </c>
      <c r="H35" s="198" t="str">
        <f>IF(ISERROR(VLOOKUP(B35,'60m.eng'!$D$8:$F$1000,3,0)),"",(VLOOKUP(B35,'60m.eng'!$D$8:$H$1000,3,0)))</f>
        <v/>
      </c>
      <c r="I35" s="246" t="str">
        <f>IF(ISERROR(VLOOKUP(B35,'60m.eng'!$D$8:$G$1000,4,0)),"",(VLOOKUP(B35,'60m.eng'!$D$8:$G$1000,4,0)))</f>
        <v/>
      </c>
      <c r="J35" s="198" t="str">
        <f>IF(ISERROR(VLOOKUP(B35,'Uzun Genel Sonuçlar'!$E$8:$J$1014,6,0)),"",(VLOOKUP(B35,'Uzun Genel Sonuçlar'!$E$8:$J$1014,6,0)))</f>
        <v/>
      </c>
      <c r="K35" s="246" t="str">
        <f>IF(ISERROR(VLOOKUP(B35,'Uzun Genel Sonuçlar'!$E$8:$K$1014,7,0)),"",(VLOOKUP(B35,'Uzun Genel Sonuçlar'!$E$8:$K$994,7,0)))</f>
        <v/>
      </c>
      <c r="L35" s="198" t="str">
        <f>IF(ISERROR(VLOOKUP(B35,Yüksek!$E$8:$BR$1000,63,0)),"",(VLOOKUP(B35,Yüksek!$E$8:$BR$1000,63,0)))</f>
        <v/>
      </c>
      <c r="M35" s="265" t="str">
        <f>IF(ISERROR(VLOOKUP(B35,Yüksek!$E$8:$BS$1000,64,0)),"",(VLOOKUP(B35,Yüksek!$E$8:$BS$1000,64,0)))</f>
        <v/>
      </c>
      <c r="N35" s="241" t="str">
        <f>IF(ISERROR(VLOOKUP(B35,fırlatma!$E$8:$J$1000,6,0)),"",(VLOOKUP(B35,fırlatma!$E$8:$J$1000,6,0)))</f>
        <v/>
      </c>
      <c r="O35" s="247" t="str">
        <f>IF(ISERROR(VLOOKUP(B35,fırlatma!$E$8:$K$1000,7,0)),"",(VLOOKUP(B35,fırlatma!$E$8:$K$1000,7,0)))</f>
        <v/>
      </c>
      <c r="P35" s="375">
        <f t="shared" si="1"/>
        <v>0</v>
      </c>
      <c r="Q35"/>
      <c r="R35"/>
      <c r="S35"/>
      <c r="T35"/>
    </row>
    <row r="36" spans="1:20" ht="23.25" hidden="1" customHeight="1" x14ac:dyDescent="0.2">
      <c r="A36" s="374">
        <v>31</v>
      </c>
      <c r="B36" s="373"/>
      <c r="C36" s="373"/>
      <c r="D36" s="198" t="str">
        <f>IF(ISERROR(VLOOKUP(B36,'60m sonuç'!$D$8:$F$1000,3,0)),"",(VLOOKUP(B36,'60m sonuç'!$D$8:$F$1000,3,0)))</f>
        <v/>
      </c>
      <c r="E36" s="246" t="str">
        <f>IF(ISERROR(VLOOKUP(B36,'60m sonuç'!$D$8:$G$1000,4,0)),"",(VLOOKUP(B36,'60m sonuç'!$D$8:$G$1000,4,0)))</f>
        <v/>
      </c>
      <c r="F36" s="230" t="str">
        <f>IF(ISERROR(VLOOKUP(B36,'1500m.'!$D$8:$F$983,3,0)),"",(VLOOKUP(B36,'1500m.'!$D$8:$H$986,3,0)))</f>
        <v/>
      </c>
      <c r="G36" s="265" t="str">
        <f>IF(ISERROR(VLOOKUP(B36,'1500m.'!$D$8:$G$983,4,0)),"",(VLOOKUP(B36,'1500m.'!$D$8:$G$983,4,0)))</f>
        <v/>
      </c>
      <c r="H36" s="198" t="str">
        <f>IF(ISERROR(VLOOKUP(B36,'60m.eng'!$D$8:$F$1000,3,0)),"",(VLOOKUP(B36,'60m.eng'!$D$8:$H$1000,3,0)))</f>
        <v/>
      </c>
      <c r="I36" s="246" t="str">
        <f>IF(ISERROR(VLOOKUP(B36,'60m.eng'!$D$8:$G$1000,4,0)),"",(VLOOKUP(B36,'60m.eng'!$D$8:$G$1000,4,0)))</f>
        <v/>
      </c>
      <c r="J36" s="198" t="str">
        <f>IF(ISERROR(VLOOKUP(B36,'Uzun Genel Sonuçlar'!$E$8:$J$1014,6,0)),"",(VLOOKUP(B36,'Uzun Genel Sonuçlar'!$E$8:$J$1014,6,0)))</f>
        <v/>
      </c>
      <c r="K36" s="246" t="str">
        <f>IF(ISERROR(VLOOKUP(B36,'Uzun Genel Sonuçlar'!$E$8:$K$1014,7,0)),"",(VLOOKUP(B36,'Uzun Genel Sonuçlar'!$E$8:$K$994,7,0)))</f>
        <v/>
      </c>
      <c r="L36" s="198" t="str">
        <f>IF(ISERROR(VLOOKUP(B36,Yüksek!$E$8:$BR$1000,63,0)),"",(VLOOKUP(B36,Yüksek!$E$8:$BR$1000,63,0)))</f>
        <v/>
      </c>
      <c r="M36" s="265" t="str">
        <f>IF(ISERROR(VLOOKUP(B36,Yüksek!$E$8:$BS$1000,64,0)),"",(VLOOKUP(B36,Yüksek!$E$8:$BS$1000,64,0)))</f>
        <v/>
      </c>
      <c r="N36" s="241" t="str">
        <f>IF(ISERROR(VLOOKUP(B36,fırlatma!$E$8:$J$1000,6,0)),"",(VLOOKUP(B36,fırlatma!$E$8:$J$1000,6,0)))</f>
        <v/>
      </c>
      <c r="O36" s="247" t="str">
        <f>IF(ISERROR(VLOOKUP(B36,fırlatma!$E$8:$K$1000,7,0)),"",(VLOOKUP(B36,fırlatma!$E$8:$K$1000,7,0)))</f>
        <v/>
      </c>
      <c r="P36" s="375">
        <f t="shared" si="1"/>
        <v>0</v>
      </c>
      <c r="Q36"/>
      <c r="R36"/>
      <c r="S36"/>
      <c r="T36"/>
    </row>
    <row r="37" spans="1:20" ht="23.25" hidden="1" customHeight="1" x14ac:dyDescent="0.2">
      <c r="A37" s="374">
        <v>32</v>
      </c>
      <c r="B37" s="373"/>
      <c r="C37" s="373"/>
      <c r="D37" s="198" t="str">
        <f>IF(ISERROR(VLOOKUP(B37,'60m sonuç'!$D$8:$F$1000,3,0)),"",(VLOOKUP(B37,'60m sonuç'!$D$8:$F$1000,3,0)))</f>
        <v/>
      </c>
      <c r="E37" s="246" t="str">
        <f>IF(ISERROR(VLOOKUP(B37,'60m sonuç'!$D$8:$G$1000,4,0)),"",(VLOOKUP(B37,'60m sonuç'!$D$8:$G$1000,4,0)))</f>
        <v/>
      </c>
      <c r="F37" s="230" t="str">
        <f>IF(ISERROR(VLOOKUP(B37,'1500m.'!$D$8:$F$983,3,0)),"",(VLOOKUP(B37,'1500m.'!$D$8:$H$986,3,0)))</f>
        <v/>
      </c>
      <c r="G37" s="265" t="str">
        <f>IF(ISERROR(VLOOKUP(B37,'1500m.'!$D$8:$G$983,4,0)),"",(VLOOKUP(B37,'1500m.'!$D$8:$G$983,4,0)))</f>
        <v/>
      </c>
      <c r="H37" s="198" t="str">
        <f>IF(ISERROR(VLOOKUP(B37,'60m.eng'!$D$8:$F$1000,3,0)),"",(VLOOKUP(B37,'60m.eng'!$D$8:$H$1000,3,0)))</f>
        <v/>
      </c>
      <c r="I37" s="246" t="str">
        <f>IF(ISERROR(VLOOKUP(B37,'60m.eng'!$D$8:$G$1000,4,0)),"",(VLOOKUP(B37,'60m.eng'!$D$8:$G$1000,4,0)))</f>
        <v/>
      </c>
      <c r="J37" s="198" t="str">
        <f>IF(ISERROR(VLOOKUP(B37,'Uzun Genel Sonuçlar'!$E$8:$J$1014,6,0)),"",(VLOOKUP(B37,'Uzun Genel Sonuçlar'!$E$8:$J$1014,6,0)))</f>
        <v/>
      </c>
      <c r="K37" s="246" t="str">
        <f>IF(ISERROR(VLOOKUP(B37,'Uzun Genel Sonuçlar'!$E$8:$K$1014,7,0)),"",(VLOOKUP(B37,'Uzun Genel Sonuçlar'!$E$8:$K$994,7,0)))</f>
        <v/>
      </c>
      <c r="L37" s="198" t="str">
        <f>IF(ISERROR(VLOOKUP(B37,Yüksek!$E$8:$BR$1000,63,0)),"",(VLOOKUP(B37,Yüksek!$E$8:$BR$1000,63,0)))</f>
        <v/>
      </c>
      <c r="M37" s="265" t="str">
        <f>IF(ISERROR(VLOOKUP(B37,Yüksek!$E$8:$BS$1000,64,0)),"",(VLOOKUP(B37,Yüksek!$E$8:$BS$1000,64,0)))</f>
        <v/>
      </c>
      <c r="N37" s="241" t="str">
        <f>IF(ISERROR(VLOOKUP(B37,fırlatma!$E$8:$J$1000,6,0)),"",(VLOOKUP(B37,fırlatma!$E$8:$J$1000,6,0)))</f>
        <v/>
      </c>
      <c r="O37" s="247" t="str">
        <f>IF(ISERROR(VLOOKUP(B37,fırlatma!$E$8:$K$1000,7,0)),"",(VLOOKUP(B37,fırlatma!$E$8:$K$1000,7,0)))</f>
        <v/>
      </c>
      <c r="P37" s="375">
        <f t="shared" si="1"/>
        <v>0</v>
      </c>
      <c r="Q37"/>
      <c r="R37"/>
      <c r="S37"/>
      <c r="T37"/>
    </row>
    <row r="38" spans="1:20" ht="23.25" hidden="1" customHeight="1" x14ac:dyDescent="0.2">
      <c r="A38" s="374">
        <v>33</v>
      </c>
      <c r="B38" s="373"/>
      <c r="C38" s="373"/>
      <c r="D38" s="198" t="str">
        <f>IF(ISERROR(VLOOKUP(B38,'60m sonuç'!$D$8:$F$1000,3,0)),"",(VLOOKUP(B38,'60m sonuç'!$D$8:$F$1000,3,0)))</f>
        <v/>
      </c>
      <c r="E38" s="246" t="str">
        <f>IF(ISERROR(VLOOKUP(B38,'60m sonuç'!$D$8:$G$1000,4,0)),"",(VLOOKUP(B38,'60m sonuç'!$D$8:$G$1000,4,0)))</f>
        <v/>
      </c>
      <c r="F38" s="230" t="str">
        <f>IF(ISERROR(VLOOKUP(B38,'1500m.'!$D$8:$F$983,3,0)),"",(VLOOKUP(B38,'1500m.'!$D$8:$H$986,3,0)))</f>
        <v/>
      </c>
      <c r="G38" s="265" t="str">
        <f>IF(ISERROR(VLOOKUP(B38,'1500m.'!$D$8:$G$983,4,0)),"",(VLOOKUP(B38,'1500m.'!$D$8:$G$983,4,0)))</f>
        <v/>
      </c>
      <c r="H38" s="198" t="str">
        <f>IF(ISERROR(VLOOKUP(B38,'60m.eng'!$D$8:$F$1000,3,0)),"",(VLOOKUP(B38,'60m.eng'!$D$8:$H$1000,3,0)))</f>
        <v/>
      </c>
      <c r="I38" s="246" t="str">
        <f>IF(ISERROR(VLOOKUP(B38,'60m.eng'!$D$8:$G$1000,4,0)),"",(VLOOKUP(B38,'60m.eng'!$D$8:$G$1000,4,0)))</f>
        <v/>
      </c>
      <c r="J38" s="198" t="str">
        <f>IF(ISERROR(VLOOKUP(B38,'Uzun Genel Sonuçlar'!$E$8:$J$1014,6,0)),"",(VLOOKUP(B38,'Uzun Genel Sonuçlar'!$E$8:$J$1014,6,0)))</f>
        <v/>
      </c>
      <c r="K38" s="246" t="str">
        <f>IF(ISERROR(VLOOKUP(B38,'Uzun Genel Sonuçlar'!$E$8:$K$1014,7,0)),"",(VLOOKUP(B38,'Uzun Genel Sonuçlar'!$E$8:$K$994,7,0)))</f>
        <v/>
      </c>
      <c r="L38" s="198" t="str">
        <f>IF(ISERROR(VLOOKUP(B38,Yüksek!$E$8:$BR$1000,63,0)),"",(VLOOKUP(B38,Yüksek!$E$8:$BR$1000,63,0)))</f>
        <v/>
      </c>
      <c r="M38" s="265" t="str">
        <f>IF(ISERROR(VLOOKUP(B38,Yüksek!$E$8:$BS$1000,64,0)),"",(VLOOKUP(B38,Yüksek!$E$8:$BS$1000,64,0)))</f>
        <v/>
      </c>
      <c r="N38" s="241" t="str">
        <f>IF(ISERROR(VLOOKUP(B38,fırlatma!$E$8:$J$1000,6,0)),"",(VLOOKUP(B38,fırlatma!$E$8:$J$1000,6,0)))</f>
        <v/>
      </c>
      <c r="O38" s="247" t="str">
        <f>IF(ISERROR(VLOOKUP(B38,fırlatma!$E$8:$K$1000,7,0)),"",(VLOOKUP(B38,fırlatma!$E$8:$K$1000,7,0)))</f>
        <v/>
      </c>
      <c r="P38" s="375">
        <f t="shared" si="1"/>
        <v>0</v>
      </c>
      <c r="Q38"/>
      <c r="R38"/>
      <c r="S38"/>
      <c r="T38"/>
    </row>
    <row r="39" spans="1:20" ht="23.25" hidden="1" customHeight="1" x14ac:dyDescent="0.2">
      <c r="A39" s="374">
        <v>34</v>
      </c>
      <c r="B39" s="373"/>
      <c r="C39" s="373"/>
      <c r="D39" s="198" t="str">
        <f>IF(ISERROR(VLOOKUP(B39,'60m sonuç'!$D$8:$F$1000,3,0)),"",(VLOOKUP(B39,'60m sonuç'!$D$8:$F$1000,3,0)))</f>
        <v/>
      </c>
      <c r="E39" s="246" t="str">
        <f>IF(ISERROR(VLOOKUP(B39,'60m sonuç'!$D$8:$G$1000,4,0)),"",(VLOOKUP(B39,'60m sonuç'!$D$8:$G$1000,4,0)))</f>
        <v/>
      </c>
      <c r="F39" s="230" t="str">
        <f>IF(ISERROR(VLOOKUP(B39,'1500m.'!$D$8:$F$983,3,0)),"",(VLOOKUP(B39,'1500m.'!$D$8:$H$986,3,0)))</f>
        <v/>
      </c>
      <c r="G39" s="265" t="str">
        <f>IF(ISERROR(VLOOKUP(B39,'1500m.'!$D$8:$G$983,4,0)),"",(VLOOKUP(B39,'1500m.'!$D$8:$G$983,4,0)))</f>
        <v/>
      </c>
      <c r="H39" s="198" t="str">
        <f>IF(ISERROR(VLOOKUP(B39,'60m.eng'!$D$8:$F$1000,3,0)),"",(VLOOKUP(B39,'60m.eng'!$D$8:$H$1000,3,0)))</f>
        <v/>
      </c>
      <c r="I39" s="246" t="str">
        <f>IF(ISERROR(VLOOKUP(B39,'60m.eng'!$D$8:$G$1000,4,0)),"",(VLOOKUP(B39,'60m.eng'!$D$8:$G$1000,4,0)))</f>
        <v/>
      </c>
      <c r="J39" s="198" t="str">
        <f>IF(ISERROR(VLOOKUP(B39,'Uzun Genel Sonuçlar'!$E$8:$J$1014,6,0)),"",(VLOOKUP(B39,'Uzun Genel Sonuçlar'!$E$8:$J$1014,6,0)))</f>
        <v/>
      </c>
      <c r="K39" s="246" t="str">
        <f>IF(ISERROR(VLOOKUP(B39,'Uzun Genel Sonuçlar'!$E$8:$K$1014,7,0)),"",(VLOOKUP(B39,'Uzun Genel Sonuçlar'!$E$8:$K$994,7,0)))</f>
        <v/>
      </c>
      <c r="L39" s="198" t="str">
        <f>IF(ISERROR(VLOOKUP(B39,Yüksek!$E$8:$BR$1000,63,0)),"",(VLOOKUP(B39,Yüksek!$E$8:$BR$1000,63,0)))</f>
        <v/>
      </c>
      <c r="M39" s="265" t="str">
        <f>IF(ISERROR(VLOOKUP(B39,Yüksek!$E$8:$BS$1000,64,0)),"",(VLOOKUP(B39,Yüksek!$E$8:$BS$1000,64,0)))</f>
        <v/>
      </c>
      <c r="N39" s="241" t="str">
        <f>IF(ISERROR(VLOOKUP(B39,fırlatma!$E$8:$J$1000,6,0)),"",(VLOOKUP(B39,fırlatma!$E$8:$J$1000,6,0)))</f>
        <v/>
      </c>
      <c r="O39" s="247" t="str">
        <f>IF(ISERROR(VLOOKUP(B39,fırlatma!$E$8:$K$1000,7,0)),"",(VLOOKUP(B39,fırlatma!$E$8:$K$1000,7,0)))</f>
        <v/>
      </c>
      <c r="P39" s="375">
        <f t="shared" si="1"/>
        <v>0</v>
      </c>
      <c r="Q39"/>
      <c r="R39"/>
      <c r="S39"/>
      <c r="T39"/>
    </row>
    <row r="40" spans="1:20" ht="23.25" hidden="1" customHeight="1" x14ac:dyDescent="0.2">
      <c r="A40" s="374">
        <v>35</v>
      </c>
      <c r="B40" s="373"/>
      <c r="C40" s="373"/>
      <c r="D40" s="198" t="str">
        <f>IF(ISERROR(VLOOKUP(B40,'60m sonuç'!$D$8:$F$1000,3,0)),"",(VLOOKUP(B40,'60m sonuç'!$D$8:$F$1000,3,0)))</f>
        <v/>
      </c>
      <c r="E40" s="246" t="str">
        <f>IF(ISERROR(VLOOKUP(B40,'60m sonuç'!$D$8:$G$1000,4,0)),"",(VLOOKUP(B40,'60m sonuç'!$D$8:$G$1000,4,0)))</f>
        <v/>
      </c>
      <c r="F40" s="230" t="str">
        <f>IF(ISERROR(VLOOKUP(B40,'1500m.'!$D$8:$F$983,3,0)),"",(VLOOKUP(B40,'1500m.'!$D$8:$H$986,3,0)))</f>
        <v/>
      </c>
      <c r="G40" s="265" t="str">
        <f>IF(ISERROR(VLOOKUP(B40,'1500m.'!$D$8:$G$983,4,0)),"",(VLOOKUP(B40,'1500m.'!$D$8:$G$983,4,0)))</f>
        <v/>
      </c>
      <c r="H40" s="198" t="str">
        <f>IF(ISERROR(VLOOKUP(B40,'60m.eng'!$D$8:$F$1000,3,0)),"",(VLOOKUP(B40,'60m.eng'!$D$8:$H$1000,3,0)))</f>
        <v/>
      </c>
      <c r="I40" s="246" t="str">
        <f>IF(ISERROR(VLOOKUP(B40,'60m.eng'!$D$8:$G$1000,4,0)),"",(VLOOKUP(B40,'60m.eng'!$D$8:$G$1000,4,0)))</f>
        <v/>
      </c>
      <c r="J40" s="198" t="str">
        <f>IF(ISERROR(VLOOKUP(B40,'Uzun Genel Sonuçlar'!$E$8:$J$1014,6,0)),"",(VLOOKUP(B40,'Uzun Genel Sonuçlar'!$E$8:$J$1014,6,0)))</f>
        <v/>
      </c>
      <c r="K40" s="246" t="str">
        <f>IF(ISERROR(VLOOKUP(B40,'Uzun Genel Sonuçlar'!$E$8:$K$1014,7,0)),"",(VLOOKUP(B40,'Uzun Genel Sonuçlar'!$E$8:$K$994,7,0)))</f>
        <v/>
      </c>
      <c r="L40" s="198" t="str">
        <f>IF(ISERROR(VLOOKUP(B40,Yüksek!$E$8:$BR$1000,63,0)),"",(VLOOKUP(B40,Yüksek!$E$8:$BR$1000,63,0)))</f>
        <v/>
      </c>
      <c r="M40" s="265" t="str">
        <f>IF(ISERROR(VLOOKUP(B40,Yüksek!$E$8:$BS$1000,64,0)),"",(VLOOKUP(B40,Yüksek!$E$8:$BS$1000,64,0)))</f>
        <v/>
      </c>
      <c r="N40" s="241" t="str">
        <f>IF(ISERROR(VLOOKUP(B40,fırlatma!$E$8:$J$1000,6,0)),"",(VLOOKUP(B40,fırlatma!$E$8:$J$1000,6,0)))</f>
        <v/>
      </c>
      <c r="O40" s="247" t="str">
        <f>IF(ISERROR(VLOOKUP(B40,fırlatma!$E$8:$K$1000,7,0)),"",(VLOOKUP(B40,fırlatma!$E$8:$K$1000,7,0)))</f>
        <v/>
      </c>
      <c r="P40" s="375">
        <f t="shared" si="1"/>
        <v>0</v>
      </c>
      <c r="Q40"/>
      <c r="R40"/>
      <c r="S40"/>
      <c r="T40"/>
    </row>
    <row r="41" spans="1:20" ht="23.25" hidden="1" customHeight="1" x14ac:dyDescent="0.2">
      <c r="A41" s="374">
        <v>36</v>
      </c>
      <c r="B41" s="373"/>
      <c r="C41" s="373"/>
      <c r="D41" s="198" t="str">
        <f>IF(ISERROR(VLOOKUP(B41,'60m sonuç'!$D$8:$F$1000,3,0)),"",(VLOOKUP(B41,'60m sonuç'!$D$8:$F$1000,3,0)))</f>
        <v/>
      </c>
      <c r="E41" s="246" t="str">
        <f>IF(ISERROR(VLOOKUP(B41,'60m sonuç'!$D$8:$G$1000,4,0)),"",(VLOOKUP(B41,'60m sonuç'!$D$8:$G$1000,4,0)))</f>
        <v/>
      </c>
      <c r="F41" s="230" t="str">
        <f>IF(ISERROR(VLOOKUP(B41,'1500m.'!$D$8:$F$983,3,0)),"",(VLOOKUP(B41,'1500m.'!$D$8:$H$986,3,0)))</f>
        <v/>
      </c>
      <c r="G41" s="265" t="str">
        <f>IF(ISERROR(VLOOKUP(B41,'1500m.'!$D$8:$G$983,4,0)),"",(VLOOKUP(B41,'1500m.'!$D$8:$G$983,4,0)))</f>
        <v/>
      </c>
      <c r="H41" s="198" t="str">
        <f>IF(ISERROR(VLOOKUP(B41,'60m.eng'!$D$8:$F$1000,3,0)),"",(VLOOKUP(B41,'60m.eng'!$D$8:$H$1000,3,0)))</f>
        <v/>
      </c>
      <c r="I41" s="246" t="str">
        <f>IF(ISERROR(VLOOKUP(B41,'60m.eng'!$D$8:$G$1000,4,0)),"",(VLOOKUP(B41,'60m.eng'!$D$8:$G$1000,4,0)))</f>
        <v/>
      </c>
      <c r="J41" s="198" t="str">
        <f>IF(ISERROR(VLOOKUP(B41,'Uzun Genel Sonuçlar'!$E$8:$J$1014,6,0)),"",(VLOOKUP(B41,'Uzun Genel Sonuçlar'!$E$8:$J$1014,6,0)))</f>
        <v/>
      </c>
      <c r="K41" s="246" t="str">
        <f>IF(ISERROR(VLOOKUP(B41,'Uzun Genel Sonuçlar'!$E$8:$K$1014,7,0)),"",(VLOOKUP(B41,'Uzun Genel Sonuçlar'!$E$8:$K$994,7,0)))</f>
        <v/>
      </c>
      <c r="L41" s="198" t="str">
        <f>IF(ISERROR(VLOOKUP(B41,Yüksek!$E$8:$BR$1000,63,0)),"",(VLOOKUP(B41,Yüksek!$E$8:$BR$1000,63,0)))</f>
        <v/>
      </c>
      <c r="M41" s="265" t="str">
        <f>IF(ISERROR(VLOOKUP(B41,Yüksek!$E$8:$BS$1000,64,0)),"",(VLOOKUP(B41,Yüksek!$E$8:$BS$1000,64,0)))</f>
        <v/>
      </c>
      <c r="N41" s="241" t="str">
        <f>IF(ISERROR(VLOOKUP(B41,fırlatma!$E$8:$J$1000,6,0)),"",(VLOOKUP(B41,fırlatma!$E$8:$J$1000,6,0)))</f>
        <v/>
      </c>
      <c r="O41" s="247" t="str">
        <f>IF(ISERROR(VLOOKUP(B41,fırlatma!$E$8:$K$1000,7,0)),"",(VLOOKUP(B41,fırlatma!$E$8:$K$1000,7,0)))</f>
        <v/>
      </c>
      <c r="P41" s="375">
        <f t="shared" si="1"/>
        <v>0</v>
      </c>
      <c r="Q41"/>
      <c r="R41"/>
      <c r="S41"/>
      <c r="T41"/>
    </row>
    <row r="42" spans="1:20" ht="23.25" hidden="1" customHeight="1" x14ac:dyDescent="0.2">
      <c r="A42" s="374">
        <v>37</v>
      </c>
      <c r="B42" s="373"/>
      <c r="C42" s="373"/>
      <c r="D42" s="198" t="str">
        <f>IF(ISERROR(VLOOKUP(B42,'60m sonuç'!$D$8:$F$1000,3,0)),"",(VLOOKUP(B42,'60m sonuç'!$D$8:$F$1000,3,0)))</f>
        <v/>
      </c>
      <c r="E42" s="246" t="str">
        <f>IF(ISERROR(VLOOKUP(B42,'60m sonuç'!$D$8:$G$1000,4,0)),"",(VLOOKUP(B42,'60m sonuç'!$D$8:$G$1000,4,0)))</f>
        <v/>
      </c>
      <c r="F42" s="230" t="str">
        <f>IF(ISERROR(VLOOKUP(B42,'1500m.'!$D$8:$F$983,3,0)),"",(VLOOKUP(B42,'1500m.'!$D$8:$H$986,3,0)))</f>
        <v/>
      </c>
      <c r="G42" s="265" t="str">
        <f>IF(ISERROR(VLOOKUP(B42,'1500m.'!$D$8:$G$983,4,0)),"",(VLOOKUP(B42,'1500m.'!$D$8:$G$983,4,0)))</f>
        <v/>
      </c>
      <c r="H42" s="198" t="str">
        <f>IF(ISERROR(VLOOKUP(B42,'60m.eng'!$D$8:$F$1000,3,0)),"",(VLOOKUP(B42,'60m.eng'!$D$8:$H$1000,3,0)))</f>
        <v/>
      </c>
      <c r="I42" s="246" t="str">
        <f>IF(ISERROR(VLOOKUP(B42,'60m.eng'!$D$8:$G$1000,4,0)),"",(VLOOKUP(B42,'60m.eng'!$D$8:$G$1000,4,0)))</f>
        <v/>
      </c>
      <c r="J42" s="198" t="str">
        <f>IF(ISERROR(VLOOKUP(B42,'Uzun Genel Sonuçlar'!$E$8:$J$1014,6,0)),"",(VLOOKUP(B42,'Uzun Genel Sonuçlar'!$E$8:$J$1014,6,0)))</f>
        <v/>
      </c>
      <c r="K42" s="246" t="str">
        <f>IF(ISERROR(VLOOKUP(B42,'Uzun Genel Sonuçlar'!$E$8:$K$1014,7,0)),"",(VLOOKUP(B42,'Uzun Genel Sonuçlar'!$E$8:$K$994,7,0)))</f>
        <v/>
      </c>
      <c r="L42" s="198" t="str">
        <f>IF(ISERROR(VLOOKUP(B42,Yüksek!$E$8:$BR$1000,63,0)),"",(VLOOKUP(B42,Yüksek!$E$8:$BR$1000,63,0)))</f>
        <v/>
      </c>
      <c r="M42" s="265" t="str">
        <f>IF(ISERROR(VLOOKUP(B42,Yüksek!$E$8:$BS$1000,64,0)),"",(VLOOKUP(B42,Yüksek!$E$8:$BS$1000,64,0)))</f>
        <v/>
      </c>
      <c r="N42" s="241" t="str">
        <f>IF(ISERROR(VLOOKUP(B42,fırlatma!$E$8:$J$1000,6,0)),"",(VLOOKUP(B42,fırlatma!$E$8:$J$1000,6,0)))</f>
        <v/>
      </c>
      <c r="O42" s="247" t="str">
        <f>IF(ISERROR(VLOOKUP(B42,fırlatma!$E$8:$K$1000,7,0)),"",(VLOOKUP(B42,fırlatma!$E$8:$K$1000,7,0)))</f>
        <v/>
      </c>
      <c r="P42" s="375">
        <f t="shared" si="1"/>
        <v>0</v>
      </c>
      <c r="Q42"/>
      <c r="R42"/>
      <c r="S42"/>
      <c r="T42"/>
    </row>
    <row r="43" spans="1:20" ht="23.25" hidden="1" customHeight="1" x14ac:dyDescent="0.2">
      <c r="A43" s="374">
        <v>38</v>
      </c>
      <c r="B43" s="373"/>
      <c r="C43" s="373"/>
      <c r="D43" s="198" t="str">
        <f>IF(ISERROR(VLOOKUP(B43,'60m sonuç'!$D$8:$F$1000,3,0)),"",(VLOOKUP(B43,'60m sonuç'!$D$8:$F$1000,3,0)))</f>
        <v/>
      </c>
      <c r="E43" s="246" t="str">
        <f>IF(ISERROR(VLOOKUP(B43,'60m sonuç'!$D$8:$G$1000,4,0)),"",(VLOOKUP(B43,'60m sonuç'!$D$8:$G$1000,4,0)))</f>
        <v/>
      </c>
      <c r="F43" s="230" t="str">
        <f>IF(ISERROR(VLOOKUP(B43,'1500m.'!$D$8:$F$983,3,0)),"",(VLOOKUP(B43,'1500m.'!$D$8:$H$986,3,0)))</f>
        <v/>
      </c>
      <c r="G43" s="265" t="str">
        <f>IF(ISERROR(VLOOKUP(B43,'1500m.'!$D$8:$G$983,4,0)),"",(VLOOKUP(B43,'1500m.'!$D$8:$G$983,4,0)))</f>
        <v/>
      </c>
      <c r="H43" s="198" t="str">
        <f>IF(ISERROR(VLOOKUP(B43,'60m.eng'!$D$8:$F$1000,3,0)),"",(VLOOKUP(B43,'60m.eng'!$D$8:$H$1000,3,0)))</f>
        <v/>
      </c>
      <c r="I43" s="246" t="str">
        <f>IF(ISERROR(VLOOKUP(B43,'60m.eng'!$D$8:$G$1000,4,0)),"",(VLOOKUP(B43,'60m.eng'!$D$8:$G$1000,4,0)))</f>
        <v/>
      </c>
      <c r="J43" s="198" t="str">
        <f>IF(ISERROR(VLOOKUP(B43,'Uzun Genel Sonuçlar'!$E$8:$J$1014,6,0)),"",(VLOOKUP(B43,'Uzun Genel Sonuçlar'!$E$8:$J$1014,6,0)))</f>
        <v/>
      </c>
      <c r="K43" s="246" t="str">
        <f>IF(ISERROR(VLOOKUP(B43,'Uzun Genel Sonuçlar'!$E$8:$K$1014,7,0)),"",(VLOOKUP(B43,'Uzun Genel Sonuçlar'!$E$8:$K$994,7,0)))</f>
        <v/>
      </c>
      <c r="L43" s="198" t="str">
        <f>IF(ISERROR(VLOOKUP(B43,Yüksek!$E$8:$BR$1000,63,0)),"",(VLOOKUP(B43,Yüksek!$E$8:$BR$1000,63,0)))</f>
        <v/>
      </c>
      <c r="M43" s="265" t="str">
        <f>IF(ISERROR(VLOOKUP(B43,Yüksek!$E$8:$BS$1000,64,0)),"",(VLOOKUP(B43,Yüksek!$E$8:$BS$1000,64,0)))</f>
        <v/>
      </c>
      <c r="N43" s="241" t="str">
        <f>IF(ISERROR(VLOOKUP(B43,fırlatma!$E$8:$J$1000,6,0)),"",(VLOOKUP(B43,fırlatma!$E$8:$J$1000,6,0)))</f>
        <v/>
      </c>
      <c r="O43" s="247" t="str">
        <f>IF(ISERROR(VLOOKUP(B43,fırlatma!$E$8:$K$1000,7,0)),"",(VLOOKUP(B43,fırlatma!$E$8:$K$1000,7,0)))</f>
        <v/>
      </c>
      <c r="P43" s="375">
        <f t="shared" si="1"/>
        <v>0</v>
      </c>
      <c r="Q43"/>
      <c r="R43"/>
      <c r="S43"/>
      <c r="T43"/>
    </row>
    <row r="44" spans="1:20" ht="23.25" hidden="1" customHeight="1" x14ac:dyDescent="0.2">
      <c r="A44" s="374">
        <v>39</v>
      </c>
      <c r="B44" s="373"/>
      <c r="C44" s="373"/>
      <c r="D44" s="198" t="str">
        <f>IF(ISERROR(VLOOKUP(B44,'60m sonuç'!$D$8:$F$1000,3,0)),"",(VLOOKUP(B44,'60m sonuç'!$D$8:$F$1000,3,0)))</f>
        <v/>
      </c>
      <c r="E44" s="246" t="str">
        <f>IF(ISERROR(VLOOKUP(B44,'60m sonuç'!$D$8:$G$1000,4,0)),"",(VLOOKUP(B44,'60m sonuç'!$D$8:$G$1000,4,0)))</f>
        <v/>
      </c>
      <c r="F44" s="230" t="str">
        <f>IF(ISERROR(VLOOKUP(B44,'1500m.'!$D$8:$F$983,3,0)),"",(VLOOKUP(B44,'1500m.'!$D$8:$H$986,3,0)))</f>
        <v/>
      </c>
      <c r="G44" s="265" t="str">
        <f>IF(ISERROR(VLOOKUP(B44,'1500m.'!$D$8:$G$983,4,0)),"",(VLOOKUP(B44,'1500m.'!$D$8:$G$983,4,0)))</f>
        <v/>
      </c>
      <c r="H44" s="198" t="str">
        <f>IF(ISERROR(VLOOKUP(B44,'60m.eng'!$D$8:$F$1000,3,0)),"",(VLOOKUP(B44,'60m.eng'!$D$8:$H$1000,3,0)))</f>
        <v/>
      </c>
      <c r="I44" s="246" t="str">
        <f>IF(ISERROR(VLOOKUP(B44,'60m.eng'!$D$8:$G$1000,4,0)),"",(VLOOKUP(B44,'60m.eng'!$D$8:$G$1000,4,0)))</f>
        <v/>
      </c>
      <c r="J44" s="198" t="str">
        <f>IF(ISERROR(VLOOKUP(B44,'Uzun Genel Sonuçlar'!$E$8:$J$1014,6,0)),"",(VLOOKUP(B44,'Uzun Genel Sonuçlar'!$E$8:$J$1014,6,0)))</f>
        <v/>
      </c>
      <c r="K44" s="246" t="str">
        <f>IF(ISERROR(VLOOKUP(B44,'Uzun Genel Sonuçlar'!$E$8:$K$1014,7,0)),"",(VLOOKUP(B44,'Uzun Genel Sonuçlar'!$E$8:$K$994,7,0)))</f>
        <v/>
      </c>
      <c r="L44" s="198" t="str">
        <f>IF(ISERROR(VLOOKUP(B44,Yüksek!$E$8:$BR$1000,63,0)),"",(VLOOKUP(B44,Yüksek!$E$8:$BR$1000,63,0)))</f>
        <v/>
      </c>
      <c r="M44" s="265" t="str">
        <f>IF(ISERROR(VLOOKUP(B44,Yüksek!$E$8:$BS$1000,64,0)),"",(VLOOKUP(B44,Yüksek!$E$8:$BS$1000,64,0)))</f>
        <v/>
      </c>
      <c r="N44" s="241" t="str">
        <f>IF(ISERROR(VLOOKUP(B44,fırlatma!$E$8:$J$1000,6,0)),"",(VLOOKUP(B44,fırlatma!$E$8:$J$1000,6,0)))</f>
        <v/>
      </c>
      <c r="O44" s="247" t="str">
        <f>IF(ISERROR(VLOOKUP(B44,fırlatma!$E$8:$K$1000,7,0)),"",(VLOOKUP(B44,fırlatma!$E$8:$K$1000,7,0)))</f>
        <v/>
      </c>
      <c r="P44" s="375">
        <f t="shared" si="1"/>
        <v>0</v>
      </c>
      <c r="Q44"/>
      <c r="R44"/>
      <c r="S44"/>
      <c r="T44"/>
    </row>
    <row r="45" spans="1:20" ht="23.25" hidden="1" customHeight="1" x14ac:dyDescent="0.2">
      <c r="A45" s="374">
        <v>40</v>
      </c>
      <c r="B45" s="373"/>
      <c r="C45" s="373"/>
      <c r="D45" s="198" t="str">
        <f>IF(ISERROR(VLOOKUP(B45,'60m sonuç'!$D$8:$F$1000,3,0)),"",(VLOOKUP(B45,'60m sonuç'!$D$8:$F$1000,3,0)))</f>
        <v/>
      </c>
      <c r="E45" s="246" t="str">
        <f>IF(ISERROR(VLOOKUP(B45,'60m sonuç'!$D$8:$G$1000,4,0)),"",(VLOOKUP(B45,'60m sonuç'!$D$8:$G$1000,4,0)))</f>
        <v/>
      </c>
      <c r="F45" s="230" t="str">
        <f>IF(ISERROR(VLOOKUP(B45,'1500m.'!$D$8:$F$983,3,0)),"",(VLOOKUP(B45,'1500m.'!$D$8:$H$986,3,0)))</f>
        <v/>
      </c>
      <c r="G45" s="265" t="str">
        <f>IF(ISERROR(VLOOKUP(B45,'1500m.'!$D$8:$G$983,4,0)),"",(VLOOKUP(B45,'1500m.'!$D$8:$G$983,4,0)))</f>
        <v/>
      </c>
      <c r="H45" s="198" t="str">
        <f>IF(ISERROR(VLOOKUP(B45,'60m.eng'!$D$8:$F$1000,3,0)),"",(VLOOKUP(B45,'60m.eng'!$D$8:$H$1000,3,0)))</f>
        <v/>
      </c>
      <c r="I45" s="246" t="str">
        <f>IF(ISERROR(VLOOKUP(B45,'60m.eng'!$D$8:$G$1000,4,0)),"",(VLOOKUP(B45,'60m.eng'!$D$8:$G$1000,4,0)))</f>
        <v/>
      </c>
      <c r="J45" s="198" t="str">
        <f>IF(ISERROR(VLOOKUP(B45,'Uzun Genel Sonuçlar'!$E$8:$J$1014,6,0)),"",(VLOOKUP(B45,'Uzun Genel Sonuçlar'!$E$8:$J$1014,6,0)))</f>
        <v/>
      </c>
      <c r="K45" s="246" t="str">
        <f>IF(ISERROR(VLOOKUP(B45,'Uzun Genel Sonuçlar'!$E$8:$K$1014,7,0)),"",(VLOOKUP(B45,'Uzun Genel Sonuçlar'!$E$8:$K$994,7,0)))</f>
        <v/>
      </c>
      <c r="L45" s="198" t="str">
        <f>IF(ISERROR(VLOOKUP(B45,Yüksek!$E$8:$BR$1000,63,0)),"",(VLOOKUP(B45,Yüksek!$E$8:$BR$1000,63,0)))</f>
        <v/>
      </c>
      <c r="M45" s="265" t="str">
        <f>IF(ISERROR(VLOOKUP(B45,Yüksek!$E$8:$BS$1000,64,0)),"",(VLOOKUP(B45,Yüksek!$E$8:$BS$1000,64,0)))</f>
        <v/>
      </c>
      <c r="N45" s="241" t="str">
        <f>IF(ISERROR(VLOOKUP(B45,fırlatma!$E$8:$J$1000,6,0)),"",(VLOOKUP(B45,fırlatma!$E$8:$J$1000,6,0)))</f>
        <v/>
      </c>
      <c r="O45" s="247" t="str">
        <f>IF(ISERROR(VLOOKUP(B45,fırlatma!$E$8:$K$1000,7,0)),"",(VLOOKUP(B45,fırlatma!$E$8:$K$1000,7,0)))</f>
        <v/>
      </c>
      <c r="P45" s="375">
        <f t="shared" si="1"/>
        <v>0</v>
      </c>
      <c r="Q45"/>
      <c r="R45"/>
      <c r="S45"/>
      <c r="T45"/>
    </row>
  </sheetData>
  <sortState ref="B6:P22">
    <sortCondition descending="1" ref="P6:P22"/>
  </sortState>
  <mergeCells count="14">
    <mergeCell ref="N3:P3"/>
    <mergeCell ref="A1:T1"/>
    <mergeCell ref="A2:T2"/>
    <mergeCell ref="J4:K4"/>
    <mergeCell ref="F4:G4"/>
    <mergeCell ref="P4:P5"/>
    <mergeCell ref="H4:I4"/>
    <mergeCell ref="N4:O4"/>
    <mergeCell ref="A4:A5"/>
    <mergeCell ref="B4:B5"/>
    <mergeCell ref="I3:L3"/>
    <mergeCell ref="D4:E4"/>
    <mergeCell ref="L4:M4"/>
    <mergeCell ref="C4:C5"/>
  </mergeCells>
  <conditionalFormatting sqref="P6:P45">
    <cfRule type="duplicateValues" dxfId="0" priority="179"/>
  </conditionalFormatting>
  <pageMargins left="0" right="0" top="0" bottom="0" header="0.31496062992125984" footer="0.19"/>
  <pageSetup paperSize="9" scale="63" orientation="landscape" r:id="rId1"/>
  <ignoredErrors>
    <ignoredError sqref="N3 I3"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theme="8" tint="0.39997558519241921"/>
  </sheetPr>
  <dimension ref="A1:O282"/>
  <sheetViews>
    <sheetView view="pageBreakPreview" zoomScale="60" zoomScaleNormal="100" workbookViewId="0">
      <selection activeCell="S8" sqref="S8"/>
    </sheetView>
  </sheetViews>
  <sheetFormatPr defaultRowHeight="12.75" x14ac:dyDescent="0.2"/>
  <cols>
    <col min="2" max="2" width="15.140625" hidden="1" customWidth="1"/>
    <col min="3" max="3" width="15.5703125" customWidth="1"/>
    <col min="4" max="4" width="24" customWidth="1"/>
    <col min="5" max="5" width="33.140625" customWidth="1"/>
    <col min="6" max="6" width="26.7109375"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29.85546875" customWidth="1"/>
    <col min="14" max="14" width="31" customWidth="1"/>
    <col min="15" max="15" width="16" customWidth="1"/>
  </cols>
  <sheetData>
    <row r="1" spans="1:15" ht="48" customHeight="1" x14ac:dyDescent="0.2">
      <c r="A1" s="516" t="str">
        <f>('YARIŞMA BİLGİLERİ'!A2)</f>
        <v>Türkiye Atletizm Federasyonu</v>
      </c>
      <c r="B1" s="516"/>
      <c r="C1" s="516"/>
      <c r="D1" s="516"/>
      <c r="E1" s="516"/>
      <c r="F1" s="516"/>
      <c r="G1" s="516"/>
      <c r="H1" s="516"/>
      <c r="I1" s="516"/>
      <c r="J1" s="516"/>
      <c r="K1" s="516"/>
      <c r="L1" s="516"/>
      <c r="M1" s="516"/>
      <c r="N1" s="516"/>
      <c r="O1" s="516"/>
    </row>
    <row r="2" spans="1:15" ht="18" customHeight="1" x14ac:dyDescent="0.2">
      <c r="A2" s="517" t="str">
        <f>'YARIŞMA BİLGİLERİ'!F19</f>
        <v>Naili Moran Türkiye Atletizm Şampiyonası</v>
      </c>
      <c r="B2" s="517"/>
      <c r="C2" s="517"/>
      <c r="D2" s="517"/>
      <c r="E2" s="517"/>
      <c r="F2" s="517"/>
      <c r="G2" s="517"/>
      <c r="H2" s="517"/>
      <c r="I2" s="517"/>
      <c r="J2" s="517"/>
      <c r="K2" s="517"/>
      <c r="L2" s="517"/>
      <c r="M2" s="517"/>
      <c r="N2" s="517"/>
      <c r="O2" s="517"/>
    </row>
    <row r="3" spans="1:15" ht="23.25" customHeight="1" x14ac:dyDescent="0.2">
      <c r="A3" s="518" t="s">
        <v>692</v>
      </c>
      <c r="B3" s="518"/>
      <c r="C3" s="518"/>
      <c r="D3" s="518"/>
      <c r="E3" s="518"/>
      <c r="F3" s="518"/>
      <c r="G3" s="518"/>
      <c r="H3" s="518"/>
      <c r="I3" s="518"/>
      <c r="J3" s="518"/>
      <c r="K3" s="518"/>
      <c r="L3" s="518"/>
      <c r="M3" s="518"/>
      <c r="N3" s="518"/>
      <c r="O3" s="518"/>
    </row>
    <row r="4" spans="1:15" ht="23.25" customHeight="1" x14ac:dyDescent="0.3">
      <c r="A4" s="519" t="s">
        <v>269</v>
      </c>
      <c r="B4" s="519"/>
      <c r="C4" s="519"/>
      <c r="D4" s="519"/>
      <c r="E4" s="519"/>
      <c r="F4" s="519"/>
      <c r="G4" s="519"/>
      <c r="H4" s="223"/>
      <c r="I4" s="514" t="s">
        <v>467</v>
      </c>
      <c r="J4" s="514"/>
      <c r="K4" s="514"/>
      <c r="L4" s="514"/>
      <c r="M4" s="514"/>
      <c r="N4" s="514"/>
      <c r="O4" s="514"/>
    </row>
    <row r="5" spans="1:15" ht="27" customHeight="1" x14ac:dyDescent="0.3">
      <c r="A5" s="510" t="s">
        <v>16</v>
      </c>
      <c r="B5" s="511"/>
      <c r="C5" s="511"/>
      <c r="D5" s="511"/>
      <c r="E5" s="511"/>
      <c r="F5" s="511"/>
      <c r="G5" s="511"/>
      <c r="H5" s="220"/>
      <c r="I5" s="224"/>
      <c r="J5" s="225"/>
      <c r="K5" s="226"/>
      <c r="L5" s="226"/>
      <c r="M5" s="226"/>
      <c r="N5" s="226"/>
      <c r="O5" s="226"/>
    </row>
    <row r="6" spans="1:15" ht="42.75" customHeight="1" x14ac:dyDescent="0.2">
      <c r="A6" s="194" t="s">
        <v>12</v>
      </c>
      <c r="B6" s="194" t="s">
        <v>97</v>
      </c>
      <c r="C6" s="194" t="s">
        <v>96</v>
      </c>
      <c r="D6" s="195" t="s">
        <v>13</v>
      </c>
      <c r="E6" s="196" t="s">
        <v>14</v>
      </c>
      <c r="F6" s="196" t="s">
        <v>216</v>
      </c>
      <c r="G6" s="197" t="s">
        <v>267</v>
      </c>
      <c r="H6" s="221"/>
      <c r="I6" s="611" t="s">
        <v>6</v>
      </c>
      <c r="J6" s="613"/>
      <c r="K6" s="611" t="s">
        <v>95</v>
      </c>
      <c r="L6" s="611" t="s">
        <v>21</v>
      </c>
      <c r="M6" s="611" t="s">
        <v>7</v>
      </c>
      <c r="N6" s="611" t="s">
        <v>215</v>
      </c>
      <c r="O6" s="611" t="s">
        <v>273</v>
      </c>
    </row>
    <row r="7" spans="1:15" ht="42.75" customHeight="1" x14ac:dyDescent="0.2">
      <c r="A7" s="73">
        <v>1</v>
      </c>
      <c r="B7" s="199" t="s">
        <v>71</v>
      </c>
      <c r="C7" s="255" t="str">
        <f>IF(ISERROR(VLOOKUP(B7,'KAYIT LİSTESİ'!$B$4:$H$767,2,0)),"",(VLOOKUP(B7,'KAYIT LİSTESİ'!$B$4:$H$767,2,0)))</f>
        <v/>
      </c>
      <c r="D7" s="127" t="str">
        <f>IF(ISERROR(VLOOKUP(B7,'KAYIT LİSTESİ'!$B$4:$H$767,4,0)),"",(VLOOKUP(B7,'KAYIT LİSTESİ'!$B$4:$H$767,4,0)))</f>
        <v/>
      </c>
      <c r="E7" s="200" t="str">
        <f>IF(ISERROR(VLOOKUP(B7,'KAYIT LİSTESİ'!$B$4:$H$767,5,0)),"",(VLOOKUP(B7,'KAYIT LİSTESİ'!$B$4:$H$767,5,0)))</f>
        <v/>
      </c>
      <c r="F7" s="200" t="str">
        <f>IF(ISERROR(VLOOKUP(B7,'KAYIT LİSTESİ'!$B$4:$H$767,6,0)),"",(VLOOKUP(B7,'KAYIT LİSTESİ'!$B$4:$H$767,6,0)))</f>
        <v/>
      </c>
      <c r="G7" s="180"/>
      <c r="H7" s="221"/>
      <c r="I7" s="612"/>
      <c r="J7" s="613"/>
      <c r="K7" s="612"/>
      <c r="L7" s="612"/>
      <c r="M7" s="612"/>
      <c r="N7" s="612"/>
      <c r="O7" s="612"/>
    </row>
    <row r="8" spans="1:15" ht="42.75" customHeight="1" x14ac:dyDescent="0.2">
      <c r="A8" s="73">
        <v>2</v>
      </c>
      <c r="B8" s="199" t="s">
        <v>72</v>
      </c>
      <c r="C8" s="255" t="str">
        <f>IF(ISERROR(VLOOKUP(B8,'KAYIT LİSTESİ'!$B$4:$H$767,2,0)),"",(VLOOKUP(B8,'KAYIT LİSTESİ'!$B$4:$H$767,2,0)))</f>
        <v/>
      </c>
      <c r="D8" s="127" t="str">
        <f>IF(ISERROR(VLOOKUP(B8,'KAYIT LİSTESİ'!$B$4:$H$767,4,0)),"",(VLOOKUP(B8,'KAYIT LİSTESİ'!$B$4:$H$767,4,0)))</f>
        <v/>
      </c>
      <c r="E8" s="200" t="str">
        <f>IF(ISERROR(VLOOKUP(B8,'KAYIT LİSTESİ'!$B$4:$H$767,5,0)),"",(VLOOKUP(B8,'KAYIT LİSTESİ'!$B$4:$H$767,5,0)))</f>
        <v/>
      </c>
      <c r="F8" s="200" t="str">
        <f>IF(ISERROR(VLOOKUP(B8,'KAYIT LİSTESİ'!$B$4:$H$767,6,0)),"",(VLOOKUP(B8,'KAYIT LİSTESİ'!$B$4:$H$767,6,0)))</f>
        <v/>
      </c>
      <c r="G8" s="180"/>
      <c r="H8" s="221"/>
      <c r="I8" s="73">
        <v>1</v>
      </c>
      <c r="J8" s="199" t="s">
        <v>496</v>
      </c>
      <c r="K8" s="257" t="str">
        <f>IF(ISERROR(VLOOKUP(J8,'KAYIT LİSTESİ'!$B$4:$H$767,2,0)),"",(VLOOKUP(J8,'KAYIT LİSTESİ'!$B$4:$H$767,2,0)))</f>
        <v/>
      </c>
      <c r="L8" s="201" t="str">
        <f>IF(ISERROR(VLOOKUP(J8,'KAYIT LİSTESİ'!$B$4:$H$767,4,0)),"",(VLOOKUP(J8,'KAYIT LİSTESİ'!$B$4:$H$767,4,0)))</f>
        <v/>
      </c>
      <c r="M8" s="173" t="str">
        <f>IF(ISERROR(VLOOKUP(J8,'KAYIT LİSTESİ'!$B$4:$H$767,5,0)),"",(VLOOKUP(J8,'KAYIT LİSTESİ'!$B$4:$H$767,5,0)))</f>
        <v/>
      </c>
      <c r="N8" s="173" t="str">
        <f>IF(ISERROR(VLOOKUP(J8,'KAYIT LİSTESİ'!$B$4:$H$767,6,0)),"",(VLOOKUP(J8,'KAYIT LİSTESİ'!$B$4:$H$767,6,0)))</f>
        <v/>
      </c>
      <c r="O8" s="202"/>
    </row>
    <row r="9" spans="1:15" ht="42.75" customHeight="1" x14ac:dyDescent="0.2">
      <c r="A9" s="73">
        <v>3</v>
      </c>
      <c r="B9" s="199" t="s">
        <v>73</v>
      </c>
      <c r="C9" s="255" t="str">
        <f>IF(ISERROR(VLOOKUP(B9,'KAYIT LİSTESİ'!$B$4:$H$767,2,0)),"",(VLOOKUP(B9,'KAYIT LİSTESİ'!$B$4:$H$767,2,0)))</f>
        <v/>
      </c>
      <c r="D9" s="127" t="str">
        <f>IF(ISERROR(VLOOKUP(B9,'KAYIT LİSTESİ'!$B$4:$H$767,4,0)),"",(VLOOKUP(B9,'KAYIT LİSTESİ'!$B$4:$H$767,4,0)))</f>
        <v/>
      </c>
      <c r="E9" s="200" t="str">
        <f>IF(ISERROR(VLOOKUP(B9,'KAYIT LİSTESİ'!$B$4:$H$767,5,0)),"",(VLOOKUP(B9,'KAYIT LİSTESİ'!$B$4:$H$767,5,0)))</f>
        <v/>
      </c>
      <c r="F9" s="200" t="str">
        <f>IF(ISERROR(VLOOKUP(B9,'KAYIT LİSTESİ'!$B$4:$H$767,6,0)),"",(VLOOKUP(B9,'KAYIT LİSTESİ'!$B$4:$H$767,6,0)))</f>
        <v/>
      </c>
      <c r="G9" s="180"/>
      <c r="H9" s="221"/>
      <c r="I9" s="73">
        <v>2</v>
      </c>
      <c r="J9" s="199" t="s">
        <v>497</v>
      </c>
      <c r="K9" s="257" t="str">
        <f>IF(ISERROR(VLOOKUP(J9,'KAYIT LİSTESİ'!$B$4:$H$767,2,0)),"",(VLOOKUP(J9,'KAYIT LİSTESİ'!$B$4:$H$767,2,0)))</f>
        <v/>
      </c>
      <c r="L9" s="201" t="str">
        <f>IF(ISERROR(VLOOKUP(J9,'KAYIT LİSTESİ'!$B$4:$H$767,4,0)),"",(VLOOKUP(J9,'KAYIT LİSTESİ'!$B$4:$H$767,4,0)))</f>
        <v/>
      </c>
      <c r="M9" s="173" t="str">
        <f>IF(ISERROR(VLOOKUP(J9,'KAYIT LİSTESİ'!$B$4:$H$767,5,0)),"",(VLOOKUP(J9,'KAYIT LİSTESİ'!$B$4:$H$767,5,0)))</f>
        <v/>
      </c>
      <c r="N9" s="173" t="str">
        <f>IF(ISERROR(VLOOKUP(J9,'KAYIT LİSTESİ'!$B$4:$H$767,6,0)),"",(VLOOKUP(J9,'KAYIT LİSTESİ'!$B$4:$H$767,6,0)))</f>
        <v/>
      </c>
      <c r="O9" s="202"/>
    </row>
    <row r="10" spans="1:15" ht="42.75" customHeight="1" x14ac:dyDescent="0.2">
      <c r="A10" s="73">
        <v>4</v>
      </c>
      <c r="B10" s="199" t="s">
        <v>74</v>
      </c>
      <c r="C10" s="255" t="str">
        <f>IF(ISERROR(VLOOKUP(B10,'KAYIT LİSTESİ'!$B$4:$H$767,2,0)),"",(VLOOKUP(B10,'KAYIT LİSTESİ'!$B$4:$H$767,2,0)))</f>
        <v/>
      </c>
      <c r="D10" s="127" t="str">
        <f>IF(ISERROR(VLOOKUP(B10,'KAYIT LİSTESİ'!$B$4:$H$767,4,0)),"",(VLOOKUP(B10,'KAYIT LİSTESİ'!$B$4:$H$767,4,0)))</f>
        <v/>
      </c>
      <c r="E10" s="200" t="str">
        <f>IF(ISERROR(VLOOKUP(B10,'KAYIT LİSTESİ'!$B$4:$H$767,5,0)),"",(VLOOKUP(B10,'KAYIT LİSTESİ'!$B$4:$H$767,5,0)))</f>
        <v/>
      </c>
      <c r="F10" s="200" t="str">
        <f>IF(ISERROR(VLOOKUP(B10,'KAYIT LİSTESİ'!$B$4:$H$767,6,0)),"",(VLOOKUP(B10,'KAYIT LİSTESİ'!$B$4:$H$767,6,0)))</f>
        <v/>
      </c>
      <c r="G10" s="180"/>
      <c r="H10" s="221"/>
      <c r="I10" s="73">
        <v>3</v>
      </c>
      <c r="J10" s="199" t="s">
        <v>498</v>
      </c>
      <c r="K10" s="257" t="str">
        <f>IF(ISERROR(VLOOKUP(J10,'KAYIT LİSTESİ'!$B$4:$H$767,2,0)),"",(VLOOKUP(J10,'KAYIT LİSTESİ'!$B$4:$H$767,2,0)))</f>
        <v/>
      </c>
      <c r="L10" s="201" t="str">
        <f>IF(ISERROR(VLOOKUP(J10,'KAYIT LİSTESİ'!$B$4:$H$767,4,0)),"",(VLOOKUP(J10,'KAYIT LİSTESİ'!$B$4:$H$767,4,0)))</f>
        <v/>
      </c>
      <c r="M10" s="173" t="str">
        <f>IF(ISERROR(VLOOKUP(J10,'KAYIT LİSTESİ'!$B$4:$H$767,5,0)),"",(VLOOKUP(J10,'KAYIT LİSTESİ'!$B$4:$H$767,5,0)))</f>
        <v/>
      </c>
      <c r="N10" s="173" t="str">
        <f>IF(ISERROR(VLOOKUP(J10,'KAYIT LİSTESİ'!$B$4:$H$767,6,0)),"",(VLOOKUP(J10,'KAYIT LİSTESİ'!$B$4:$H$767,6,0)))</f>
        <v/>
      </c>
      <c r="O10" s="202"/>
    </row>
    <row r="11" spans="1:15" ht="42.75" customHeight="1" x14ac:dyDescent="0.2">
      <c r="A11" s="73">
        <v>5</v>
      </c>
      <c r="B11" s="199" t="s">
        <v>75</v>
      </c>
      <c r="C11" s="255" t="str">
        <f>IF(ISERROR(VLOOKUP(B11,'KAYIT LİSTESİ'!$B$4:$H$767,2,0)),"",(VLOOKUP(B11,'KAYIT LİSTESİ'!$B$4:$H$767,2,0)))</f>
        <v/>
      </c>
      <c r="D11" s="127" t="str">
        <f>IF(ISERROR(VLOOKUP(B11,'KAYIT LİSTESİ'!$B$4:$H$767,4,0)),"",(VLOOKUP(B11,'KAYIT LİSTESİ'!$B$4:$H$767,4,0)))</f>
        <v/>
      </c>
      <c r="E11" s="200" t="str">
        <f>IF(ISERROR(VLOOKUP(B11,'KAYIT LİSTESİ'!$B$4:$H$767,5,0)),"",(VLOOKUP(B11,'KAYIT LİSTESİ'!$B$4:$H$767,5,0)))</f>
        <v/>
      </c>
      <c r="F11" s="200" t="str">
        <f>IF(ISERROR(VLOOKUP(B11,'KAYIT LİSTESİ'!$B$4:$H$767,6,0)),"",(VLOOKUP(B11,'KAYIT LİSTESİ'!$B$4:$H$767,6,0)))</f>
        <v/>
      </c>
      <c r="G11" s="180"/>
      <c r="H11" s="221"/>
      <c r="I11" s="73">
        <v>4</v>
      </c>
      <c r="J11" s="199" t="s">
        <v>499</v>
      </c>
      <c r="K11" s="257" t="str">
        <f>IF(ISERROR(VLOOKUP(J11,'KAYIT LİSTESİ'!$B$4:$H$767,2,0)),"",(VLOOKUP(J11,'KAYIT LİSTESİ'!$B$4:$H$767,2,0)))</f>
        <v/>
      </c>
      <c r="L11" s="201" t="str">
        <f>IF(ISERROR(VLOOKUP(J11,'KAYIT LİSTESİ'!$B$4:$H$767,4,0)),"",(VLOOKUP(J11,'KAYIT LİSTESİ'!$B$4:$H$767,4,0)))</f>
        <v/>
      </c>
      <c r="M11" s="173" t="str">
        <f>IF(ISERROR(VLOOKUP(J11,'KAYIT LİSTESİ'!$B$4:$H$767,5,0)),"",(VLOOKUP(J11,'KAYIT LİSTESİ'!$B$4:$H$767,5,0)))</f>
        <v/>
      </c>
      <c r="N11" s="173" t="str">
        <f>IF(ISERROR(VLOOKUP(J11,'KAYIT LİSTESİ'!$B$4:$H$767,6,0)),"",(VLOOKUP(J11,'KAYIT LİSTESİ'!$B$4:$H$767,6,0)))</f>
        <v/>
      </c>
      <c r="O11" s="202"/>
    </row>
    <row r="12" spans="1:15" ht="42.75" customHeight="1" x14ac:dyDescent="0.2">
      <c r="A12" s="73">
        <v>6</v>
      </c>
      <c r="B12" s="199" t="s">
        <v>76</v>
      </c>
      <c r="C12" s="255" t="str">
        <f>IF(ISERROR(VLOOKUP(B12,'KAYIT LİSTESİ'!$B$4:$H$767,2,0)),"",(VLOOKUP(B12,'KAYIT LİSTESİ'!$B$4:$H$767,2,0)))</f>
        <v/>
      </c>
      <c r="D12" s="127" t="str">
        <f>IF(ISERROR(VLOOKUP(B12,'KAYIT LİSTESİ'!$B$4:$H$767,4,0)),"",(VLOOKUP(B12,'KAYIT LİSTESİ'!$B$4:$H$767,4,0)))</f>
        <v/>
      </c>
      <c r="E12" s="200" t="str">
        <f>IF(ISERROR(VLOOKUP(B12,'KAYIT LİSTESİ'!$B$4:$H$767,5,0)),"",(VLOOKUP(B12,'KAYIT LİSTESİ'!$B$4:$H$767,5,0)))</f>
        <v/>
      </c>
      <c r="F12" s="200" t="str">
        <f>IF(ISERROR(VLOOKUP(B12,'KAYIT LİSTESİ'!$B$4:$H$767,6,0)),"",(VLOOKUP(B12,'KAYIT LİSTESİ'!$B$4:$H$767,6,0)))</f>
        <v/>
      </c>
      <c r="G12" s="180"/>
      <c r="H12" s="221"/>
      <c r="I12" s="73">
        <v>5</v>
      </c>
      <c r="J12" s="199" t="s">
        <v>500</v>
      </c>
      <c r="K12" s="257" t="str">
        <f>IF(ISERROR(VLOOKUP(J12,'KAYIT LİSTESİ'!$B$4:$H$767,2,0)),"",(VLOOKUP(J12,'KAYIT LİSTESİ'!$B$4:$H$767,2,0)))</f>
        <v/>
      </c>
      <c r="L12" s="201" t="str">
        <f>IF(ISERROR(VLOOKUP(J12,'KAYIT LİSTESİ'!$B$4:$H$767,4,0)),"",(VLOOKUP(J12,'KAYIT LİSTESİ'!$B$4:$H$767,4,0)))</f>
        <v/>
      </c>
      <c r="M12" s="173" t="str">
        <f>IF(ISERROR(VLOOKUP(J12,'KAYIT LİSTESİ'!$B$4:$H$767,5,0)),"",(VLOOKUP(J12,'KAYIT LİSTESİ'!$B$4:$H$767,5,0)))</f>
        <v/>
      </c>
      <c r="N12" s="173" t="str">
        <f>IF(ISERROR(VLOOKUP(J12,'KAYIT LİSTESİ'!$B$4:$H$767,6,0)),"",(VLOOKUP(J12,'KAYIT LİSTESİ'!$B$4:$H$767,6,0)))</f>
        <v/>
      </c>
      <c r="O12" s="202"/>
    </row>
    <row r="13" spans="1:15" ht="42.75" customHeight="1" x14ac:dyDescent="0.2">
      <c r="A13" s="73">
        <v>7</v>
      </c>
      <c r="B13" s="199" t="s">
        <v>242</v>
      </c>
      <c r="C13" s="255" t="str">
        <f>IF(ISERROR(VLOOKUP(B13,'KAYIT LİSTESİ'!$B$4:$H$767,2,0)),"",(VLOOKUP(B13,'KAYIT LİSTESİ'!$B$4:$H$767,2,0)))</f>
        <v/>
      </c>
      <c r="D13" s="127" t="str">
        <f>IF(ISERROR(VLOOKUP(B13,'KAYIT LİSTESİ'!$B$4:$H$767,4,0)),"",(VLOOKUP(B13,'KAYIT LİSTESİ'!$B$4:$H$767,4,0)))</f>
        <v/>
      </c>
      <c r="E13" s="200" t="str">
        <f>IF(ISERROR(VLOOKUP(B13,'KAYIT LİSTESİ'!$B$4:$H$767,5,0)),"",(VLOOKUP(B13,'KAYIT LİSTESİ'!$B$4:$H$767,5,0)))</f>
        <v/>
      </c>
      <c r="F13" s="200" t="str">
        <f>IF(ISERROR(VLOOKUP(B13,'KAYIT LİSTESİ'!$B$4:$H$767,6,0)),"",(VLOOKUP(B13,'KAYIT LİSTESİ'!$B$4:$H$767,6,0)))</f>
        <v/>
      </c>
      <c r="G13" s="180"/>
      <c r="H13" s="221"/>
      <c r="I13" s="73">
        <v>6</v>
      </c>
      <c r="J13" s="199" t="s">
        <v>501</v>
      </c>
      <c r="K13" s="257" t="str">
        <f>IF(ISERROR(VLOOKUP(J13,'KAYIT LİSTESİ'!$B$4:$H$767,2,0)),"",(VLOOKUP(J13,'KAYIT LİSTESİ'!$B$4:$H$767,2,0)))</f>
        <v/>
      </c>
      <c r="L13" s="201" t="str">
        <f>IF(ISERROR(VLOOKUP(J13,'KAYIT LİSTESİ'!$B$4:$H$767,4,0)),"",(VLOOKUP(J13,'KAYIT LİSTESİ'!$B$4:$H$767,4,0)))</f>
        <v/>
      </c>
      <c r="M13" s="173" t="str">
        <f>IF(ISERROR(VLOOKUP(J13,'KAYIT LİSTESİ'!$B$4:$H$767,5,0)),"",(VLOOKUP(J13,'KAYIT LİSTESİ'!$B$4:$H$767,5,0)))</f>
        <v/>
      </c>
      <c r="N13" s="173" t="str">
        <f>IF(ISERROR(VLOOKUP(J13,'KAYIT LİSTESİ'!$B$4:$H$767,6,0)),"",(VLOOKUP(J13,'KAYIT LİSTESİ'!$B$4:$H$767,6,0)))</f>
        <v/>
      </c>
      <c r="O13" s="202"/>
    </row>
    <row r="14" spans="1:15" ht="42.75" customHeight="1" x14ac:dyDescent="0.2">
      <c r="A14" s="73">
        <v>8</v>
      </c>
      <c r="B14" s="199" t="s">
        <v>243</v>
      </c>
      <c r="C14" s="255" t="str">
        <f>IF(ISERROR(VLOOKUP(B14,'KAYIT LİSTESİ'!$B$4:$H$767,2,0)),"",(VLOOKUP(B14,'KAYIT LİSTESİ'!$B$4:$H$767,2,0)))</f>
        <v/>
      </c>
      <c r="D14" s="127" t="str">
        <f>IF(ISERROR(VLOOKUP(B14,'KAYIT LİSTESİ'!$B$4:$H$767,4,0)),"",(VLOOKUP(B14,'KAYIT LİSTESİ'!$B$4:$H$767,4,0)))</f>
        <v/>
      </c>
      <c r="E14" s="200" t="str">
        <f>IF(ISERROR(VLOOKUP(B14,'KAYIT LİSTESİ'!$B$4:$H$767,5,0)),"",(VLOOKUP(B14,'KAYIT LİSTESİ'!$B$4:$H$767,5,0)))</f>
        <v/>
      </c>
      <c r="F14" s="200" t="str">
        <f>IF(ISERROR(VLOOKUP(B14,'KAYIT LİSTESİ'!$B$4:$H$767,6,0)),"",(VLOOKUP(B14,'KAYIT LİSTESİ'!$B$4:$H$767,6,0)))</f>
        <v/>
      </c>
      <c r="G14" s="180"/>
      <c r="H14" s="221"/>
      <c r="I14" s="73">
        <v>7</v>
      </c>
      <c r="J14" s="199" t="s">
        <v>502</v>
      </c>
      <c r="K14" s="257" t="str">
        <f>IF(ISERROR(VLOOKUP(J14,'KAYIT LİSTESİ'!$B$4:$H$767,2,0)),"",(VLOOKUP(J14,'KAYIT LİSTESİ'!$B$4:$H$767,2,0)))</f>
        <v/>
      </c>
      <c r="L14" s="201" t="str">
        <f>IF(ISERROR(VLOOKUP(J14,'KAYIT LİSTESİ'!$B$4:$H$767,4,0)),"",(VLOOKUP(J14,'KAYIT LİSTESİ'!$B$4:$H$767,4,0)))</f>
        <v/>
      </c>
      <c r="M14" s="173" t="str">
        <f>IF(ISERROR(VLOOKUP(J14,'KAYIT LİSTESİ'!$B$4:$H$767,5,0)),"",(VLOOKUP(J14,'KAYIT LİSTESİ'!$B$4:$H$767,5,0)))</f>
        <v/>
      </c>
      <c r="N14" s="173" t="str">
        <f>IF(ISERROR(VLOOKUP(J14,'KAYIT LİSTESİ'!$B$4:$H$767,6,0)),"",(VLOOKUP(J14,'KAYIT LİSTESİ'!$B$4:$H$767,6,0)))</f>
        <v/>
      </c>
      <c r="O14" s="202"/>
    </row>
    <row r="15" spans="1:15" ht="42.75" customHeight="1" x14ac:dyDescent="0.2">
      <c r="A15" s="73">
        <v>9</v>
      </c>
      <c r="B15" s="199" t="s">
        <v>244</v>
      </c>
      <c r="C15" s="255" t="str">
        <f>IF(ISERROR(VLOOKUP(B15,'KAYIT LİSTESİ'!$B$4:$H$767,2,0)),"",(VLOOKUP(B15,'KAYIT LİSTESİ'!$B$4:$H$767,2,0)))</f>
        <v/>
      </c>
      <c r="D15" s="127" t="str">
        <f>IF(ISERROR(VLOOKUP(B15,'KAYIT LİSTESİ'!$B$4:$H$767,4,0)),"",(VLOOKUP(B15,'KAYIT LİSTESİ'!$B$4:$H$767,4,0)))</f>
        <v/>
      </c>
      <c r="E15" s="200" t="str">
        <f>IF(ISERROR(VLOOKUP(B15,'KAYIT LİSTESİ'!$B$4:$H$767,5,0)),"",(VLOOKUP(B15,'KAYIT LİSTESİ'!$B$4:$H$767,5,0)))</f>
        <v/>
      </c>
      <c r="F15" s="200" t="str">
        <f>IF(ISERROR(VLOOKUP(B15,'KAYIT LİSTESİ'!$B$4:$H$767,6,0)),"",(VLOOKUP(B15,'KAYIT LİSTESİ'!$B$4:$H$767,6,0)))</f>
        <v/>
      </c>
      <c r="G15" s="180"/>
      <c r="H15" s="221"/>
      <c r="I15" s="73">
        <v>8</v>
      </c>
      <c r="J15" s="199" t="s">
        <v>503</v>
      </c>
      <c r="K15" s="257" t="str">
        <f>IF(ISERROR(VLOOKUP(J15,'KAYIT LİSTESİ'!$B$4:$H$767,2,0)),"",(VLOOKUP(J15,'KAYIT LİSTESİ'!$B$4:$H$767,2,0)))</f>
        <v/>
      </c>
      <c r="L15" s="201" t="str">
        <f>IF(ISERROR(VLOOKUP(J15,'KAYIT LİSTESİ'!$B$4:$H$767,4,0)),"",(VLOOKUP(J15,'KAYIT LİSTESİ'!$B$4:$H$767,4,0)))</f>
        <v/>
      </c>
      <c r="M15" s="173" t="str">
        <f>IF(ISERROR(VLOOKUP(J15,'KAYIT LİSTESİ'!$B$4:$H$767,5,0)),"",(VLOOKUP(J15,'KAYIT LİSTESİ'!$B$4:$H$767,5,0)))</f>
        <v/>
      </c>
      <c r="N15" s="173" t="str">
        <f>IF(ISERROR(VLOOKUP(J15,'KAYIT LİSTESİ'!$B$4:$H$767,6,0)),"",(VLOOKUP(J15,'KAYIT LİSTESİ'!$B$4:$H$767,6,0)))</f>
        <v/>
      </c>
      <c r="O15" s="202"/>
    </row>
    <row r="16" spans="1:15" ht="42.75" customHeight="1" x14ac:dyDescent="0.2">
      <c r="A16" s="73">
        <v>10</v>
      </c>
      <c r="B16" s="199" t="s">
        <v>245</v>
      </c>
      <c r="C16" s="255" t="str">
        <f>IF(ISERROR(VLOOKUP(B16,'KAYIT LİSTESİ'!$B$4:$H$767,2,0)),"",(VLOOKUP(B16,'KAYIT LİSTESİ'!$B$4:$H$767,2,0)))</f>
        <v/>
      </c>
      <c r="D16" s="127" t="str">
        <f>IF(ISERROR(VLOOKUP(B16,'KAYIT LİSTESİ'!$B$4:$H$767,4,0)),"",(VLOOKUP(B16,'KAYIT LİSTESİ'!$B$4:$H$767,4,0)))</f>
        <v/>
      </c>
      <c r="E16" s="200" t="str">
        <f>IF(ISERROR(VLOOKUP(B16,'KAYIT LİSTESİ'!$B$4:$H$767,5,0)),"",(VLOOKUP(B16,'KAYIT LİSTESİ'!$B$4:$H$767,5,0)))</f>
        <v/>
      </c>
      <c r="F16" s="200" t="str">
        <f>IF(ISERROR(VLOOKUP(B16,'KAYIT LİSTESİ'!$B$4:$H$767,6,0)),"",(VLOOKUP(B16,'KAYIT LİSTESİ'!$B$4:$H$767,6,0)))</f>
        <v/>
      </c>
      <c r="G16" s="180"/>
      <c r="H16" s="221"/>
      <c r="I16" s="73">
        <v>9</v>
      </c>
      <c r="J16" s="199" t="s">
        <v>504</v>
      </c>
      <c r="K16" s="257" t="str">
        <f>IF(ISERROR(VLOOKUP(J16,'KAYIT LİSTESİ'!$B$4:$H$767,2,0)),"",(VLOOKUP(J16,'KAYIT LİSTESİ'!$B$4:$H$767,2,0)))</f>
        <v/>
      </c>
      <c r="L16" s="201" t="str">
        <f>IF(ISERROR(VLOOKUP(J16,'KAYIT LİSTESİ'!$B$4:$H$767,4,0)),"",(VLOOKUP(J16,'KAYIT LİSTESİ'!$B$4:$H$767,4,0)))</f>
        <v/>
      </c>
      <c r="M16" s="173" t="str">
        <f>IF(ISERROR(VLOOKUP(J16,'KAYIT LİSTESİ'!$B$4:$H$767,5,0)),"",(VLOOKUP(J16,'KAYIT LİSTESİ'!$B$4:$H$767,5,0)))</f>
        <v/>
      </c>
      <c r="N16" s="173" t="str">
        <f>IF(ISERROR(VLOOKUP(J16,'KAYIT LİSTESİ'!$B$4:$H$767,6,0)),"",(VLOOKUP(J16,'KAYIT LİSTESİ'!$B$4:$H$767,6,0)))</f>
        <v/>
      </c>
      <c r="O16" s="202"/>
    </row>
    <row r="17" spans="1:15" ht="42.75" customHeight="1" x14ac:dyDescent="0.2">
      <c r="A17" s="73">
        <v>11</v>
      </c>
      <c r="B17" s="199" t="s">
        <v>246</v>
      </c>
      <c r="C17" s="255" t="str">
        <f>IF(ISERROR(VLOOKUP(B17,'KAYIT LİSTESİ'!$B$4:$H$767,2,0)),"",(VLOOKUP(B17,'KAYIT LİSTESİ'!$B$4:$H$767,2,0)))</f>
        <v/>
      </c>
      <c r="D17" s="127" t="str">
        <f>IF(ISERROR(VLOOKUP(B17,'KAYIT LİSTESİ'!$B$4:$H$767,4,0)),"",(VLOOKUP(B17,'KAYIT LİSTESİ'!$B$4:$H$767,4,0)))</f>
        <v/>
      </c>
      <c r="E17" s="200" t="str">
        <f>IF(ISERROR(VLOOKUP(B17,'KAYIT LİSTESİ'!$B$4:$H$767,5,0)),"",(VLOOKUP(B17,'KAYIT LİSTESİ'!$B$4:$H$767,5,0)))</f>
        <v/>
      </c>
      <c r="F17" s="200" t="str">
        <f>IF(ISERROR(VLOOKUP(B17,'KAYIT LİSTESİ'!$B$4:$H$767,6,0)),"",(VLOOKUP(B17,'KAYIT LİSTESİ'!$B$4:$H$767,6,0)))</f>
        <v/>
      </c>
      <c r="G17" s="180"/>
      <c r="H17" s="221"/>
      <c r="I17" s="73">
        <v>10</v>
      </c>
      <c r="J17" s="199" t="s">
        <v>505</v>
      </c>
      <c r="K17" s="257" t="str">
        <f>IF(ISERROR(VLOOKUP(J17,'KAYIT LİSTESİ'!$B$4:$H$767,2,0)),"",(VLOOKUP(J17,'KAYIT LİSTESİ'!$B$4:$H$767,2,0)))</f>
        <v/>
      </c>
      <c r="L17" s="201" t="str">
        <f>IF(ISERROR(VLOOKUP(J17,'KAYIT LİSTESİ'!$B$4:$H$767,4,0)),"",(VLOOKUP(J17,'KAYIT LİSTESİ'!$B$4:$H$767,4,0)))</f>
        <v/>
      </c>
      <c r="M17" s="173" t="str">
        <f>IF(ISERROR(VLOOKUP(J17,'KAYIT LİSTESİ'!$B$4:$H$767,5,0)),"",(VLOOKUP(J17,'KAYIT LİSTESİ'!$B$4:$H$767,5,0)))</f>
        <v/>
      </c>
      <c r="N17" s="173" t="str">
        <f>IF(ISERROR(VLOOKUP(J17,'KAYIT LİSTESİ'!$B$4:$H$767,6,0)),"",(VLOOKUP(J17,'KAYIT LİSTESİ'!$B$4:$H$767,6,0)))</f>
        <v/>
      </c>
      <c r="O17" s="202"/>
    </row>
    <row r="18" spans="1:15" ht="42.75" customHeight="1" x14ac:dyDescent="0.2">
      <c r="A18" s="73">
        <v>12</v>
      </c>
      <c r="B18" s="199" t="s">
        <v>247</v>
      </c>
      <c r="C18" s="255" t="str">
        <f>IF(ISERROR(VLOOKUP(B18,'KAYIT LİSTESİ'!$B$4:$H$767,2,0)),"",(VLOOKUP(B18,'KAYIT LİSTESİ'!$B$4:$H$767,2,0)))</f>
        <v/>
      </c>
      <c r="D18" s="127" t="str">
        <f>IF(ISERROR(VLOOKUP(B18,'KAYIT LİSTESİ'!$B$4:$H$767,4,0)),"",(VLOOKUP(B18,'KAYIT LİSTESİ'!$B$4:$H$767,4,0)))</f>
        <v/>
      </c>
      <c r="E18" s="200" t="str">
        <f>IF(ISERROR(VLOOKUP(B18,'KAYIT LİSTESİ'!$B$4:$H$767,5,0)),"",(VLOOKUP(B18,'KAYIT LİSTESİ'!$B$4:$H$767,5,0)))</f>
        <v/>
      </c>
      <c r="F18" s="200" t="str">
        <f>IF(ISERROR(VLOOKUP(B18,'KAYIT LİSTESİ'!$B$4:$H$767,6,0)),"",(VLOOKUP(B18,'KAYIT LİSTESİ'!$B$4:$H$767,6,0)))</f>
        <v/>
      </c>
      <c r="G18" s="180"/>
      <c r="H18" s="221"/>
      <c r="I18" s="73">
        <v>11</v>
      </c>
      <c r="J18" s="199" t="s">
        <v>506</v>
      </c>
      <c r="K18" s="257" t="str">
        <f>IF(ISERROR(VLOOKUP(J18,'KAYIT LİSTESİ'!$B$4:$H$767,2,0)),"",(VLOOKUP(J18,'KAYIT LİSTESİ'!$B$4:$H$767,2,0)))</f>
        <v/>
      </c>
      <c r="L18" s="201" t="str">
        <f>IF(ISERROR(VLOOKUP(J18,'KAYIT LİSTESİ'!$B$4:$H$767,4,0)),"",(VLOOKUP(J18,'KAYIT LİSTESİ'!$B$4:$H$767,4,0)))</f>
        <v/>
      </c>
      <c r="M18" s="173" t="str">
        <f>IF(ISERROR(VLOOKUP(J18,'KAYIT LİSTESİ'!$B$4:$H$767,5,0)),"",(VLOOKUP(J18,'KAYIT LİSTESİ'!$B$4:$H$767,5,0)))</f>
        <v/>
      </c>
      <c r="N18" s="173" t="str">
        <f>IF(ISERROR(VLOOKUP(J18,'KAYIT LİSTESİ'!$B$4:$H$767,6,0)),"",(VLOOKUP(J18,'KAYIT LİSTESİ'!$B$4:$H$767,6,0)))</f>
        <v/>
      </c>
      <c r="O18" s="202"/>
    </row>
    <row r="19" spans="1:15" ht="42.75" customHeight="1" x14ac:dyDescent="0.2">
      <c r="A19" s="510" t="s">
        <v>17</v>
      </c>
      <c r="B19" s="511"/>
      <c r="C19" s="511"/>
      <c r="D19" s="511"/>
      <c r="E19" s="511"/>
      <c r="F19" s="511"/>
      <c r="G19" s="511"/>
      <c r="H19" s="221"/>
      <c r="I19" s="73">
        <v>12</v>
      </c>
      <c r="J19" s="199" t="s">
        <v>507</v>
      </c>
      <c r="K19" s="257" t="str">
        <f>IF(ISERROR(VLOOKUP(J19,'KAYIT LİSTESİ'!$B$4:$H$767,2,0)),"",(VLOOKUP(J19,'KAYIT LİSTESİ'!$B$4:$H$767,2,0)))</f>
        <v/>
      </c>
      <c r="L19" s="201" t="str">
        <f>IF(ISERROR(VLOOKUP(J19,'KAYIT LİSTESİ'!$B$4:$H$767,4,0)),"",(VLOOKUP(J19,'KAYIT LİSTESİ'!$B$4:$H$767,4,0)))</f>
        <v/>
      </c>
      <c r="M19" s="173" t="str">
        <f>IF(ISERROR(VLOOKUP(J19,'KAYIT LİSTESİ'!$B$4:$H$767,5,0)),"",(VLOOKUP(J19,'KAYIT LİSTESİ'!$B$4:$H$767,5,0)))</f>
        <v/>
      </c>
      <c r="N19" s="173" t="str">
        <f>IF(ISERROR(VLOOKUP(J19,'KAYIT LİSTESİ'!$B$4:$H$767,6,0)),"",(VLOOKUP(J19,'KAYIT LİSTESİ'!$B$4:$H$767,6,0)))</f>
        <v/>
      </c>
      <c r="O19" s="202"/>
    </row>
    <row r="20" spans="1:15" ht="42.75" customHeight="1" x14ac:dyDescent="0.2">
      <c r="A20" s="194" t="s">
        <v>12</v>
      </c>
      <c r="B20" s="194" t="s">
        <v>97</v>
      </c>
      <c r="C20" s="194" t="s">
        <v>96</v>
      </c>
      <c r="D20" s="195" t="s">
        <v>13</v>
      </c>
      <c r="E20" s="196" t="s">
        <v>14</v>
      </c>
      <c r="F20" s="196" t="s">
        <v>216</v>
      </c>
      <c r="G20" s="197" t="s">
        <v>267</v>
      </c>
      <c r="H20" s="221"/>
      <c r="I20" s="73">
        <v>13</v>
      </c>
      <c r="J20" s="199" t="s">
        <v>508</v>
      </c>
      <c r="K20" s="257" t="str">
        <f>IF(ISERROR(VLOOKUP(J20,'KAYIT LİSTESİ'!$B$4:$H$767,2,0)),"",(VLOOKUP(J20,'KAYIT LİSTESİ'!$B$4:$H$767,2,0)))</f>
        <v/>
      </c>
      <c r="L20" s="201" t="str">
        <f>IF(ISERROR(VLOOKUP(J20,'KAYIT LİSTESİ'!$B$4:$H$767,4,0)),"",(VLOOKUP(J20,'KAYIT LİSTESİ'!$B$4:$H$767,4,0)))</f>
        <v/>
      </c>
      <c r="M20" s="173" t="str">
        <f>IF(ISERROR(VLOOKUP(J20,'KAYIT LİSTESİ'!$B$4:$H$767,5,0)),"",(VLOOKUP(J20,'KAYIT LİSTESİ'!$B$4:$H$767,5,0)))</f>
        <v/>
      </c>
      <c r="N20" s="173" t="str">
        <f>IF(ISERROR(VLOOKUP(J20,'KAYIT LİSTESİ'!$B$4:$H$767,6,0)),"",(VLOOKUP(J20,'KAYIT LİSTESİ'!$B$4:$H$767,6,0)))</f>
        <v/>
      </c>
      <c r="O20" s="202"/>
    </row>
    <row r="21" spans="1:15" ht="42.75" customHeight="1" x14ac:dyDescent="0.2">
      <c r="A21" s="73">
        <v>1</v>
      </c>
      <c r="B21" s="199" t="s">
        <v>77</v>
      </c>
      <c r="C21" s="255" t="str">
        <f>IF(ISERROR(VLOOKUP(B21,'KAYIT LİSTESİ'!$B$4:$H$767,2,0)),"",(VLOOKUP(B21,'KAYIT LİSTESİ'!$B$4:$H$767,2,0)))</f>
        <v/>
      </c>
      <c r="D21" s="127" t="str">
        <f>IF(ISERROR(VLOOKUP(B21,'KAYIT LİSTESİ'!$B$4:$H$767,4,0)),"",(VLOOKUP(B21,'KAYIT LİSTESİ'!$B$4:$H$767,4,0)))</f>
        <v/>
      </c>
      <c r="E21" s="200" t="str">
        <f>IF(ISERROR(VLOOKUP(B21,'KAYIT LİSTESİ'!$B$4:$H$767,5,0)),"",(VLOOKUP(B21,'KAYIT LİSTESİ'!$B$4:$H$767,5,0)))</f>
        <v/>
      </c>
      <c r="F21" s="200" t="str">
        <f>IF(ISERROR(VLOOKUP(B21,'KAYIT LİSTESİ'!$B$4:$H$767,6,0)),"",(VLOOKUP(B21,'KAYIT LİSTESİ'!$B$4:$H$767,6,0)))</f>
        <v/>
      </c>
      <c r="G21" s="180"/>
      <c r="H21" s="221"/>
      <c r="I21" s="73">
        <v>14</v>
      </c>
      <c r="J21" s="199" t="s">
        <v>509</v>
      </c>
      <c r="K21" s="257" t="str">
        <f>IF(ISERROR(VLOOKUP(J21,'KAYIT LİSTESİ'!$B$4:$H$767,2,0)),"",(VLOOKUP(J21,'KAYIT LİSTESİ'!$B$4:$H$767,2,0)))</f>
        <v/>
      </c>
      <c r="L21" s="201" t="str">
        <f>IF(ISERROR(VLOOKUP(J21,'KAYIT LİSTESİ'!$B$4:$H$767,4,0)),"",(VLOOKUP(J21,'KAYIT LİSTESİ'!$B$4:$H$767,4,0)))</f>
        <v/>
      </c>
      <c r="M21" s="173" t="str">
        <f>IF(ISERROR(VLOOKUP(J21,'KAYIT LİSTESİ'!$B$4:$H$767,5,0)),"",(VLOOKUP(J21,'KAYIT LİSTESİ'!$B$4:$H$767,5,0)))</f>
        <v/>
      </c>
      <c r="N21" s="173" t="str">
        <f>IF(ISERROR(VLOOKUP(J21,'KAYIT LİSTESİ'!$B$4:$H$767,6,0)),"",(VLOOKUP(J21,'KAYIT LİSTESİ'!$B$4:$H$767,6,0)))</f>
        <v/>
      </c>
      <c r="O21" s="202"/>
    </row>
    <row r="22" spans="1:15" ht="42.75" customHeight="1" x14ac:dyDescent="0.2">
      <c r="A22" s="73">
        <v>2</v>
      </c>
      <c r="B22" s="199" t="s">
        <v>78</v>
      </c>
      <c r="C22" s="255" t="str">
        <f>IF(ISERROR(VLOOKUP(B22,'KAYIT LİSTESİ'!$B$4:$H$767,2,0)),"",(VLOOKUP(B22,'KAYIT LİSTESİ'!$B$4:$H$767,2,0)))</f>
        <v/>
      </c>
      <c r="D22" s="127" t="str">
        <f>IF(ISERROR(VLOOKUP(B22,'KAYIT LİSTESİ'!$B$4:$H$767,4,0)),"",(VLOOKUP(B22,'KAYIT LİSTESİ'!$B$4:$H$767,4,0)))</f>
        <v/>
      </c>
      <c r="E22" s="200" t="str">
        <f>IF(ISERROR(VLOOKUP(B22,'KAYIT LİSTESİ'!$B$4:$H$767,5,0)),"",(VLOOKUP(B22,'KAYIT LİSTESİ'!$B$4:$H$767,5,0)))</f>
        <v/>
      </c>
      <c r="F22" s="200" t="str">
        <f>IF(ISERROR(VLOOKUP(B22,'KAYIT LİSTESİ'!$B$4:$H$767,6,0)),"",(VLOOKUP(B22,'KAYIT LİSTESİ'!$B$4:$H$767,6,0)))</f>
        <v/>
      </c>
      <c r="G22" s="180"/>
      <c r="H22" s="221"/>
      <c r="I22" s="73">
        <v>15</v>
      </c>
      <c r="J22" s="199" t="s">
        <v>510</v>
      </c>
      <c r="K22" s="257" t="str">
        <f>IF(ISERROR(VLOOKUP(J22,'KAYIT LİSTESİ'!$B$4:$H$767,2,0)),"",(VLOOKUP(J22,'KAYIT LİSTESİ'!$B$4:$H$767,2,0)))</f>
        <v/>
      </c>
      <c r="L22" s="201" t="str">
        <f>IF(ISERROR(VLOOKUP(J22,'KAYIT LİSTESİ'!$B$4:$H$767,4,0)),"",(VLOOKUP(J22,'KAYIT LİSTESİ'!$B$4:$H$767,4,0)))</f>
        <v/>
      </c>
      <c r="M22" s="173" t="str">
        <f>IF(ISERROR(VLOOKUP(J22,'KAYIT LİSTESİ'!$B$4:$H$767,5,0)),"",(VLOOKUP(J22,'KAYIT LİSTESİ'!$B$4:$H$767,5,0)))</f>
        <v/>
      </c>
      <c r="N22" s="173" t="str">
        <f>IF(ISERROR(VLOOKUP(J22,'KAYIT LİSTESİ'!$B$4:$H$767,6,0)),"",(VLOOKUP(J22,'KAYIT LİSTESİ'!$B$4:$H$767,6,0)))</f>
        <v/>
      </c>
      <c r="O22" s="202"/>
    </row>
    <row r="23" spans="1:15" ht="42.75" customHeight="1" x14ac:dyDescent="0.2">
      <c r="A23" s="73">
        <v>3</v>
      </c>
      <c r="B23" s="199" t="s">
        <v>79</v>
      </c>
      <c r="C23" s="255" t="str">
        <f>IF(ISERROR(VLOOKUP(B23,'KAYIT LİSTESİ'!$B$4:$H$767,2,0)),"",(VLOOKUP(B23,'KAYIT LİSTESİ'!$B$4:$H$767,2,0)))</f>
        <v/>
      </c>
      <c r="D23" s="127" t="str">
        <f>IF(ISERROR(VLOOKUP(B23,'KAYIT LİSTESİ'!$B$4:$H$767,4,0)),"",(VLOOKUP(B23,'KAYIT LİSTESİ'!$B$4:$H$767,4,0)))</f>
        <v/>
      </c>
      <c r="E23" s="200" t="str">
        <f>IF(ISERROR(VLOOKUP(B23,'KAYIT LİSTESİ'!$B$4:$H$767,5,0)),"",(VLOOKUP(B23,'KAYIT LİSTESİ'!$B$4:$H$767,5,0)))</f>
        <v/>
      </c>
      <c r="F23" s="200" t="str">
        <f>IF(ISERROR(VLOOKUP(B23,'KAYIT LİSTESİ'!$B$4:$H$767,6,0)),"",(VLOOKUP(B23,'KAYIT LİSTESİ'!$B$4:$H$767,6,0)))</f>
        <v/>
      </c>
      <c r="G23" s="180"/>
      <c r="H23" s="221"/>
      <c r="I23" s="73">
        <v>16</v>
      </c>
      <c r="J23" s="199" t="s">
        <v>511</v>
      </c>
      <c r="K23" s="257" t="str">
        <f>IF(ISERROR(VLOOKUP(J23,'KAYIT LİSTESİ'!$B$4:$H$767,2,0)),"",(VLOOKUP(J23,'KAYIT LİSTESİ'!$B$4:$H$767,2,0)))</f>
        <v/>
      </c>
      <c r="L23" s="201" t="str">
        <f>IF(ISERROR(VLOOKUP(J23,'KAYIT LİSTESİ'!$B$4:$H$767,4,0)),"",(VLOOKUP(J23,'KAYIT LİSTESİ'!$B$4:$H$767,4,0)))</f>
        <v/>
      </c>
      <c r="M23" s="173" t="str">
        <f>IF(ISERROR(VLOOKUP(J23,'KAYIT LİSTESİ'!$B$4:$H$767,5,0)),"",(VLOOKUP(J23,'KAYIT LİSTESİ'!$B$4:$H$767,5,0)))</f>
        <v/>
      </c>
      <c r="N23" s="173" t="str">
        <f>IF(ISERROR(VLOOKUP(J23,'KAYIT LİSTESİ'!$B$4:$H$767,6,0)),"",(VLOOKUP(J23,'KAYIT LİSTESİ'!$B$4:$H$767,6,0)))</f>
        <v/>
      </c>
      <c r="O23" s="202"/>
    </row>
    <row r="24" spans="1:15" ht="42.75" customHeight="1" x14ac:dyDescent="0.2">
      <c r="A24" s="73">
        <v>4</v>
      </c>
      <c r="B24" s="199" t="s">
        <v>80</v>
      </c>
      <c r="C24" s="255" t="str">
        <f>IF(ISERROR(VLOOKUP(B24,'KAYIT LİSTESİ'!$B$4:$H$767,2,0)),"",(VLOOKUP(B24,'KAYIT LİSTESİ'!$B$4:$H$767,2,0)))</f>
        <v/>
      </c>
      <c r="D24" s="127" t="str">
        <f>IF(ISERROR(VLOOKUP(B24,'KAYIT LİSTESİ'!$B$4:$H$767,4,0)),"",(VLOOKUP(B24,'KAYIT LİSTESİ'!$B$4:$H$767,4,0)))</f>
        <v/>
      </c>
      <c r="E24" s="200" t="str">
        <f>IF(ISERROR(VLOOKUP(B24,'KAYIT LİSTESİ'!$B$4:$H$767,5,0)),"",(VLOOKUP(B24,'KAYIT LİSTESİ'!$B$4:$H$767,5,0)))</f>
        <v/>
      </c>
      <c r="F24" s="200" t="str">
        <f>IF(ISERROR(VLOOKUP(B24,'KAYIT LİSTESİ'!$B$4:$H$767,6,0)),"",(VLOOKUP(B24,'KAYIT LİSTESİ'!$B$4:$H$767,6,0)))</f>
        <v/>
      </c>
      <c r="G24" s="180"/>
      <c r="H24" s="221"/>
      <c r="I24" s="73">
        <v>17</v>
      </c>
      <c r="J24" s="199" t="s">
        <v>512</v>
      </c>
      <c r="K24" s="257" t="str">
        <f>IF(ISERROR(VLOOKUP(J24,'KAYIT LİSTESİ'!$B$4:$H$767,2,0)),"",(VLOOKUP(J24,'KAYIT LİSTESİ'!$B$4:$H$767,2,0)))</f>
        <v/>
      </c>
      <c r="L24" s="201" t="str">
        <f>IF(ISERROR(VLOOKUP(J24,'KAYIT LİSTESİ'!$B$4:$H$767,4,0)),"",(VLOOKUP(J24,'KAYIT LİSTESİ'!$B$4:$H$767,4,0)))</f>
        <v/>
      </c>
      <c r="M24" s="173" t="str">
        <f>IF(ISERROR(VLOOKUP(J24,'KAYIT LİSTESİ'!$B$4:$H$767,5,0)),"",(VLOOKUP(J24,'KAYIT LİSTESİ'!$B$4:$H$767,5,0)))</f>
        <v/>
      </c>
      <c r="N24" s="173" t="str">
        <f>IF(ISERROR(VLOOKUP(J24,'KAYIT LİSTESİ'!$B$4:$H$767,6,0)),"",(VLOOKUP(J24,'KAYIT LİSTESİ'!$B$4:$H$767,6,0)))</f>
        <v/>
      </c>
      <c r="O24" s="202"/>
    </row>
    <row r="25" spans="1:15" ht="42.75" customHeight="1" x14ac:dyDescent="0.2">
      <c r="A25" s="73">
        <v>5</v>
      </c>
      <c r="B25" s="199" t="s">
        <v>81</v>
      </c>
      <c r="C25" s="255" t="str">
        <f>IF(ISERROR(VLOOKUP(B25,'KAYIT LİSTESİ'!$B$4:$H$767,2,0)),"",(VLOOKUP(B25,'KAYIT LİSTESİ'!$B$4:$H$767,2,0)))</f>
        <v/>
      </c>
      <c r="D25" s="127" t="str">
        <f>IF(ISERROR(VLOOKUP(B25,'KAYIT LİSTESİ'!$B$4:$H$767,4,0)),"",(VLOOKUP(B25,'KAYIT LİSTESİ'!$B$4:$H$767,4,0)))</f>
        <v/>
      </c>
      <c r="E25" s="200" t="str">
        <f>IF(ISERROR(VLOOKUP(B25,'KAYIT LİSTESİ'!$B$4:$H$767,5,0)),"",(VLOOKUP(B25,'KAYIT LİSTESİ'!$B$4:$H$767,5,0)))</f>
        <v/>
      </c>
      <c r="F25" s="200" t="str">
        <f>IF(ISERROR(VLOOKUP(B25,'KAYIT LİSTESİ'!$B$4:$H$767,6,0)),"",(VLOOKUP(B25,'KAYIT LİSTESİ'!$B$4:$H$767,6,0)))</f>
        <v/>
      </c>
      <c r="G25" s="180"/>
      <c r="H25" s="221"/>
      <c r="I25" s="73">
        <v>18</v>
      </c>
      <c r="J25" s="199" t="s">
        <v>513</v>
      </c>
      <c r="K25" s="257" t="str">
        <f>IF(ISERROR(VLOOKUP(J25,'KAYIT LİSTESİ'!$B$4:$H$767,2,0)),"",(VLOOKUP(J25,'KAYIT LİSTESİ'!$B$4:$H$767,2,0)))</f>
        <v/>
      </c>
      <c r="L25" s="201" t="str">
        <f>IF(ISERROR(VLOOKUP(J25,'KAYIT LİSTESİ'!$B$4:$H$767,4,0)),"",(VLOOKUP(J25,'KAYIT LİSTESİ'!$B$4:$H$767,4,0)))</f>
        <v/>
      </c>
      <c r="M25" s="173" t="str">
        <f>IF(ISERROR(VLOOKUP(J25,'KAYIT LİSTESİ'!$B$4:$H$767,5,0)),"",(VLOOKUP(J25,'KAYIT LİSTESİ'!$B$4:$H$767,5,0)))</f>
        <v/>
      </c>
      <c r="N25" s="173" t="str">
        <f>IF(ISERROR(VLOOKUP(J25,'KAYIT LİSTESİ'!$B$4:$H$767,6,0)),"",(VLOOKUP(J25,'KAYIT LİSTESİ'!$B$4:$H$767,6,0)))</f>
        <v/>
      </c>
      <c r="O25" s="202"/>
    </row>
    <row r="26" spans="1:15" ht="42.75" customHeight="1" x14ac:dyDescent="0.2">
      <c r="A26" s="73">
        <v>6</v>
      </c>
      <c r="B26" s="199" t="s">
        <v>82</v>
      </c>
      <c r="C26" s="255" t="str">
        <f>IF(ISERROR(VLOOKUP(B26,'KAYIT LİSTESİ'!$B$4:$H$767,2,0)),"",(VLOOKUP(B26,'KAYIT LİSTESİ'!$B$4:$H$767,2,0)))</f>
        <v/>
      </c>
      <c r="D26" s="127" t="str">
        <f>IF(ISERROR(VLOOKUP(B26,'KAYIT LİSTESİ'!$B$4:$H$767,4,0)),"",(VLOOKUP(B26,'KAYIT LİSTESİ'!$B$4:$H$767,4,0)))</f>
        <v/>
      </c>
      <c r="E26" s="200" t="str">
        <f>IF(ISERROR(VLOOKUP(B26,'KAYIT LİSTESİ'!$B$4:$H$767,5,0)),"",(VLOOKUP(B26,'KAYIT LİSTESİ'!$B$4:$H$767,5,0)))</f>
        <v/>
      </c>
      <c r="F26" s="200" t="str">
        <f>IF(ISERROR(VLOOKUP(B26,'KAYIT LİSTESİ'!$B$4:$H$767,6,0)),"",(VLOOKUP(B26,'KAYIT LİSTESİ'!$B$4:$H$767,6,0)))</f>
        <v/>
      </c>
      <c r="G26" s="180"/>
      <c r="H26" s="221"/>
      <c r="I26" s="73">
        <v>19</v>
      </c>
      <c r="J26" s="199" t="s">
        <v>514</v>
      </c>
      <c r="K26" s="257" t="str">
        <f>IF(ISERROR(VLOOKUP(J26,'KAYIT LİSTESİ'!$B$4:$H$767,2,0)),"",(VLOOKUP(J26,'KAYIT LİSTESİ'!$B$4:$H$767,2,0)))</f>
        <v/>
      </c>
      <c r="L26" s="201" t="str">
        <f>IF(ISERROR(VLOOKUP(J26,'KAYIT LİSTESİ'!$B$4:$H$767,4,0)),"",(VLOOKUP(J26,'KAYIT LİSTESİ'!$B$4:$H$767,4,0)))</f>
        <v/>
      </c>
      <c r="M26" s="173" t="str">
        <f>IF(ISERROR(VLOOKUP(J26,'KAYIT LİSTESİ'!$B$4:$H$767,5,0)),"",(VLOOKUP(J26,'KAYIT LİSTESİ'!$B$4:$H$767,5,0)))</f>
        <v/>
      </c>
      <c r="N26" s="173" t="str">
        <f>IF(ISERROR(VLOOKUP(J26,'KAYIT LİSTESİ'!$B$4:$H$767,6,0)),"",(VLOOKUP(J26,'KAYIT LİSTESİ'!$B$4:$H$767,6,0)))</f>
        <v/>
      </c>
      <c r="O26" s="202"/>
    </row>
    <row r="27" spans="1:15" ht="42.75" customHeight="1" x14ac:dyDescent="0.2">
      <c r="A27" s="73">
        <v>7</v>
      </c>
      <c r="B27" s="199" t="s">
        <v>248</v>
      </c>
      <c r="C27" s="255" t="str">
        <f>IF(ISERROR(VLOOKUP(B27,'KAYIT LİSTESİ'!$B$4:$H$767,2,0)),"",(VLOOKUP(B27,'KAYIT LİSTESİ'!$B$4:$H$767,2,0)))</f>
        <v/>
      </c>
      <c r="D27" s="127" t="str">
        <f>IF(ISERROR(VLOOKUP(B27,'KAYIT LİSTESİ'!$B$4:$H$767,4,0)),"",(VLOOKUP(B27,'KAYIT LİSTESİ'!$B$4:$H$767,4,0)))</f>
        <v/>
      </c>
      <c r="E27" s="200" t="str">
        <f>IF(ISERROR(VLOOKUP(B27,'KAYIT LİSTESİ'!$B$4:$H$767,5,0)),"",(VLOOKUP(B27,'KAYIT LİSTESİ'!$B$4:$H$767,5,0)))</f>
        <v/>
      </c>
      <c r="F27" s="200" t="str">
        <f>IF(ISERROR(VLOOKUP(B27,'KAYIT LİSTESİ'!$B$4:$H$767,6,0)),"",(VLOOKUP(B27,'KAYIT LİSTESİ'!$B$4:$H$767,6,0)))</f>
        <v/>
      </c>
      <c r="G27" s="180"/>
      <c r="H27" s="221"/>
      <c r="I27" s="73">
        <v>20</v>
      </c>
      <c r="J27" s="199" t="s">
        <v>515</v>
      </c>
      <c r="K27" s="257" t="str">
        <f>IF(ISERROR(VLOOKUP(J27,'KAYIT LİSTESİ'!$B$4:$H$767,2,0)),"",(VLOOKUP(J27,'KAYIT LİSTESİ'!$B$4:$H$767,2,0)))</f>
        <v/>
      </c>
      <c r="L27" s="201" t="str">
        <f>IF(ISERROR(VLOOKUP(J27,'KAYIT LİSTESİ'!$B$4:$H$767,4,0)),"",(VLOOKUP(J27,'KAYIT LİSTESİ'!$B$4:$H$767,4,0)))</f>
        <v/>
      </c>
      <c r="M27" s="173" t="str">
        <f>IF(ISERROR(VLOOKUP(J27,'KAYIT LİSTESİ'!$B$4:$H$767,5,0)),"",(VLOOKUP(J27,'KAYIT LİSTESİ'!$B$4:$H$767,5,0)))</f>
        <v/>
      </c>
      <c r="N27" s="173" t="str">
        <f>IF(ISERROR(VLOOKUP(J27,'KAYIT LİSTESİ'!$B$4:$H$767,6,0)),"",(VLOOKUP(J27,'KAYIT LİSTESİ'!$B$4:$H$767,6,0)))</f>
        <v/>
      </c>
      <c r="O27" s="202"/>
    </row>
    <row r="28" spans="1:15" ht="42.75" customHeight="1" x14ac:dyDescent="0.2">
      <c r="A28" s="73">
        <v>8</v>
      </c>
      <c r="B28" s="199" t="s">
        <v>249</v>
      </c>
      <c r="C28" s="255" t="str">
        <f>IF(ISERROR(VLOOKUP(B28,'KAYIT LİSTESİ'!$B$4:$H$767,2,0)),"",(VLOOKUP(B28,'KAYIT LİSTESİ'!$B$4:$H$767,2,0)))</f>
        <v/>
      </c>
      <c r="D28" s="127" t="str">
        <f>IF(ISERROR(VLOOKUP(B28,'KAYIT LİSTESİ'!$B$4:$H$767,4,0)),"",(VLOOKUP(B28,'KAYIT LİSTESİ'!$B$4:$H$767,4,0)))</f>
        <v/>
      </c>
      <c r="E28" s="200" t="str">
        <f>IF(ISERROR(VLOOKUP(B28,'KAYIT LİSTESİ'!$B$4:$H$767,5,0)),"",(VLOOKUP(B28,'KAYIT LİSTESİ'!$B$4:$H$767,5,0)))</f>
        <v/>
      </c>
      <c r="F28" s="200" t="str">
        <f>IF(ISERROR(VLOOKUP(B28,'KAYIT LİSTESİ'!$B$4:$H$767,6,0)),"",(VLOOKUP(B28,'KAYIT LİSTESİ'!$B$4:$H$767,6,0)))</f>
        <v/>
      </c>
      <c r="G28" s="180"/>
      <c r="H28" s="221"/>
      <c r="I28" s="73">
        <v>21</v>
      </c>
      <c r="J28" s="199" t="s">
        <v>516</v>
      </c>
      <c r="K28" s="257" t="str">
        <f>IF(ISERROR(VLOOKUP(J28,'KAYIT LİSTESİ'!$B$4:$H$767,2,0)),"",(VLOOKUP(J28,'KAYIT LİSTESİ'!$B$4:$H$767,2,0)))</f>
        <v/>
      </c>
      <c r="L28" s="201" t="str">
        <f>IF(ISERROR(VLOOKUP(J28,'KAYIT LİSTESİ'!$B$4:$H$767,4,0)),"",(VLOOKUP(J28,'KAYIT LİSTESİ'!$B$4:$H$767,4,0)))</f>
        <v/>
      </c>
      <c r="M28" s="173" t="str">
        <f>IF(ISERROR(VLOOKUP(J28,'KAYIT LİSTESİ'!$B$4:$H$767,5,0)),"",(VLOOKUP(J28,'KAYIT LİSTESİ'!$B$4:$H$767,5,0)))</f>
        <v/>
      </c>
      <c r="N28" s="173" t="str">
        <f>IF(ISERROR(VLOOKUP(J28,'KAYIT LİSTESİ'!$B$4:$H$767,6,0)),"",(VLOOKUP(J28,'KAYIT LİSTESİ'!$B$4:$H$767,6,0)))</f>
        <v/>
      </c>
      <c r="O28" s="202"/>
    </row>
    <row r="29" spans="1:15" ht="42.75" customHeight="1" x14ac:dyDescent="0.2">
      <c r="A29" s="73">
        <v>9</v>
      </c>
      <c r="B29" s="199" t="s">
        <v>250</v>
      </c>
      <c r="C29" s="255" t="str">
        <f>IF(ISERROR(VLOOKUP(B29,'KAYIT LİSTESİ'!$B$4:$H$767,2,0)),"",(VLOOKUP(B29,'KAYIT LİSTESİ'!$B$4:$H$767,2,0)))</f>
        <v/>
      </c>
      <c r="D29" s="127" t="str">
        <f>IF(ISERROR(VLOOKUP(B29,'KAYIT LİSTESİ'!$B$4:$H$767,4,0)),"",(VLOOKUP(B29,'KAYIT LİSTESİ'!$B$4:$H$767,4,0)))</f>
        <v/>
      </c>
      <c r="E29" s="200" t="str">
        <f>IF(ISERROR(VLOOKUP(B29,'KAYIT LİSTESİ'!$B$4:$H$767,5,0)),"",(VLOOKUP(B29,'KAYIT LİSTESİ'!$B$4:$H$767,5,0)))</f>
        <v/>
      </c>
      <c r="F29" s="200" t="str">
        <f>IF(ISERROR(VLOOKUP(B29,'KAYIT LİSTESİ'!$B$4:$H$767,6,0)),"",(VLOOKUP(B29,'KAYIT LİSTESİ'!$B$4:$H$767,6,0)))</f>
        <v/>
      </c>
      <c r="G29" s="180"/>
      <c r="H29" s="221"/>
      <c r="I29" s="73">
        <v>22</v>
      </c>
      <c r="J29" s="199" t="s">
        <v>517</v>
      </c>
      <c r="K29" s="257" t="str">
        <f>IF(ISERROR(VLOOKUP(J29,'KAYIT LİSTESİ'!$B$4:$H$767,2,0)),"",(VLOOKUP(J29,'KAYIT LİSTESİ'!$B$4:$H$767,2,0)))</f>
        <v/>
      </c>
      <c r="L29" s="201" t="str">
        <f>IF(ISERROR(VLOOKUP(J29,'KAYIT LİSTESİ'!$B$4:$H$767,4,0)),"",(VLOOKUP(J29,'KAYIT LİSTESİ'!$B$4:$H$767,4,0)))</f>
        <v/>
      </c>
      <c r="M29" s="173" t="str">
        <f>IF(ISERROR(VLOOKUP(J29,'KAYIT LİSTESİ'!$B$4:$H$767,5,0)),"",(VLOOKUP(J29,'KAYIT LİSTESİ'!$B$4:$H$767,5,0)))</f>
        <v/>
      </c>
      <c r="N29" s="173" t="str">
        <f>IF(ISERROR(VLOOKUP(J29,'KAYIT LİSTESİ'!$B$4:$H$767,6,0)),"",(VLOOKUP(J29,'KAYIT LİSTESİ'!$B$4:$H$767,6,0)))</f>
        <v/>
      </c>
      <c r="O29" s="202"/>
    </row>
    <row r="30" spans="1:15" ht="42.75" customHeight="1" x14ac:dyDescent="0.2">
      <c r="A30" s="73">
        <v>10</v>
      </c>
      <c r="B30" s="199" t="s">
        <v>251</v>
      </c>
      <c r="C30" s="255" t="str">
        <f>IF(ISERROR(VLOOKUP(B30,'KAYIT LİSTESİ'!$B$4:$H$767,2,0)),"",(VLOOKUP(B30,'KAYIT LİSTESİ'!$B$4:$H$767,2,0)))</f>
        <v/>
      </c>
      <c r="D30" s="127" t="str">
        <f>IF(ISERROR(VLOOKUP(B30,'KAYIT LİSTESİ'!$B$4:$H$767,4,0)),"",(VLOOKUP(B30,'KAYIT LİSTESİ'!$B$4:$H$767,4,0)))</f>
        <v/>
      </c>
      <c r="E30" s="200" t="str">
        <f>IF(ISERROR(VLOOKUP(B30,'KAYIT LİSTESİ'!$B$4:$H$767,5,0)),"",(VLOOKUP(B30,'KAYIT LİSTESİ'!$B$4:$H$767,5,0)))</f>
        <v/>
      </c>
      <c r="F30" s="200" t="str">
        <f>IF(ISERROR(VLOOKUP(B30,'KAYIT LİSTESİ'!$B$4:$H$767,6,0)),"",(VLOOKUP(B30,'KAYIT LİSTESİ'!$B$4:$H$767,6,0)))</f>
        <v/>
      </c>
      <c r="G30" s="180"/>
      <c r="H30" s="221"/>
      <c r="I30" s="73">
        <v>23</v>
      </c>
      <c r="J30" s="199" t="s">
        <v>518</v>
      </c>
      <c r="K30" s="257" t="str">
        <f>IF(ISERROR(VLOOKUP(J30,'KAYIT LİSTESİ'!$B$4:$H$767,2,0)),"",(VLOOKUP(J30,'KAYIT LİSTESİ'!$B$4:$H$767,2,0)))</f>
        <v/>
      </c>
      <c r="L30" s="201" t="str">
        <f>IF(ISERROR(VLOOKUP(J30,'KAYIT LİSTESİ'!$B$4:$H$767,4,0)),"",(VLOOKUP(J30,'KAYIT LİSTESİ'!$B$4:$H$767,4,0)))</f>
        <v/>
      </c>
      <c r="M30" s="173" t="str">
        <f>IF(ISERROR(VLOOKUP(J30,'KAYIT LİSTESİ'!$B$4:$H$767,5,0)),"",(VLOOKUP(J30,'KAYIT LİSTESİ'!$B$4:$H$767,5,0)))</f>
        <v/>
      </c>
      <c r="N30" s="173" t="str">
        <f>IF(ISERROR(VLOOKUP(J30,'KAYIT LİSTESİ'!$B$4:$H$767,6,0)),"",(VLOOKUP(J30,'KAYIT LİSTESİ'!$B$4:$H$767,6,0)))</f>
        <v/>
      </c>
      <c r="O30" s="202"/>
    </row>
    <row r="31" spans="1:15" ht="42.75" customHeight="1" x14ac:dyDescent="0.2">
      <c r="A31" s="73">
        <v>11</v>
      </c>
      <c r="B31" s="199" t="s">
        <v>252</v>
      </c>
      <c r="C31" s="255" t="str">
        <f>IF(ISERROR(VLOOKUP(B31,'KAYIT LİSTESİ'!$B$4:$H$767,2,0)),"",(VLOOKUP(B31,'KAYIT LİSTESİ'!$B$4:$H$767,2,0)))</f>
        <v/>
      </c>
      <c r="D31" s="127" t="str">
        <f>IF(ISERROR(VLOOKUP(B31,'KAYIT LİSTESİ'!$B$4:$H$767,4,0)),"",(VLOOKUP(B31,'KAYIT LİSTESİ'!$B$4:$H$767,4,0)))</f>
        <v/>
      </c>
      <c r="E31" s="200" t="str">
        <f>IF(ISERROR(VLOOKUP(B31,'KAYIT LİSTESİ'!$B$4:$H$767,5,0)),"",(VLOOKUP(B31,'KAYIT LİSTESİ'!$B$4:$H$767,5,0)))</f>
        <v/>
      </c>
      <c r="F31" s="200" t="str">
        <f>IF(ISERROR(VLOOKUP(B31,'KAYIT LİSTESİ'!$B$4:$H$767,6,0)),"",(VLOOKUP(B31,'KAYIT LİSTESİ'!$B$4:$H$767,6,0)))</f>
        <v/>
      </c>
      <c r="G31" s="180"/>
      <c r="H31" s="221"/>
      <c r="I31" s="73">
        <v>24</v>
      </c>
      <c r="J31" s="199" t="s">
        <v>519</v>
      </c>
      <c r="K31" s="257" t="str">
        <f>IF(ISERROR(VLOOKUP(J31,'KAYIT LİSTESİ'!$B$4:$H$767,2,0)),"",(VLOOKUP(J31,'KAYIT LİSTESİ'!$B$4:$H$767,2,0)))</f>
        <v/>
      </c>
      <c r="L31" s="201" t="str">
        <f>IF(ISERROR(VLOOKUP(J31,'KAYIT LİSTESİ'!$B$4:$H$767,4,0)),"",(VLOOKUP(J31,'KAYIT LİSTESİ'!$B$4:$H$767,4,0)))</f>
        <v/>
      </c>
      <c r="M31" s="173" t="str">
        <f>IF(ISERROR(VLOOKUP(J31,'KAYIT LİSTESİ'!$B$4:$H$767,5,0)),"",(VLOOKUP(J31,'KAYIT LİSTESİ'!$B$4:$H$767,5,0)))</f>
        <v/>
      </c>
      <c r="N31" s="173" t="str">
        <f>IF(ISERROR(VLOOKUP(J31,'KAYIT LİSTESİ'!$B$4:$H$767,6,0)),"",(VLOOKUP(J31,'KAYIT LİSTESİ'!$B$4:$H$767,6,0)))</f>
        <v/>
      </c>
      <c r="O31" s="202"/>
    </row>
    <row r="32" spans="1:15" ht="42.75" customHeight="1" x14ac:dyDescent="0.2">
      <c r="A32" s="73">
        <v>12</v>
      </c>
      <c r="B32" s="199" t="s">
        <v>253</v>
      </c>
      <c r="C32" s="255" t="str">
        <f>IF(ISERROR(VLOOKUP(B32,'KAYIT LİSTESİ'!$B$4:$H$767,2,0)),"",(VLOOKUP(B32,'KAYIT LİSTESİ'!$B$4:$H$767,2,0)))</f>
        <v/>
      </c>
      <c r="D32" s="127" t="str">
        <f>IF(ISERROR(VLOOKUP(B32,'KAYIT LİSTESİ'!$B$4:$H$767,4,0)),"",(VLOOKUP(B32,'KAYIT LİSTESİ'!$B$4:$H$767,4,0)))</f>
        <v/>
      </c>
      <c r="E32" s="200" t="str">
        <f>IF(ISERROR(VLOOKUP(B32,'KAYIT LİSTESİ'!$B$4:$H$767,5,0)),"",(VLOOKUP(B32,'KAYIT LİSTESİ'!$B$4:$H$767,5,0)))</f>
        <v/>
      </c>
      <c r="F32" s="200" t="str">
        <f>IF(ISERROR(VLOOKUP(B32,'KAYIT LİSTESİ'!$B$4:$H$767,6,0)),"",(VLOOKUP(B32,'KAYIT LİSTESİ'!$B$4:$H$767,6,0)))</f>
        <v/>
      </c>
      <c r="G32" s="180"/>
      <c r="H32" s="221"/>
      <c r="I32" s="73">
        <v>25</v>
      </c>
      <c r="J32" s="199" t="s">
        <v>520</v>
      </c>
      <c r="K32" s="257" t="str">
        <f>IF(ISERROR(VLOOKUP(J32,'KAYIT LİSTESİ'!$B$4:$H$767,2,0)),"",(VLOOKUP(J32,'KAYIT LİSTESİ'!$B$4:$H$767,2,0)))</f>
        <v/>
      </c>
      <c r="L32" s="201" t="str">
        <f>IF(ISERROR(VLOOKUP(J32,'KAYIT LİSTESİ'!$B$4:$H$767,4,0)),"",(VLOOKUP(J32,'KAYIT LİSTESİ'!$B$4:$H$767,4,0)))</f>
        <v/>
      </c>
      <c r="M32" s="173" t="str">
        <f>IF(ISERROR(VLOOKUP(J32,'KAYIT LİSTESİ'!$B$4:$H$767,5,0)),"",(VLOOKUP(J32,'KAYIT LİSTESİ'!$B$4:$H$767,5,0)))</f>
        <v/>
      </c>
      <c r="N32" s="173" t="str">
        <f>IF(ISERROR(VLOOKUP(J32,'KAYIT LİSTESİ'!$B$4:$H$767,6,0)),"",(VLOOKUP(J32,'KAYIT LİSTESİ'!$B$4:$H$767,6,0)))</f>
        <v/>
      </c>
      <c r="O32" s="202"/>
    </row>
    <row r="33" spans="1:15" ht="42.75" customHeight="1" x14ac:dyDescent="0.2">
      <c r="A33" s="510" t="s">
        <v>18</v>
      </c>
      <c r="B33" s="511"/>
      <c r="C33" s="511"/>
      <c r="D33" s="511"/>
      <c r="E33" s="511"/>
      <c r="F33" s="511"/>
      <c r="G33" s="511"/>
      <c r="H33" s="221"/>
      <c r="I33" s="509" t="s">
        <v>452</v>
      </c>
      <c r="J33" s="509"/>
      <c r="K33" s="509"/>
      <c r="L33" s="509"/>
      <c r="M33" s="509"/>
      <c r="N33" s="509"/>
      <c r="O33" s="509"/>
    </row>
    <row r="34" spans="1:15" ht="42.75" customHeight="1" x14ac:dyDescent="0.2">
      <c r="A34" s="194" t="s">
        <v>12</v>
      </c>
      <c r="B34" s="194" t="s">
        <v>97</v>
      </c>
      <c r="C34" s="194" t="s">
        <v>96</v>
      </c>
      <c r="D34" s="195" t="s">
        <v>13</v>
      </c>
      <c r="E34" s="196" t="s">
        <v>14</v>
      </c>
      <c r="F34" s="196" t="s">
        <v>216</v>
      </c>
      <c r="G34" s="197" t="s">
        <v>267</v>
      </c>
      <c r="H34" s="221"/>
      <c r="I34" s="222" t="s">
        <v>6</v>
      </c>
      <c r="J34" s="229"/>
      <c r="K34" s="222" t="s">
        <v>95</v>
      </c>
      <c r="L34" s="222" t="s">
        <v>21</v>
      </c>
      <c r="M34" s="222" t="s">
        <v>7</v>
      </c>
      <c r="N34" s="222" t="s">
        <v>215</v>
      </c>
      <c r="O34" s="222" t="s">
        <v>273</v>
      </c>
    </row>
    <row r="35" spans="1:15" ht="42.75" customHeight="1" x14ac:dyDescent="0.2">
      <c r="A35" s="73">
        <v>1</v>
      </c>
      <c r="B35" s="199" t="s">
        <v>83</v>
      </c>
      <c r="C35" s="255" t="str">
        <f>IF(ISERROR(VLOOKUP(B35,'KAYIT LİSTESİ'!$B$4:$H$767,2,0)),"",(VLOOKUP(B35,'KAYIT LİSTESİ'!$B$4:$H$767,2,0)))</f>
        <v/>
      </c>
      <c r="D35" s="127" t="str">
        <f>IF(ISERROR(VLOOKUP(B35,'KAYIT LİSTESİ'!$B$4:$H$767,4,0)),"",(VLOOKUP(B35,'KAYIT LİSTESİ'!$B$4:$H$767,4,0)))</f>
        <v/>
      </c>
      <c r="E35" s="200" t="str">
        <f>IF(ISERROR(VLOOKUP(B35,'KAYIT LİSTESİ'!$B$4:$H$767,5,0)),"",(VLOOKUP(B35,'KAYIT LİSTESİ'!$B$4:$H$767,5,0)))</f>
        <v/>
      </c>
      <c r="F35" s="200" t="str">
        <f>IF(ISERROR(VLOOKUP(B35,'KAYIT LİSTESİ'!$B$4:$H$767,6,0)),"",(VLOOKUP(B35,'KAYIT LİSTESİ'!$B$4:$H$767,6,0)))</f>
        <v/>
      </c>
      <c r="G35" s="180"/>
      <c r="H35" s="221"/>
      <c r="I35" s="96">
        <v>1</v>
      </c>
      <c r="J35" s="97" t="s">
        <v>329</v>
      </c>
      <c r="K35" s="258" t="str">
        <f>IF(ISERROR(VLOOKUP(J35,'KAYIT LİSTESİ'!$B$4:$H$767,2,0)),"",(VLOOKUP(J35,'KAYIT LİSTESİ'!$B$4:$H$767,2,0)))</f>
        <v/>
      </c>
      <c r="L35" s="98" t="str">
        <f>IF(ISERROR(VLOOKUP(J35,'KAYIT LİSTESİ'!$B$4:$H$767,4,0)),"",(VLOOKUP(J35,'KAYIT LİSTESİ'!$B$4:$H$767,4,0)))</f>
        <v/>
      </c>
      <c r="M35" s="186" t="str">
        <f>IF(ISERROR(VLOOKUP(J35,'KAYIT LİSTESİ'!$B$4:$H$767,5,0)),"",(VLOOKUP(J35,'KAYIT LİSTESİ'!$B$4:$H$767,5,0)))</f>
        <v/>
      </c>
      <c r="N35" s="186" t="str">
        <f>IF(ISERROR(VLOOKUP(J35,'KAYIT LİSTESİ'!$B$4:$H$767,6,0)),"",(VLOOKUP(J35,'KAYIT LİSTESİ'!$B$4:$H$767,6,0)))</f>
        <v/>
      </c>
      <c r="O35" s="202"/>
    </row>
    <row r="36" spans="1:15" ht="42.75" customHeight="1" x14ac:dyDescent="0.2">
      <c r="A36" s="73">
        <v>2</v>
      </c>
      <c r="B36" s="199" t="s">
        <v>84</v>
      </c>
      <c r="C36" s="255" t="str">
        <f>IF(ISERROR(VLOOKUP(B36,'KAYIT LİSTESİ'!$B$4:$H$767,2,0)),"",(VLOOKUP(B36,'KAYIT LİSTESİ'!$B$4:$H$767,2,0)))</f>
        <v/>
      </c>
      <c r="D36" s="127" t="str">
        <f>IF(ISERROR(VLOOKUP(B36,'KAYIT LİSTESİ'!$B$4:$H$767,4,0)),"",(VLOOKUP(B36,'KAYIT LİSTESİ'!$B$4:$H$767,4,0)))</f>
        <v/>
      </c>
      <c r="E36" s="200" t="str">
        <f>IF(ISERROR(VLOOKUP(B36,'KAYIT LİSTESİ'!$B$4:$H$767,5,0)),"",(VLOOKUP(B36,'KAYIT LİSTESİ'!$B$4:$H$767,5,0)))</f>
        <v/>
      </c>
      <c r="F36" s="200" t="str">
        <f>IF(ISERROR(VLOOKUP(B36,'KAYIT LİSTESİ'!$B$4:$H$767,6,0)),"",(VLOOKUP(B36,'KAYIT LİSTESİ'!$B$4:$H$767,6,0)))</f>
        <v/>
      </c>
      <c r="G36" s="180"/>
      <c r="H36" s="221"/>
      <c r="I36" s="96">
        <v>2</v>
      </c>
      <c r="J36" s="97" t="s">
        <v>330</v>
      </c>
      <c r="K36" s="258" t="str">
        <f>IF(ISERROR(VLOOKUP(J36,'KAYIT LİSTESİ'!$B$4:$H$767,2,0)),"",(VLOOKUP(J36,'KAYIT LİSTESİ'!$B$4:$H$767,2,0)))</f>
        <v/>
      </c>
      <c r="L36" s="98" t="str">
        <f>IF(ISERROR(VLOOKUP(J36,'KAYIT LİSTESİ'!$B$4:$H$767,4,0)),"",(VLOOKUP(J36,'KAYIT LİSTESİ'!$B$4:$H$767,4,0)))</f>
        <v/>
      </c>
      <c r="M36" s="186" t="str">
        <f>IF(ISERROR(VLOOKUP(J36,'KAYIT LİSTESİ'!$B$4:$H$767,5,0)),"",(VLOOKUP(J36,'KAYIT LİSTESİ'!$B$4:$H$767,5,0)))</f>
        <v/>
      </c>
      <c r="N36" s="186" t="str">
        <f>IF(ISERROR(VLOOKUP(J36,'KAYIT LİSTESİ'!$B$4:$H$767,6,0)),"",(VLOOKUP(J36,'KAYIT LİSTESİ'!$B$4:$H$767,6,0)))</f>
        <v/>
      </c>
      <c r="O36" s="202"/>
    </row>
    <row r="37" spans="1:15" ht="42.75" customHeight="1" x14ac:dyDescent="0.2">
      <c r="A37" s="73">
        <v>3</v>
      </c>
      <c r="B37" s="199" t="s">
        <v>85</v>
      </c>
      <c r="C37" s="255" t="str">
        <f>IF(ISERROR(VLOOKUP(B37,'KAYIT LİSTESİ'!$B$4:$H$767,2,0)),"",(VLOOKUP(B37,'KAYIT LİSTESİ'!$B$4:$H$767,2,0)))</f>
        <v/>
      </c>
      <c r="D37" s="127" t="str">
        <f>IF(ISERROR(VLOOKUP(B37,'KAYIT LİSTESİ'!$B$4:$H$767,4,0)),"",(VLOOKUP(B37,'KAYIT LİSTESİ'!$B$4:$H$767,4,0)))</f>
        <v/>
      </c>
      <c r="E37" s="200" t="str">
        <f>IF(ISERROR(VLOOKUP(B37,'KAYIT LİSTESİ'!$B$4:$H$767,5,0)),"",(VLOOKUP(B37,'KAYIT LİSTESİ'!$B$4:$H$767,5,0)))</f>
        <v/>
      </c>
      <c r="F37" s="200" t="str">
        <f>IF(ISERROR(VLOOKUP(B37,'KAYIT LİSTESİ'!$B$4:$H$767,6,0)),"",(VLOOKUP(B37,'KAYIT LİSTESİ'!$B$4:$H$767,6,0)))</f>
        <v/>
      </c>
      <c r="G37" s="180"/>
      <c r="H37" s="221"/>
      <c r="I37" s="96">
        <v>3</v>
      </c>
      <c r="J37" s="97" t="s">
        <v>331</v>
      </c>
      <c r="K37" s="258" t="str">
        <f>IF(ISERROR(VLOOKUP(J37,'KAYIT LİSTESİ'!$B$4:$H$767,2,0)),"",(VLOOKUP(J37,'KAYIT LİSTESİ'!$B$4:$H$767,2,0)))</f>
        <v/>
      </c>
      <c r="L37" s="98" t="str">
        <f>IF(ISERROR(VLOOKUP(J37,'KAYIT LİSTESİ'!$B$4:$H$767,4,0)),"",(VLOOKUP(J37,'KAYIT LİSTESİ'!$B$4:$H$767,4,0)))</f>
        <v/>
      </c>
      <c r="M37" s="186" t="str">
        <f>IF(ISERROR(VLOOKUP(J37,'KAYIT LİSTESİ'!$B$4:$H$767,5,0)),"",(VLOOKUP(J37,'KAYIT LİSTESİ'!$B$4:$H$767,5,0)))</f>
        <v/>
      </c>
      <c r="N37" s="186" t="str">
        <f>IF(ISERROR(VLOOKUP(J37,'KAYIT LİSTESİ'!$B$4:$H$767,6,0)),"",(VLOOKUP(J37,'KAYIT LİSTESİ'!$B$4:$H$767,6,0)))</f>
        <v/>
      </c>
      <c r="O37" s="202"/>
    </row>
    <row r="38" spans="1:15" ht="42.75" customHeight="1" x14ac:dyDescent="0.2">
      <c r="A38" s="73">
        <v>4</v>
      </c>
      <c r="B38" s="199" t="s">
        <v>86</v>
      </c>
      <c r="C38" s="255" t="str">
        <f>IF(ISERROR(VLOOKUP(B38,'KAYIT LİSTESİ'!$B$4:$H$767,2,0)),"",(VLOOKUP(B38,'KAYIT LİSTESİ'!$B$4:$H$767,2,0)))</f>
        <v/>
      </c>
      <c r="D38" s="127" t="str">
        <f>IF(ISERROR(VLOOKUP(B38,'KAYIT LİSTESİ'!$B$4:$H$767,4,0)),"",(VLOOKUP(B38,'KAYIT LİSTESİ'!$B$4:$H$767,4,0)))</f>
        <v/>
      </c>
      <c r="E38" s="200" t="str">
        <f>IF(ISERROR(VLOOKUP(B38,'KAYIT LİSTESİ'!$B$4:$H$767,5,0)),"",(VLOOKUP(B38,'KAYIT LİSTESİ'!$B$4:$H$767,5,0)))</f>
        <v/>
      </c>
      <c r="F38" s="200" t="str">
        <f>IF(ISERROR(VLOOKUP(B38,'KAYIT LİSTESİ'!$B$4:$H$767,6,0)),"",(VLOOKUP(B38,'KAYIT LİSTESİ'!$B$4:$H$767,6,0)))</f>
        <v/>
      </c>
      <c r="G38" s="180"/>
      <c r="H38" s="221"/>
      <c r="I38" s="96">
        <v>4</v>
      </c>
      <c r="J38" s="97" t="s">
        <v>332</v>
      </c>
      <c r="K38" s="258" t="str">
        <f>IF(ISERROR(VLOOKUP(J38,'KAYIT LİSTESİ'!$B$4:$H$767,2,0)),"",(VLOOKUP(J38,'KAYIT LİSTESİ'!$B$4:$H$767,2,0)))</f>
        <v/>
      </c>
      <c r="L38" s="98" t="str">
        <f>IF(ISERROR(VLOOKUP(J38,'KAYIT LİSTESİ'!$B$4:$H$767,4,0)),"",(VLOOKUP(J38,'KAYIT LİSTESİ'!$B$4:$H$767,4,0)))</f>
        <v/>
      </c>
      <c r="M38" s="186" t="str">
        <f>IF(ISERROR(VLOOKUP(J38,'KAYIT LİSTESİ'!$B$4:$H$767,5,0)),"",(VLOOKUP(J38,'KAYIT LİSTESİ'!$B$4:$H$767,5,0)))</f>
        <v/>
      </c>
      <c r="N38" s="186" t="str">
        <f>IF(ISERROR(VLOOKUP(J38,'KAYIT LİSTESİ'!$B$4:$H$767,6,0)),"",(VLOOKUP(J38,'KAYIT LİSTESİ'!$B$4:$H$767,6,0)))</f>
        <v/>
      </c>
      <c r="O38" s="202"/>
    </row>
    <row r="39" spans="1:15" ht="42.75" customHeight="1" x14ac:dyDescent="0.2">
      <c r="A39" s="73">
        <v>5</v>
      </c>
      <c r="B39" s="199" t="s">
        <v>87</v>
      </c>
      <c r="C39" s="255" t="str">
        <f>IF(ISERROR(VLOOKUP(B39,'KAYIT LİSTESİ'!$B$4:$H$767,2,0)),"",(VLOOKUP(B39,'KAYIT LİSTESİ'!$B$4:$H$767,2,0)))</f>
        <v/>
      </c>
      <c r="D39" s="127" t="str">
        <f>IF(ISERROR(VLOOKUP(B39,'KAYIT LİSTESİ'!$B$4:$H$767,4,0)),"",(VLOOKUP(B39,'KAYIT LİSTESİ'!$B$4:$H$767,4,0)))</f>
        <v/>
      </c>
      <c r="E39" s="200" t="str">
        <f>IF(ISERROR(VLOOKUP(B39,'KAYIT LİSTESİ'!$B$4:$H$767,5,0)),"",(VLOOKUP(B39,'KAYIT LİSTESİ'!$B$4:$H$767,5,0)))</f>
        <v/>
      </c>
      <c r="F39" s="200" t="str">
        <f>IF(ISERROR(VLOOKUP(B39,'KAYIT LİSTESİ'!$B$4:$H$767,6,0)),"",(VLOOKUP(B39,'KAYIT LİSTESİ'!$B$4:$H$767,6,0)))</f>
        <v/>
      </c>
      <c r="G39" s="180"/>
      <c r="H39" s="221"/>
      <c r="I39" s="96">
        <v>5</v>
      </c>
      <c r="J39" s="97" t="s">
        <v>333</v>
      </c>
      <c r="K39" s="258" t="str">
        <f>IF(ISERROR(VLOOKUP(J39,'KAYIT LİSTESİ'!$B$4:$H$767,2,0)),"",(VLOOKUP(J39,'KAYIT LİSTESİ'!$B$4:$H$767,2,0)))</f>
        <v/>
      </c>
      <c r="L39" s="98" t="str">
        <f>IF(ISERROR(VLOOKUP(J39,'KAYIT LİSTESİ'!$B$4:$H$767,4,0)),"",(VLOOKUP(J39,'KAYIT LİSTESİ'!$B$4:$H$767,4,0)))</f>
        <v/>
      </c>
      <c r="M39" s="186" t="str">
        <f>IF(ISERROR(VLOOKUP(J39,'KAYIT LİSTESİ'!$B$4:$H$767,5,0)),"",(VLOOKUP(J39,'KAYIT LİSTESİ'!$B$4:$H$767,5,0)))</f>
        <v/>
      </c>
      <c r="N39" s="186" t="str">
        <f>IF(ISERROR(VLOOKUP(J39,'KAYIT LİSTESİ'!$B$4:$H$767,6,0)),"",(VLOOKUP(J39,'KAYIT LİSTESİ'!$B$4:$H$767,6,0)))</f>
        <v/>
      </c>
      <c r="O39" s="202"/>
    </row>
    <row r="40" spans="1:15" ht="42.75" customHeight="1" x14ac:dyDescent="0.2">
      <c r="A40" s="73">
        <v>6</v>
      </c>
      <c r="B40" s="199" t="s">
        <v>88</v>
      </c>
      <c r="C40" s="255" t="str">
        <f>IF(ISERROR(VLOOKUP(B40,'KAYIT LİSTESİ'!$B$4:$H$767,2,0)),"",(VLOOKUP(B40,'KAYIT LİSTESİ'!$B$4:$H$767,2,0)))</f>
        <v/>
      </c>
      <c r="D40" s="127" t="str">
        <f>IF(ISERROR(VLOOKUP(B40,'KAYIT LİSTESİ'!$B$4:$H$767,4,0)),"",(VLOOKUP(B40,'KAYIT LİSTESİ'!$B$4:$H$767,4,0)))</f>
        <v/>
      </c>
      <c r="E40" s="200" t="str">
        <f>IF(ISERROR(VLOOKUP(B40,'KAYIT LİSTESİ'!$B$4:$H$767,5,0)),"",(VLOOKUP(B40,'KAYIT LİSTESİ'!$B$4:$H$767,5,0)))</f>
        <v/>
      </c>
      <c r="F40" s="200" t="str">
        <f>IF(ISERROR(VLOOKUP(B40,'KAYIT LİSTESİ'!$B$4:$H$767,6,0)),"",(VLOOKUP(B40,'KAYIT LİSTESİ'!$B$4:$H$767,6,0)))</f>
        <v/>
      </c>
      <c r="G40" s="180"/>
      <c r="H40" s="221"/>
      <c r="I40" s="96">
        <v>6</v>
      </c>
      <c r="J40" s="97" t="s">
        <v>334</v>
      </c>
      <c r="K40" s="258" t="str">
        <f>IF(ISERROR(VLOOKUP(J40,'KAYIT LİSTESİ'!$B$4:$H$767,2,0)),"",(VLOOKUP(J40,'KAYIT LİSTESİ'!$B$4:$H$767,2,0)))</f>
        <v/>
      </c>
      <c r="L40" s="98" t="str">
        <f>IF(ISERROR(VLOOKUP(J40,'KAYIT LİSTESİ'!$B$4:$H$767,4,0)),"",(VLOOKUP(J40,'KAYIT LİSTESİ'!$B$4:$H$767,4,0)))</f>
        <v/>
      </c>
      <c r="M40" s="186" t="str">
        <f>IF(ISERROR(VLOOKUP(J40,'KAYIT LİSTESİ'!$B$4:$H$767,5,0)),"",(VLOOKUP(J40,'KAYIT LİSTESİ'!$B$4:$H$767,5,0)))</f>
        <v/>
      </c>
      <c r="N40" s="186" t="str">
        <f>IF(ISERROR(VLOOKUP(J40,'KAYIT LİSTESİ'!$B$4:$H$767,6,0)),"",(VLOOKUP(J40,'KAYIT LİSTESİ'!$B$4:$H$767,6,0)))</f>
        <v/>
      </c>
      <c r="O40" s="202"/>
    </row>
    <row r="41" spans="1:15" ht="42.75" customHeight="1" x14ac:dyDescent="0.2">
      <c r="A41" s="73">
        <v>7</v>
      </c>
      <c r="B41" s="199" t="s">
        <v>254</v>
      </c>
      <c r="C41" s="255" t="str">
        <f>IF(ISERROR(VLOOKUP(B41,'KAYIT LİSTESİ'!$B$4:$H$767,2,0)),"",(VLOOKUP(B41,'KAYIT LİSTESİ'!$B$4:$H$767,2,0)))</f>
        <v/>
      </c>
      <c r="D41" s="127" t="str">
        <f>IF(ISERROR(VLOOKUP(B41,'KAYIT LİSTESİ'!$B$4:$H$767,4,0)),"",(VLOOKUP(B41,'KAYIT LİSTESİ'!$B$4:$H$767,4,0)))</f>
        <v/>
      </c>
      <c r="E41" s="200" t="str">
        <f>IF(ISERROR(VLOOKUP(B41,'KAYIT LİSTESİ'!$B$4:$H$767,5,0)),"",(VLOOKUP(B41,'KAYIT LİSTESİ'!$B$4:$H$767,5,0)))</f>
        <v/>
      </c>
      <c r="F41" s="200" t="str">
        <f>IF(ISERROR(VLOOKUP(B41,'KAYIT LİSTESİ'!$B$4:$H$767,6,0)),"",(VLOOKUP(B41,'KAYIT LİSTESİ'!$B$4:$H$767,6,0)))</f>
        <v/>
      </c>
      <c r="G41" s="180"/>
      <c r="H41" s="221"/>
      <c r="I41" s="96">
        <v>7</v>
      </c>
      <c r="J41" s="97" t="s">
        <v>335</v>
      </c>
      <c r="K41" s="258" t="str">
        <f>IF(ISERROR(VLOOKUP(J41,'KAYIT LİSTESİ'!$B$4:$H$767,2,0)),"",(VLOOKUP(J41,'KAYIT LİSTESİ'!$B$4:$H$767,2,0)))</f>
        <v/>
      </c>
      <c r="L41" s="98" t="str">
        <f>IF(ISERROR(VLOOKUP(J41,'KAYIT LİSTESİ'!$B$4:$H$767,4,0)),"",(VLOOKUP(J41,'KAYIT LİSTESİ'!$B$4:$H$767,4,0)))</f>
        <v/>
      </c>
      <c r="M41" s="186" t="str">
        <f>IF(ISERROR(VLOOKUP(J41,'KAYIT LİSTESİ'!$B$4:$H$767,5,0)),"",(VLOOKUP(J41,'KAYIT LİSTESİ'!$B$4:$H$767,5,0)))</f>
        <v/>
      </c>
      <c r="N41" s="186" t="str">
        <f>IF(ISERROR(VLOOKUP(J41,'KAYIT LİSTESİ'!$B$4:$H$767,6,0)),"",(VLOOKUP(J41,'KAYIT LİSTESİ'!$B$4:$H$767,6,0)))</f>
        <v/>
      </c>
      <c r="O41" s="202"/>
    </row>
    <row r="42" spans="1:15" ht="42.75" customHeight="1" x14ac:dyDescent="0.2">
      <c r="A42" s="73">
        <v>8</v>
      </c>
      <c r="B42" s="199" t="s">
        <v>255</v>
      </c>
      <c r="C42" s="255" t="str">
        <f>IF(ISERROR(VLOOKUP(B42,'KAYIT LİSTESİ'!$B$4:$H$767,2,0)),"",(VLOOKUP(B42,'KAYIT LİSTESİ'!$B$4:$H$767,2,0)))</f>
        <v/>
      </c>
      <c r="D42" s="127" t="str">
        <f>IF(ISERROR(VLOOKUP(B42,'KAYIT LİSTESİ'!$B$4:$H$767,4,0)),"",(VLOOKUP(B42,'KAYIT LİSTESİ'!$B$4:$H$767,4,0)))</f>
        <v/>
      </c>
      <c r="E42" s="200" t="str">
        <f>IF(ISERROR(VLOOKUP(B42,'KAYIT LİSTESİ'!$B$4:$H$767,5,0)),"",(VLOOKUP(B42,'KAYIT LİSTESİ'!$B$4:$H$767,5,0)))</f>
        <v/>
      </c>
      <c r="F42" s="200" t="str">
        <f>IF(ISERROR(VLOOKUP(B42,'KAYIT LİSTESİ'!$B$4:$H$767,6,0)),"",(VLOOKUP(B42,'KAYIT LİSTESİ'!$B$4:$H$767,6,0)))</f>
        <v/>
      </c>
      <c r="G42" s="180"/>
      <c r="H42" s="221"/>
      <c r="I42" s="96">
        <v>8</v>
      </c>
      <c r="J42" s="97" t="s">
        <v>336</v>
      </c>
      <c r="K42" s="258" t="str">
        <f>IF(ISERROR(VLOOKUP(J42,'KAYIT LİSTESİ'!$B$4:$H$767,2,0)),"",(VLOOKUP(J42,'KAYIT LİSTESİ'!$B$4:$H$767,2,0)))</f>
        <v/>
      </c>
      <c r="L42" s="98" t="str">
        <f>IF(ISERROR(VLOOKUP(J42,'KAYIT LİSTESİ'!$B$4:$H$767,4,0)),"",(VLOOKUP(J42,'KAYIT LİSTESİ'!$B$4:$H$767,4,0)))</f>
        <v/>
      </c>
      <c r="M42" s="186" t="str">
        <f>IF(ISERROR(VLOOKUP(J42,'KAYIT LİSTESİ'!$B$4:$H$767,5,0)),"",(VLOOKUP(J42,'KAYIT LİSTESİ'!$B$4:$H$767,5,0)))</f>
        <v/>
      </c>
      <c r="N42" s="186" t="str">
        <f>IF(ISERROR(VLOOKUP(J42,'KAYIT LİSTESİ'!$B$4:$H$767,6,0)),"",(VLOOKUP(J42,'KAYIT LİSTESİ'!$B$4:$H$767,6,0)))</f>
        <v/>
      </c>
      <c r="O42" s="202"/>
    </row>
    <row r="43" spans="1:15" ht="42.75" customHeight="1" x14ac:dyDescent="0.2">
      <c r="A43" s="73">
        <v>9</v>
      </c>
      <c r="B43" s="199" t="s">
        <v>256</v>
      </c>
      <c r="C43" s="255" t="str">
        <f>IF(ISERROR(VLOOKUP(B43,'KAYIT LİSTESİ'!$B$4:$H$767,2,0)),"",(VLOOKUP(B43,'KAYIT LİSTESİ'!$B$4:$H$767,2,0)))</f>
        <v/>
      </c>
      <c r="D43" s="127" t="str">
        <f>IF(ISERROR(VLOOKUP(B43,'KAYIT LİSTESİ'!$B$4:$H$767,4,0)),"",(VLOOKUP(B43,'KAYIT LİSTESİ'!$B$4:$H$767,4,0)))</f>
        <v/>
      </c>
      <c r="E43" s="200" t="str">
        <f>IF(ISERROR(VLOOKUP(B43,'KAYIT LİSTESİ'!$B$4:$H$767,5,0)),"",(VLOOKUP(B43,'KAYIT LİSTESİ'!$B$4:$H$767,5,0)))</f>
        <v/>
      </c>
      <c r="F43" s="200" t="str">
        <f>IF(ISERROR(VLOOKUP(B43,'KAYIT LİSTESİ'!$B$4:$H$767,6,0)),"",(VLOOKUP(B43,'KAYIT LİSTESİ'!$B$4:$H$767,6,0)))</f>
        <v/>
      </c>
      <c r="G43" s="180"/>
      <c r="H43" s="221"/>
      <c r="I43" s="96">
        <v>9</v>
      </c>
      <c r="J43" s="97" t="s">
        <v>337</v>
      </c>
      <c r="K43" s="258" t="str">
        <f>IF(ISERROR(VLOOKUP(J43,'KAYIT LİSTESİ'!$B$4:$H$767,2,0)),"",(VLOOKUP(J43,'KAYIT LİSTESİ'!$B$4:$H$767,2,0)))</f>
        <v/>
      </c>
      <c r="L43" s="98" t="str">
        <f>IF(ISERROR(VLOOKUP(J43,'KAYIT LİSTESİ'!$B$4:$H$767,4,0)),"",(VLOOKUP(J43,'KAYIT LİSTESİ'!$B$4:$H$767,4,0)))</f>
        <v/>
      </c>
      <c r="M43" s="186" t="str">
        <f>IF(ISERROR(VLOOKUP(J43,'KAYIT LİSTESİ'!$B$4:$H$767,5,0)),"",(VLOOKUP(J43,'KAYIT LİSTESİ'!$B$4:$H$767,5,0)))</f>
        <v/>
      </c>
      <c r="N43" s="186" t="str">
        <f>IF(ISERROR(VLOOKUP(J43,'KAYIT LİSTESİ'!$B$4:$H$767,6,0)),"",(VLOOKUP(J43,'KAYIT LİSTESİ'!$B$4:$H$767,6,0)))</f>
        <v/>
      </c>
      <c r="O43" s="202"/>
    </row>
    <row r="44" spans="1:15" ht="42.75" customHeight="1" x14ac:dyDescent="0.2">
      <c r="A44" s="73">
        <v>10</v>
      </c>
      <c r="B44" s="199" t="s">
        <v>257</v>
      </c>
      <c r="C44" s="255" t="str">
        <f>IF(ISERROR(VLOOKUP(B44,'KAYIT LİSTESİ'!$B$4:$H$767,2,0)),"",(VLOOKUP(B44,'KAYIT LİSTESİ'!$B$4:$H$767,2,0)))</f>
        <v/>
      </c>
      <c r="D44" s="127" t="str">
        <f>IF(ISERROR(VLOOKUP(B44,'KAYIT LİSTESİ'!$B$4:$H$767,4,0)),"",(VLOOKUP(B44,'KAYIT LİSTESİ'!$B$4:$H$767,4,0)))</f>
        <v/>
      </c>
      <c r="E44" s="200" t="str">
        <f>IF(ISERROR(VLOOKUP(B44,'KAYIT LİSTESİ'!$B$4:$H$767,5,0)),"",(VLOOKUP(B44,'KAYIT LİSTESİ'!$B$4:$H$767,5,0)))</f>
        <v/>
      </c>
      <c r="F44" s="200" t="str">
        <f>IF(ISERROR(VLOOKUP(B44,'KAYIT LİSTESİ'!$B$4:$H$767,6,0)),"",(VLOOKUP(B44,'KAYIT LİSTESİ'!$B$4:$H$767,6,0)))</f>
        <v/>
      </c>
      <c r="G44" s="180"/>
      <c r="H44" s="221"/>
      <c r="I44" s="96">
        <v>10</v>
      </c>
      <c r="J44" s="97" t="s">
        <v>338</v>
      </c>
      <c r="K44" s="258" t="str">
        <f>IF(ISERROR(VLOOKUP(J44,'KAYIT LİSTESİ'!$B$4:$H$767,2,0)),"",(VLOOKUP(J44,'KAYIT LİSTESİ'!$B$4:$H$767,2,0)))</f>
        <v/>
      </c>
      <c r="L44" s="98" t="str">
        <f>IF(ISERROR(VLOOKUP(J44,'KAYIT LİSTESİ'!$B$4:$H$767,4,0)),"",(VLOOKUP(J44,'KAYIT LİSTESİ'!$B$4:$H$767,4,0)))</f>
        <v/>
      </c>
      <c r="M44" s="186" t="str">
        <f>IF(ISERROR(VLOOKUP(J44,'KAYIT LİSTESİ'!$B$4:$H$767,5,0)),"",(VLOOKUP(J44,'KAYIT LİSTESİ'!$B$4:$H$767,5,0)))</f>
        <v/>
      </c>
      <c r="N44" s="186" t="str">
        <f>IF(ISERROR(VLOOKUP(J44,'KAYIT LİSTESİ'!$B$4:$H$767,6,0)),"",(VLOOKUP(J44,'KAYIT LİSTESİ'!$B$4:$H$767,6,0)))</f>
        <v/>
      </c>
      <c r="O44" s="202"/>
    </row>
    <row r="45" spans="1:15" ht="42.75" customHeight="1" x14ac:dyDescent="0.2">
      <c r="A45" s="73">
        <v>11</v>
      </c>
      <c r="B45" s="199" t="s">
        <v>258</v>
      </c>
      <c r="C45" s="255" t="str">
        <f>IF(ISERROR(VLOOKUP(B45,'KAYIT LİSTESİ'!$B$4:$H$767,2,0)),"",(VLOOKUP(B45,'KAYIT LİSTESİ'!$B$4:$H$767,2,0)))</f>
        <v/>
      </c>
      <c r="D45" s="127" t="str">
        <f>IF(ISERROR(VLOOKUP(B45,'KAYIT LİSTESİ'!$B$4:$H$767,4,0)),"",(VLOOKUP(B45,'KAYIT LİSTESİ'!$B$4:$H$767,4,0)))</f>
        <v/>
      </c>
      <c r="E45" s="200" t="str">
        <f>IF(ISERROR(VLOOKUP(B45,'KAYIT LİSTESİ'!$B$4:$H$767,5,0)),"",(VLOOKUP(B45,'KAYIT LİSTESİ'!$B$4:$H$767,5,0)))</f>
        <v/>
      </c>
      <c r="F45" s="200" t="str">
        <f>IF(ISERROR(VLOOKUP(B45,'KAYIT LİSTESİ'!$B$4:$H$767,6,0)),"",(VLOOKUP(B45,'KAYIT LİSTESİ'!$B$4:$H$767,6,0)))</f>
        <v/>
      </c>
      <c r="G45" s="180"/>
      <c r="H45" s="221"/>
      <c r="I45" s="96">
        <v>11</v>
      </c>
      <c r="J45" s="97" t="s">
        <v>339</v>
      </c>
      <c r="K45" s="258" t="str">
        <f>IF(ISERROR(VLOOKUP(J45,'KAYIT LİSTESİ'!$B$4:$H$767,2,0)),"",(VLOOKUP(J45,'KAYIT LİSTESİ'!$B$4:$H$767,2,0)))</f>
        <v/>
      </c>
      <c r="L45" s="98" t="str">
        <f>IF(ISERROR(VLOOKUP(J45,'KAYIT LİSTESİ'!$B$4:$H$767,4,0)),"",(VLOOKUP(J45,'KAYIT LİSTESİ'!$B$4:$H$767,4,0)))</f>
        <v/>
      </c>
      <c r="M45" s="186" t="str">
        <f>IF(ISERROR(VLOOKUP(J45,'KAYIT LİSTESİ'!$B$4:$H$767,5,0)),"",(VLOOKUP(J45,'KAYIT LİSTESİ'!$B$4:$H$767,5,0)))</f>
        <v/>
      </c>
      <c r="N45" s="186" t="str">
        <f>IF(ISERROR(VLOOKUP(J45,'KAYIT LİSTESİ'!$B$4:$H$767,6,0)),"",(VLOOKUP(J45,'KAYIT LİSTESİ'!$B$4:$H$767,6,0)))</f>
        <v/>
      </c>
      <c r="O45" s="202"/>
    </row>
    <row r="46" spans="1:15" ht="42.75" customHeight="1" x14ac:dyDescent="0.2">
      <c r="A46" s="73">
        <v>12</v>
      </c>
      <c r="B46" s="199" t="s">
        <v>259</v>
      </c>
      <c r="C46" s="255" t="str">
        <f>IF(ISERROR(VLOOKUP(B46,'KAYIT LİSTESİ'!$B$4:$H$767,2,0)),"",(VLOOKUP(B46,'KAYIT LİSTESİ'!$B$4:$H$767,2,0)))</f>
        <v/>
      </c>
      <c r="D46" s="127" t="str">
        <f>IF(ISERROR(VLOOKUP(B46,'KAYIT LİSTESİ'!$B$4:$H$767,4,0)),"",(VLOOKUP(B46,'KAYIT LİSTESİ'!$B$4:$H$767,4,0)))</f>
        <v/>
      </c>
      <c r="E46" s="200" t="str">
        <f>IF(ISERROR(VLOOKUP(B46,'KAYIT LİSTESİ'!$B$4:$H$767,5,0)),"",(VLOOKUP(B46,'KAYIT LİSTESİ'!$B$4:$H$767,5,0)))</f>
        <v/>
      </c>
      <c r="F46" s="200" t="str">
        <f>IF(ISERROR(VLOOKUP(B46,'KAYIT LİSTESİ'!$B$4:$H$767,6,0)),"",(VLOOKUP(B46,'KAYIT LİSTESİ'!$B$4:$H$767,6,0)))</f>
        <v/>
      </c>
      <c r="G46" s="180"/>
      <c r="H46" s="221"/>
      <c r="I46" s="96">
        <v>12</v>
      </c>
      <c r="J46" s="97" t="s">
        <v>340</v>
      </c>
      <c r="K46" s="258" t="str">
        <f>IF(ISERROR(VLOOKUP(J46,'KAYIT LİSTESİ'!$B$4:$H$767,2,0)),"",(VLOOKUP(J46,'KAYIT LİSTESİ'!$B$4:$H$767,2,0)))</f>
        <v/>
      </c>
      <c r="L46" s="98" t="str">
        <f>IF(ISERROR(VLOOKUP(J46,'KAYIT LİSTESİ'!$B$4:$H$767,4,0)),"",(VLOOKUP(J46,'KAYIT LİSTESİ'!$B$4:$H$767,4,0)))</f>
        <v/>
      </c>
      <c r="M46" s="186" t="str">
        <f>IF(ISERROR(VLOOKUP(J46,'KAYIT LİSTESİ'!$B$4:$H$767,5,0)),"",(VLOOKUP(J46,'KAYIT LİSTESİ'!$B$4:$H$767,5,0)))</f>
        <v/>
      </c>
      <c r="N46" s="186" t="str">
        <f>IF(ISERROR(VLOOKUP(J46,'KAYIT LİSTESİ'!$B$4:$H$767,6,0)),"",(VLOOKUP(J46,'KAYIT LİSTESİ'!$B$4:$H$767,6,0)))</f>
        <v/>
      </c>
      <c r="O46" s="202"/>
    </row>
    <row r="47" spans="1:15" ht="42.75" customHeight="1" x14ac:dyDescent="0.2">
      <c r="A47" s="510" t="s">
        <v>43</v>
      </c>
      <c r="B47" s="511"/>
      <c r="C47" s="511"/>
      <c r="D47" s="511"/>
      <c r="E47" s="511"/>
      <c r="F47" s="511"/>
      <c r="G47" s="511"/>
      <c r="H47" s="221"/>
      <c r="I47" s="96">
        <v>13</v>
      </c>
      <c r="J47" s="97" t="s">
        <v>341</v>
      </c>
      <c r="K47" s="258" t="str">
        <f>IF(ISERROR(VLOOKUP(J47,'KAYIT LİSTESİ'!$B$4:$H$767,2,0)),"",(VLOOKUP(J47,'KAYIT LİSTESİ'!$B$4:$H$767,2,0)))</f>
        <v/>
      </c>
      <c r="L47" s="98" t="str">
        <f>IF(ISERROR(VLOOKUP(J47,'KAYIT LİSTESİ'!$B$4:$H$767,4,0)),"",(VLOOKUP(J47,'KAYIT LİSTESİ'!$B$4:$H$767,4,0)))</f>
        <v/>
      </c>
      <c r="M47" s="186" t="str">
        <f>IF(ISERROR(VLOOKUP(J47,'KAYIT LİSTESİ'!$B$4:$H$767,5,0)),"",(VLOOKUP(J47,'KAYIT LİSTESİ'!$B$4:$H$767,5,0)))</f>
        <v/>
      </c>
      <c r="N47" s="186" t="str">
        <f>IF(ISERROR(VLOOKUP(J47,'KAYIT LİSTESİ'!$B$4:$H$767,6,0)),"",(VLOOKUP(J47,'KAYIT LİSTESİ'!$B$4:$H$767,6,0)))</f>
        <v/>
      </c>
      <c r="O47" s="202"/>
    </row>
    <row r="48" spans="1:15" ht="42.75" customHeight="1" x14ac:dyDescent="0.2">
      <c r="A48" s="194" t="s">
        <v>12</v>
      </c>
      <c r="B48" s="194" t="s">
        <v>97</v>
      </c>
      <c r="C48" s="194" t="s">
        <v>96</v>
      </c>
      <c r="D48" s="195" t="s">
        <v>13</v>
      </c>
      <c r="E48" s="196" t="s">
        <v>14</v>
      </c>
      <c r="F48" s="196" t="s">
        <v>216</v>
      </c>
      <c r="G48" s="197" t="s">
        <v>267</v>
      </c>
      <c r="H48" s="221"/>
      <c r="I48" s="96">
        <v>14</v>
      </c>
      <c r="J48" s="97" t="s">
        <v>342</v>
      </c>
      <c r="K48" s="258" t="str">
        <f>IF(ISERROR(VLOOKUP(J48,'KAYIT LİSTESİ'!$B$4:$H$767,2,0)),"",(VLOOKUP(J48,'KAYIT LİSTESİ'!$B$4:$H$767,2,0)))</f>
        <v/>
      </c>
      <c r="L48" s="98" t="str">
        <f>IF(ISERROR(VLOOKUP(J48,'KAYIT LİSTESİ'!$B$4:$H$767,4,0)),"",(VLOOKUP(J48,'KAYIT LİSTESİ'!$B$4:$H$767,4,0)))</f>
        <v/>
      </c>
      <c r="M48" s="186" t="str">
        <f>IF(ISERROR(VLOOKUP(J48,'KAYIT LİSTESİ'!$B$4:$H$767,5,0)),"",(VLOOKUP(J48,'KAYIT LİSTESİ'!$B$4:$H$767,5,0)))</f>
        <v/>
      </c>
      <c r="N48" s="186" t="str">
        <f>IF(ISERROR(VLOOKUP(J48,'KAYIT LİSTESİ'!$B$4:$H$767,6,0)),"",(VLOOKUP(J48,'KAYIT LİSTESİ'!$B$4:$H$767,6,0)))</f>
        <v/>
      </c>
      <c r="O48" s="202"/>
    </row>
    <row r="49" spans="1:15" ht="42.75" customHeight="1" x14ac:dyDescent="0.2">
      <c r="A49" s="73">
        <v>1</v>
      </c>
      <c r="B49" s="199" t="s">
        <v>89</v>
      </c>
      <c r="C49" s="255" t="str">
        <f>IF(ISERROR(VLOOKUP(B49,'KAYIT LİSTESİ'!$B$4:$H$767,2,0)),"",(VLOOKUP(B49,'KAYIT LİSTESİ'!$B$4:$H$767,2,0)))</f>
        <v/>
      </c>
      <c r="D49" s="127" t="str">
        <f>IF(ISERROR(VLOOKUP(B49,'KAYIT LİSTESİ'!$B$4:$H$767,4,0)),"",(VLOOKUP(B49,'KAYIT LİSTESİ'!$B$4:$H$767,4,0)))</f>
        <v/>
      </c>
      <c r="E49" s="200" t="str">
        <f>IF(ISERROR(VLOOKUP(B49,'KAYIT LİSTESİ'!$B$4:$H$767,5,0)),"",(VLOOKUP(B49,'KAYIT LİSTESİ'!$B$4:$H$767,5,0)))</f>
        <v/>
      </c>
      <c r="F49" s="200" t="str">
        <f>IF(ISERROR(VLOOKUP(B49,'KAYIT LİSTESİ'!$B$4:$H$767,6,0)),"",(VLOOKUP(B49,'KAYIT LİSTESİ'!$B$4:$H$767,6,0)))</f>
        <v/>
      </c>
      <c r="G49" s="180"/>
      <c r="H49" s="221"/>
      <c r="I49" s="96">
        <v>15</v>
      </c>
      <c r="J49" s="97" t="s">
        <v>343</v>
      </c>
      <c r="K49" s="258" t="str">
        <f>IF(ISERROR(VLOOKUP(J49,'KAYIT LİSTESİ'!$B$4:$H$767,2,0)),"",(VLOOKUP(J49,'KAYIT LİSTESİ'!$B$4:$H$767,2,0)))</f>
        <v/>
      </c>
      <c r="L49" s="98" t="str">
        <f>IF(ISERROR(VLOOKUP(J49,'KAYIT LİSTESİ'!$B$4:$H$767,4,0)),"",(VLOOKUP(J49,'KAYIT LİSTESİ'!$B$4:$H$767,4,0)))</f>
        <v/>
      </c>
      <c r="M49" s="186" t="str">
        <f>IF(ISERROR(VLOOKUP(J49,'KAYIT LİSTESİ'!$B$4:$H$767,5,0)),"",(VLOOKUP(J49,'KAYIT LİSTESİ'!$B$4:$H$767,5,0)))</f>
        <v/>
      </c>
      <c r="N49" s="186" t="str">
        <f>IF(ISERROR(VLOOKUP(J49,'KAYIT LİSTESİ'!$B$4:$H$767,6,0)),"",(VLOOKUP(J49,'KAYIT LİSTESİ'!$B$4:$H$767,6,0)))</f>
        <v/>
      </c>
      <c r="O49" s="202"/>
    </row>
    <row r="50" spans="1:15" ht="42.75" customHeight="1" x14ac:dyDescent="0.2">
      <c r="A50" s="73">
        <v>2</v>
      </c>
      <c r="B50" s="199" t="s">
        <v>90</v>
      </c>
      <c r="C50" s="255" t="str">
        <f>IF(ISERROR(VLOOKUP(B50,'KAYIT LİSTESİ'!$B$4:$H$767,2,0)),"",(VLOOKUP(B50,'KAYIT LİSTESİ'!$B$4:$H$767,2,0)))</f>
        <v/>
      </c>
      <c r="D50" s="127" t="str">
        <f>IF(ISERROR(VLOOKUP(B50,'KAYIT LİSTESİ'!$B$4:$H$767,4,0)),"",(VLOOKUP(B50,'KAYIT LİSTESİ'!$B$4:$H$767,4,0)))</f>
        <v/>
      </c>
      <c r="E50" s="200" t="str">
        <f>IF(ISERROR(VLOOKUP(B50,'KAYIT LİSTESİ'!$B$4:$H$767,5,0)),"",(VLOOKUP(B50,'KAYIT LİSTESİ'!$B$4:$H$767,5,0)))</f>
        <v/>
      </c>
      <c r="F50" s="200" t="str">
        <f>IF(ISERROR(VLOOKUP(B50,'KAYIT LİSTESİ'!$B$4:$H$767,6,0)),"",(VLOOKUP(B50,'KAYIT LİSTESİ'!$B$4:$H$767,6,0)))</f>
        <v/>
      </c>
      <c r="G50" s="180"/>
      <c r="H50" s="221"/>
      <c r="I50" s="96">
        <v>16</v>
      </c>
      <c r="J50" s="97" t="s">
        <v>344</v>
      </c>
      <c r="K50" s="258" t="str">
        <f>IF(ISERROR(VLOOKUP(J50,'KAYIT LİSTESİ'!$B$4:$H$767,2,0)),"",(VLOOKUP(J50,'KAYIT LİSTESİ'!$B$4:$H$767,2,0)))</f>
        <v/>
      </c>
      <c r="L50" s="98" t="str">
        <f>IF(ISERROR(VLOOKUP(J50,'KAYIT LİSTESİ'!$B$4:$H$767,4,0)),"",(VLOOKUP(J50,'KAYIT LİSTESİ'!$B$4:$H$767,4,0)))</f>
        <v/>
      </c>
      <c r="M50" s="186" t="str">
        <f>IF(ISERROR(VLOOKUP(J50,'KAYIT LİSTESİ'!$B$4:$H$767,5,0)),"",(VLOOKUP(J50,'KAYIT LİSTESİ'!$B$4:$H$767,5,0)))</f>
        <v/>
      </c>
      <c r="N50" s="186" t="str">
        <f>IF(ISERROR(VLOOKUP(J50,'KAYIT LİSTESİ'!$B$4:$H$767,6,0)),"",(VLOOKUP(J50,'KAYIT LİSTESİ'!$B$4:$H$767,6,0)))</f>
        <v/>
      </c>
      <c r="O50" s="202"/>
    </row>
    <row r="51" spans="1:15" ht="42.75" customHeight="1" x14ac:dyDescent="0.2">
      <c r="A51" s="73">
        <v>3</v>
      </c>
      <c r="B51" s="199" t="s">
        <v>91</v>
      </c>
      <c r="C51" s="255" t="str">
        <f>IF(ISERROR(VLOOKUP(B51,'KAYIT LİSTESİ'!$B$4:$H$767,2,0)),"",(VLOOKUP(B51,'KAYIT LİSTESİ'!$B$4:$H$767,2,0)))</f>
        <v/>
      </c>
      <c r="D51" s="127" t="str">
        <f>IF(ISERROR(VLOOKUP(B51,'KAYIT LİSTESİ'!$B$4:$H$767,4,0)),"",(VLOOKUP(B51,'KAYIT LİSTESİ'!$B$4:$H$767,4,0)))</f>
        <v/>
      </c>
      <c r="E51" s="200" t="str">
        <f>IF(ISERROR(VLOOKUP(B51,'KAYIT LİSTESİ'!$B$4:$H$767,5,0)),"",(VLOOKUP(B51,'KAYIT LİSTESİ'!$B$4:$H$767,5,0)))</f>
        <v/>
      </c>
      <c r="F51" s="200" t="str">
        <f>IF(ISERROR(VLOOKUP(B51,'KAYIT LİSTESİ'!$B$4:$H$767,6,0)),"",(VLOOKUP(B51,'KAYIT LİSTESİ'!$B$4:$H$767,6,0)))</f>
        <v/>
      </c>
      <c r="G51" s="180"/>
      <c r="H51" s="221"/>
      <c r="I51" s="96">
        <v>17</v>
      </c>
      <c r="J51" s="97" t="s">
        <v>345</v>
      </c>
      <c r="K51" s="258" t="str">
        <f>IF(ISERROR(VLOOKUP(J51,'KAYIT LİSTESİ'!$B$4:$H$767,2,0)),"",(VLOOKUP(J51,'KAYIT LİSTESİ'!$B$4:$H$767,2,0)))</f>
        <v/>
      </c>
      <c r="L51" s="98" t="str">
        <f>IF(ISERROR(VLOOKUP(J51,'KAYIT LİSTESİ'!$B$4:$H$767,4,0)),"",(VLOOKUP(J51,'KAYIT LİSTESİ'!$B$4:$H$767,4,0)))</f>
        <v/>
      </c>
      <c r="M51" s="186" t="str">
        <f>IF(ISERROR(VLOOKUP(J51,'KAYIT LİSTESİ'!$B$4:$H$767,5,0)),"",(VLOOKUP(J51,'KAYIT LİSTESİ'!$B$4:$H$767,5,0)))</f>
        <v/>
      </c>
      <c r="N51" s="186" t="str">
        <f>IF(ISERROR(VLOOKUP(J51,'KAYIT LİSTESİ'!$B$4:$H$767,6,0)),"",(VLOOKUP(J51,'KAYIT LİSTESİ'!$B$4:$H$767,6,0)))</f>
        <v/>
      </c>
      <c r="O51" s="202"/>
    </row>
    <row r="52" spans="1:15" ht="42.75" customHeight="1" x14ac:dyDescent="0.2">
      <c r="A52" s="73">
        <v>4</v>
      </c>
      <c r="B52" s="199" t="s">
        <v>92</v>
      </c>
      <c r="C52" s="255" t="str">
        <f>IF(ISERROR(VLOOKUP(B52,'KAYIT LİSTESİ'!$B$4:$H$767,2,0)),"",(VLOOKUP(B52,'KAYIT LİSTESİ'!$B$4:$H$767,2,0)))</f>
        <v/>
      </c>
      <c r="D52" s="127" t="str">
        <f>IF(ISERROR(VLOOKUP(B52,'KAYIT LİSTESİ'!$B$4:$H$767,4,0)),"",(VLOOKUP(B52,'KAYIT LİSTESİ'!$B$4:$H$767,4,0)))</f>
        <v/>
      </c>
      <c r="E52" s="200" t="str">
        <f>IF(ISERROR(VLOOKUP(B52,'KAYIT LİSTESİ'!$B$4:$H$767,5,0)),"",(VLOOKUP(B52,'KAYIT LİSTESİ'!$B$4:$H$767,5,0)))</f>
        <v/>
      </c>
      <c r="F52" s="200" t="str">
        <f>IF(ISERROR(VLOOKUP(B52,'KAYIT LİSTESİ'!$B$4:$H$767,6,0)),"",(VLOOKUP(B52,'KAYIT LİSTESİ'!$B$4:$H$767,6,0)))</f>
        <v/>
      </c>
      <c r="G52" s="180"/>
      <c r="H52" s="221"/>
      <c r="I52" s="96">
        <v>18</v>
      </c>
      <c r="J52" s="97" t="s">
        <v>346</v>
      </c>
      <c r="K52" s="258" t="str">
        <f>IF(ISERROR(VLOOKUP(J52,'KAYIT LİSTESİ'!$B$4:$H$767,2,0)),"",(VLOOKUP(J52,'KAYIT LİSTESİ'!$B$4:$H$767,2,0)))</f>
        <v/>
      </c>
      <c r="L52" s="98" t="str">
        <f>IF(ISERROR(VLOOKUP(J52,'KAYIT LİSTESİ'!$B$4:$H$767,4,0)),"",(VLOOKUP(J52,'KAYIT LİSTESİ'!$B$4:$H$767,4,0)))</f>
        <v/>
      </c>
      <c r="M52" s="186" t="str">
        <f>IF(ISERROR(VLOOKUP(J52,'KAYIT LİSTESİ'!$B$4:$H$767,5,0)),"",(VLOOKUP(J52,'KAYIT LİSTESİ'!$B$4:$H$767,5,0)))</f>
        <v/>
      </c>
      <c r="N52" s="186" t="str">
        <f>IF(ISERROR(VLOOKUP(J52,'KAYIT LİSTESİ'!$B$4:$H$767,6,0)),"",(VLOOKUP(J52,'KAYIT LİSTESİ'!$B$4:$H$767,6,0)))</f>
        <v/>
      </c>
      <c r="O52" s="202"/>
    </row>
    <row r="53" spans="1:15" ht="42.75" customHeight="1" x14ac:dyDescent="0.2">
      <c r="A53" s="73">
        <v>5</v>
      </c>
      <c r="B53" s="199" t="s">
        <v>93</v>
      </c>
      <c r="C53" s="255" t="str">
        <f>IF(ISERROR(VLOOKUP(B53,'KAYIT LİSTESİ'!$B$4:$H$767,2,0)),"",(VLOOKUP(B53,'KAYIT LİSTESİ'!$B$4:$H$767,2,0)))</f>
        <v/>
      </c>
      <c r="D53" s="127" t="str">
        <f>IF(ISERROR(VLOOKUP(B53,'KAYIT LİSTESİ'!$B$4:$H$767,4,0)),"",(VLOOKUP(B53,'KAYIT LİSTESİ'!$B$4:$H$767,4,0)))</f>
        <v/>
      </c>
      <c r="E53" s="200" t="str">
        <f>IF(ISERROR(VLOOKUP(B53,'KAYIT LİSTESİ'!$B$4:$H$767,5,0)),"",(VLOOKUP(B53,'KAYIT LİSTESİ'!$B$4:$H$767,5,0)))</f>
        <v/>
      </c>
      <c r="F53" s="200" t="str">
        <f>IF(ISERROR(VLOOKUP(B53,'KAYIT LİSTESİ'!$B$4:$H$767,6,0)),"",(VLOOKUP(B53,'KAYIT LİSTESİ'!$B$4:$H$767,6,0)))</f>
        <v/>
      </c>
      <c r="G53" s="180"/>
      <c r="H53" s="221"/>
      <c r="I53" s="96">
        <v>19</v>
      </c>
      <c r="J53" s="97" t="s">
        <v>347</v>
      </c>
      <c r="K53" s="258" t="str">
        <f>IF(ISERROR(VLOOKUP(J53,'KAYIT LİSTESİ'!$B$4:$H$767,2,0)),"",(VLOOKUP(J53,'KAYIT LİSTESİ'!$B$4:$H$767,2,0)))</f>
        <v/>
      </c>
      <c r="L53" s="98" t="str">
        <f>IF(ISERROR(VLOOKUP(J53,'KAYIT LİSTESİ'!$B$4:$H$767,4,0)),"",(VLOOKUP(J53,'KAYIT LİSTESİ'!$B$4:$H$767,4,0)))</f>
        <v/>
      </c>
      <c r="M53" s="186" t="str">
        <f>IF(ISERROR(VLOOKUP(J53,'KAYIT LİSTESİ'!$B$4:$H$767,5,0)),"",(VLOOKUP(J53,'KAYIT LİSTESİ'!$B$4:$H$767,5,0)))</f>
        <v/>
      </c>
      <c r="N53" s="186" t="str">
        <f>IF(ISERROR(VLOOKUP(J53,'KAYIT LİSTESİ'!$B$4:$H$767,6,0)),"",(VLOOKUP(J53,'KAYIT LİSTESİ'!$B$4:$H$767,6,0)))</f>
        <v/>
      </c>
      <c r="O53" s="202"/>
    </row>
    <row r="54" spans="1:15" ht="42.75" customHeight="1" x14ac:dyDescent="0.2">
      <c r="A54" s="73">
        <v>6</v>
      </c>
      <c r="B54" s="199" t="s">
        <v>94</v>
      </c>
      <c r="C54" s="255" t="str">
        <f>IF(ISERROR(VLOOKUP(B54,'KAYIT LİSTESİ'!$B$4:$H$767,2,0)),"",(VLOOKUP(B54,'KAYIT LİSTESİ'!$B$4:$H$767,2,0)))</f>
        <v/>
      </c>
      <c r="D54" s="127" t="str">
        <f>IF(ISERROR(VLOOKUP(B54,'KAYIT LİSTESİ'!$B$4:$H$767,4,0)),"",(VLOOKUP(B54,'KAYIT LİSTESİ'!$B$4:$H$767,4,0)))</f>
        <v/>
      </c>
      <c r="E54" s="200" t="str">
        <f>IF(ISERROR(VLOOKUP(B54,'KAYIT LİSTESİ'!$B$4:$H$767,5,0)),"",(VLOOKUP(B54,'KAYIT LİSTESİ'!$B$4:$H$767,5,0)))</f>
        <v/>
      </c>
      <c r="F54" s="200" t="str">
        <f>IF(ISERROR(VLOOKUP(B54,'KAYIT LİSTESİ'!$B$4:$H$767,6,0)),"",(VLOOKUP(B54,'KAYIT LİSTESİ'!$B$4:$H$767,6,0)))</f>
        <v/>
      </c>
      <c r="G54" s="180"/>
      <c r="H54" s="221"/>
      <c r="I54" s="96">
        <v>20</v>
      </c>
      <c r="J54" s="97" t="s">
        <v>348</v>
      </c>
      <c r="K54" s="258" t="str">
        <f>IF(ISERROR(VLOOKUP(J54,'KAYIT LİSTESİ'!$B$4:$H$767,2,0)),"",(VLOOKUP(J54,'KAYIT LİSTESİ'!$B$4:$H$767,2,0)))</f>
        <v/>
      </c>
      <c r="L54" s="98" t="str">
        <f>IF(ISERROR(VLOOKUP(J54,'KAYIT LİSTESİ'!$B$4:$H$767,4,0)),"",(VLOOKUP(J54,'KAYIT LİSTESİ'!$B$4:$H$767,4,0)))</f>
        <v/>
      </c>
      <c r="M54" s="186" t="str">
        <f>IF(ISERROR(VLOOKUP(J54,'KAYIT LİSTESİ'!$B$4:$H$767,5,0)),"",(VLOOKUP(J54,'KAYIT LİSTESİ'!$B$4:$H$767,5,0)))</f>
        <v/>
      </c>
      <c r="N54" s="186" t="str">
        <f>IF(ISERROR(VLOOKUP(J54,'KAYIT LİSTESİ'!$B$4:$H$767,6,0)),"",(VLOOKUP(J54,'KAYIT LİSTESİ'!$B$4:$H$767,6,0)))</f>
        <v/>
      </c>
      <c r="O54" s="202"/>
    </row>
    <row r="55" spans="1:15" ht="42.75" customHeight="1" x14ac:dyDescent="0.2">
      <c r="A55" s="73">
        <v>7</v>
      </c>
      <c r="B55" s="199" t="s">
        <v>260</v>
      </c>
      <c r="C55" s="255" t="str">
        <f>IF(ISERROR(VLOOKUP(B55,'KAYIT LİSTESİ'!$B$4:$H$767,2,0)),"",(VLOOKUP(B55,'KAYIT LİSTESİ'!$B$4:$H$767,2,0)))</f>
        <v/>
      </c>
      <c r="D55" s="127" t="str">
        <f>IF(ISERROR(VLOOKUP(B55,'KAYIT LİSTESİ'!$B$4:$H$767,4,0)),"",(VLOOKUP(B55,'KAYIT LİSTESİ'!$B$4:$H$767,4,0)))</f>
        <v/>
      </c>
      <c r="E55" s="200" t="str">
        <f>IF(ISERROR(VLOOKUP(B55,'KAYIT LİSTESİ'!$B$4:$H$767,5,0)),"",(VLOOKUP(B55,'KAYIT LİSTESİ'!$B$4:$H$767,5,0)))</f>
        <v/>
      </c>
      <c r="F55" s="200" t="str">
        <f>IF(ISERROR(VLOOKUP(B55,'KAYIT LİSTESİ'!$B$4:$H$767,6,0)),"",(VLOOKUP(B55,'KAYIT LİSTESİ'!$B$4:$H$767,6,0)))</f>
        <v/>
      </c>
      <c r="G55" s="180"/>
      <c r="H55" s="221"/>
      <c r="I55" s="96">
        <v>21</v>
      </c>
      <c r="J55" s="97" t="s">
        <v>349</v>
      </c>
      <c r="K55" s="258" t="str">
        <f>IF(ISERROR(VLOOKUP(J55,'KAYIT LİSTESİ'!$B$4:$H$767,2,0)),"",(VLOOKUP(J55,'KAYIT LİSTESİ'!$B$4:$H$767,2,0)))</f>
        <v/>
      </c>
      <c r="L55" s="98" t="str">
        <f>IF(ISERROR(VLOOKUP(J55,'KAYIT LİSTESİ'!$B$4:$H$767,4,0)),"",(VLOOKUP(J55,'KAYIT LİSTESİ'!$B$4:$H$767,4,0)))</f>
        <v/>
      </c>
      <c r="M55" s="186" t="str">
        <f>IF(ISERROR(VLOOKUP(J55,'KAYIT LİSTESİ'!$B$4:$H$767,5,0)),"",(VLOOKUP(J55,'KAYIT LİSTESİ'!$B$4:$H$767,5,0)))</f>
        <v/>
      </c>
      <c r="N55" s="186" t="str">
        <f>IF(ISERROR(VLOOKUP(J55,'KAYIT LİSTESİ'!$B$4:$H$767,6,0)),"",(VLOOKUP(J55,'KAYIT LİSTESİ'!$B$4:$H$767,6,0)))</f>
        <v/>
      </c>
      <c r="O55" s="202"/>
    </row>
    <row r="56" spans="1:15" ht="42.75" customHeight="1" x14ac:dyDescent="0.2">
      <c r="A56" s="73">
        <v>8</v>
      </c>
      <c r="B56" s="199" t="s">
        <v>261</v>
      </c>
      <c r="C56" s="255" t="str">
        <f>IF(ISERROR(VLOOKUP(B56,'KAYIT LİSTESİ'!$B$4:$H$767,2,0)),"",(VLOOKUP(B56,'KAYIT LİSTESİ'!$B$4:$H$767,2,0)))</f>
        <v/>
      </c>
      <c r="D56" s="127" t="str">
        <f>IF(ISERROR(VLOOKUP(B56,'KAYIT LİSTESİ'!$B$4:$H$767,4,0)),"",(VLOOKUP(B56,'KAYIT LİSTESİ'!$B$4:$H$767,4,0)))</f>
        <v/>
      </c>
      <c r="E56" s="200" t="str">
        <f>IF(ISERROR(VLOOKUP(B56,'KAYIT LİSTESİ'!$B$4:$H$767,5,0)),"",(VLOOKUP(B56,'KAYIT LİSTESİ'!$B$4:$H$767,5,0)))</f>
        <v/>
      </c>
      <c r="F56" s="200" t="str">
        <f>IF(ISERROR(VLOOKUP(B56,'KAYIT LİSTESİ'!$B$4:$H$767,6,0)),"",(VLOOKUP(B56,'KAYIT LİSTESİ'!$B$4:$H$767,6,0)))</f>
        <v/>
      </c>
      <c r="G56" s="180"/>
      <c r="H56" s="221"/>
      <c r="I56" s="96">
        <v>22</v>
      </c>
      <c r="J56" s="97" t="s">
        <v>350</v>
      </c>
      <c r="K56" s="258" t="str">
        <f>IF(ISERROR(VLOOKUP(J56,'KAYIT LİSTESİ'!$B$4:$H$767,2,0)),"",(VLOOKUP(J56,'KAYIT LİSTESİ'!$B$4:$H$767,2,0)))</f>
        <v/>
      </c>
      <c r="L56" s="98" t="str">
        <f>IF(ISERROR(VLOOKUP(J56,'KAYIT LİSTESİ'!$B$4:$H$767,4,0)),"",(VLOOKUP(J56,'KAYIT LİSTESİ'!$B$4:$H$767,4,0)))</f>
        <v/>
      </c>
      <c r="M56" s="186" t="str">
        <f>IF(ISERROR(VLOOKUP(J56,'KAYIT LİSTESİ'!$B$4:$H$767,5,0)),"",(VLOOKUP(J56,'KAYIT LİSTESİ'!$B$4:$H$767,5,0)))</f>
        <v/>
      </c>
      <c r="N56" s="186" t="str">
        <f>IF(ISERROR(VLOOKUP(J56,'KAYIT LİSTESİ'!$B$4:$H$767,6,0)),"",(VLOOKUP(J56,'KAYIT LİSTESİ'!$B$4:$H$767,6,0)))</f>
        <v/>
      </c>
      <c r="O56" s="202"/>
    </row>
    <row r="57" spans="1:15" ht="42.75" customHeight="1" x14ac:dyDescent="0.2">
      <c r="A57" s="73">
        <v>9</v>
      </c>
      <c r="B57" s="199" t="s">
        <v>262</v>
      </c>
      <c r="C57" s="255" t="str">
        <f>IF(ISERROR(VLOOKUP(B57,'KAYIT LİSTESİ'!$B$4:$H$767,2,0)),"",(VLOOKUP(B57,'KAYIT LİSTESİ'!$B$4:$H$767,2,0)))</f>
        <v/>
      </c>
      <c r="D57" s="127" t="str">
        <f>IF(ISERROR(VLOOKUP(B57,'KAYIT LİSTESİ'!$B$4:$H$767,4,0)),"",(VLOOKUP(B57,'KAYIT LİSTESİ'!$B$4:$H$767,4,0)))</f>
        <v/>
      </c>
      <c r="E57" s="200" t="str">
        <f>IF(ISERROR(VLOOKUP(B57,'KAYIT LİSTESİ'!$B$4:$H$767,5,0)),"",(VLOOKUP(B57,'KAYIT LİSTESİ'!$B$4:$H$767,5,0)))</f>
        <v/>
      </c>
      <c r="F57" s="200" t="str">
        <f>IF(ISERROR(VLOOKUP(B57,'KAYIT LİSTESİ'!$B$4:$H$767,6,0)),"",(VLOOKUP(B57,'KAYIT LİSTESİ'!$B$4:$H$767,6,0)))</f>
        <v/>
      </c>
      <c r="G57" s="180"/>
      <c r="H57" s="221"/>
      <c r="I57" s="96">
        <v>23</v>
      </c>
      <c r="J57" s="97" t="s">
        <v>351</v>
      </c>
      <c r="K57" s="258" t="str">
        <f>IF(ISERROR(VLOOKUP(J57,'KAYIT LİSTESİ'!$B$4:$H$767,2,0)),"",(VLOOKUP(J57,'KAYIT LİSTESİ'!$B$4:$H$767,2,0)))</f>
        <v/>
      </c>
      <c r="L57" s="98" t="str">
        <f>IF(ISERROR(VLOOKUP(J57,'KAYIT LİSTESİ'!$B$4:$H$767,4,0)),"",(VLOOKUP(J57,'KAYIT LİSTESİ'!$B$4:$H$767,4,0)))</f>
        <v/>
      </c>
      <c r="M57" s="186" t="str">
        <f>IF(ISERROR(VLOOKUP(J57,'KAYIT LİSTESİ'!$B$4:$H$767,5,0)),"",(VLOOKUP(J57,'KAYIT LİSTESİ'!$B$4:$H$767,5,0)))</f>
        <v/>
      </c>
      <c r="N57" s="186" t="str">
        <f>IF(ISERROR(VLOOKUP(J57,'KAYIT LİSTESİ'!$B$4:$H$767,6,0)),"",(VLOOKUP(J57,'KAYIT LİSTESİ'!$B$4:$H$767,6,0)))</f>
        <v/>
      </c>
      <c r="O57" s="202"/>
    </row>
    <row r="58" spans="1:15" ht="42.75" customHeight="1" x14ac:dyDescent="0.2">
      <c r="A58" s="73">
        <v>10</v>
      </c>
      <c r="B58" s="199" t="s">
        <v>263</v>
      </c>
      <c r="C58" s="255" t="str">
        <f>IF(ISERROR(VLOOKUP(B58,'KAYIT LİSTESİ'!$B$4:$H$767,2,0)),"",(VLOOKUP(B58,'KAYIT LİSTESİ'!$B$4:$H$767,2,0)))</f>
        <v/>
      </c>
      <c r="D58" s="127" t="str">
        <f>IF(ISERROR(VLOOKUP(B58,'KAYIT LİSTESİ'!$B$4:$H$767,4,0)),"",(VLOOKUP(B58,'KAYIT LİSTESİ'!$B$4:$H$767,4,0)))</f>
        <v/>
      </c>
      <c r="E58" s="200" t="str">
        <f>IF(ISERROR(VLOOKUP(B58,'KAYIT LİSTESİ'!$B$4:$H$767,5,0)),"",(VLOOKUP(B58,'KAYIT LİSTESİ'!$B$4:$H$767,5,0)))</f>
        <v/>
      </c>
      <c r="F58" s="200" t="str">
        <f>IF(ISERROR(VLOOKUP(B58,'KAYIT LİSTESİ'!$B$4:$H$767,6,0)),"",(VLOOKUP(B58,'KAYIT LİSTESİ'!$B$4:$H$767,6,0)))</f>
        <v/>
      </c>
      <c r="G58" s="180"/>
      <c r="H58" s="221"/>
      <c r="I58" s="96">
        <v>24</v>
      </c>
      <c r="J58" s="97" t="s">
        <v>352</v>
      </c>
      <c r="K58" s="258" t="str">
        <f>IF(ISERROR(VLOOKUP(J58,'KAYIT LİSTESİ'!$B$4:$H$767,2,0)),"",(VLOOKUP(J58,'KAYIT LİSTESİ'!$B$4:$H$767,2,0)))</f>
        <v/>
      </c>
      <c r="L58" s="98" t="str">
        <f>IF(ISERROR(VLOOKUP(J58,'KAYIT LİSTESİ'!$B$4:$H$767,4,0)),"",(VLOOKUP(J58,'KAYIT LİSTESİ'!$B$4:$H$767,4,0)))</f>
        <v/>
      </c>
      <c r="M58" s="186" t="str">
        <f>IF(ISERROR(VLOOKUP(J58,'KAYIT LİSTESİ'!$B$4:$H$767,5,0)),"",(VLOOKUP(J58,'KAYIT LİSTESİ'!$B$4:$H$767,5,0)))</f>
        <v/>
      </c>
      <c r="N58" s="186" t="str">
        <f>IF(ISERROR(VLOOKUP(J58,'KAYIT LİSTESİ'!$B$4:$H$767,6,0)),"",(VLOOKUP(J58,'KAYIT LİSTESİ'!$B$4:$H$767,6,0)))</f>
        <v/>
      </c>
      <c r="O58" s="202"/>
    </row>
    <row r="59" spans="1:15" ht="42.75" customHeight="1" x14ac:dyDescent="0.2">
      <c r="A59" s="73">
        <v>11</v>
      </c>
      <c r="B59" s="199" t="s">
        <v>264</v>
      </c>
      <c r="C59" s="255" t="str">
        <f>IF(ISERROR(VLOOKUP(B59,'KAYIT LİSTESİ'!$B$4:$H$767,2,0)),"",(VLOOKUP(B59,'KAYIT LİSTESİ'!$B$4:$H$767,2,0)))</f>
        <v/>
      </c>
      <c r="D59" s="127" t="str">
        <f>IF(ISERROR(VLOOKUP(B59,'KAYIT LİSTESİ'!$B$4:$H$767,4,0)),"",(VLOOKUP(B59,'KAYIT LİSTESİ'!$B$4:$H$767,4,0)))</f>
        <v/>
      </c>
      <c r="E59" s="200" t="str">
        <f>IF(ISERROR(VLOOKUP(B59,'KAYIT LİSTESİ'!$B$4:$H$767,5,0)),"",(VLOOKUP(B59,'KAYIT LİSTESİ'!$B$4:$H$767,5,0)))</f>
        <v/>
      </c>
      <c r="F59" s="200" t="str">
        <f>IF(ISERROR(VLOOKUP(B59,'KAYIT LİSTESİ'!$B$4:$H$767,6,0)),"",(VLOOKUP(B59,'KAYIT LİSTESİ'!$B$4:$H$767,6,0)))</f>
        <v/>
      </c>
      <c r="G59" s="180"/>
      <c r="H59" s="221"/>
      <c r="I59" s="96">
        <v>25</v>
      </c>
      <c r="J59" s="97" t="s">
        <v>353</v>
      </c>
      <c r="K59" s="258" t="str">
        <f>IF(ISERROR(VLOOKUP(J59,'KAYIT LİSTESİ'!$B$4:$H$767,2,0)),"",(VLOOKUP(J59,'KAYIT LİSTESİ'!$B$4:$H$767,2,0)))</f>
        <v/>
      </c>
      <c r="L59" s="98" t="str">
        <f>IF(ISERROR(VLOOKUP(J59,'KAYIT LİSTESİ'!$B$4:$H$767,4,0)),"",(VLOOKUP(J59,'KAYIT LİSTESİ'!$B$4:$H$767,4,0)))</f>
        <v/>
      </c>
      <c r="M59" s="186" t="str">
        <f>IF(ISERROR(VLOOKUP(J59,'KAYIT LİSTESİ'!$B$4:$H$767,5,0)),"",(VLOOKUP(J59,'KAYIT LİSTESİ'!$B$4:$H$767,5,0)))</f>
        <v/>
      </c>
      <c r="N59" s="186" t="str">
        <f>IF(ISERROR(VLOOKUP(J59,'KAYIT LİSTESİ'!$B$4:$H$767,6,0)),"",(VLOOKUP(J59,'KAYIT LİSTESİ'!$B$4:$H$767,6,0)))</f>
        <v/>
      </c>
      <c r="O59" s="202"/>
    </row>
    <row r="60" spans="1:15" ht="42.75" customHeight="1" x14ac:dyDescent="0.2">
      <c r="A60" s="73">
        <v>12</v>
      </c>
      <c r="B60" s="199" t="s">
        <v>265</v>
      </c>
      <c r="C60" s="255" t="str">
        <f>IF(ISERROR(VLOOKUP(B60,'KAYIT LİSTESİ'!$B$4:$H$767,2,0)),"",(VLOOKUP(B60,'KAYIT LİSTESİ'!$B$4:$H$767,2,0)))</f>
        <v/>
      </c>
      <c r="D60" s="127" t="str">
        <f>IF(ISERROR(VLOOKUP(B60,'KAYIT LİSTESİ'!$B$4:$H$767,4,0)),"",(VLOOKUP(B60,'KAYIT LİSTESİ'!$B$4:$H$767,4,0)))</f>
        <v/>
      </c>
      <c r="E60" s="200" t="str">
        <f>IF(ISERROR(VLOOKUP(B60,'KAYIT LİSTESİ'!$B$4:$H$767,5,0)),"",(VLOOKUP(B60,'KAYIT LİSTESİ'!$B$4:$H$767,5,0)))</f>
        <v/>
      </c>
      <c r="F60" s="200" t="str">
        <f>IF(ISERROR(VLOOKUP(B60,'KAYIT LİSTESİ'!$B$4:$H$767,6,0)),"",(VLOOKUP(B60,'KAYIT LİSTESİ'!$B$4:$H$767,6,0)))</f>
        <v/>
      </c>
      <c r="G60" s="180"/>
      <c r="H60" s="221"/>
      <c r="I60" s="96">
        <v>26</v>
      </c>
      <c r="J60" s="97" t="s">
        <v>354</v>
      </c>
      <c r="K60" s="258" t="str">
        <f>IF(ISERROR(VLOOKUP(J60,'KAYIT LİSTESİ'!$B$4:$H$767,2,0)),"",(VLOOKUP(J60,'KAYIT LİSTESİ'!$B$4:$H$767,2,0)))</f>
        <v/>
      </c>
      <c r="L60" s="98" t="str">
        <f>IF(ISERROR(VLOOKUP(J60,'KAYIT LİSTESİ'!$B$4:$H$767,4,0)),"",(VLOOKUP(J60,'KAYIT LİSTESİ'!$B$4:$H$767,4,0)))</f>
        <v/>
      </c>
      <c r="M60" s="186" t="str">
        <f>IF(ISERROR(VLOOKUP(J60,'KAYIT LİSTESİ'!$B$4:$H$767,5,0)),"",(VLOOKUP(J60,'KAYIT LİSTESİ'!$B$4:$H$767,5,0)))</f>
        <v/>
      </c>
      <c r="N60" s="186" t="str">
        <f>IF(ISERROR(VLOOKUP(J60,'KAYIT LİSTESİ'!$B$4:$H$767,6,0)),"",(VLOOKUP(J60,'KAYIT LİSTESİ'!$B$4:$H$767,6,0)))</f>
        <v/>
      </c>
      <c r="O60" s="202"/>
    </row>
    <row r="61" spans="1:15" ht="42.75" customHeight="1" x14ac:dyDescent="0.2">
      <c r="A61" s="615" t="s">
        <v>469</v>
      </c>
      <c r="B61" s="615"/>
      <c r="C61" s="615"/>
      <c r="D61" s="615"/>
      <c r="E61" s="615"/>
      <c r="F61" s="615"/>
      <c r="G61" s="615"/>
      <c r="H61" s="221"/>
      <c r="I61" s="96">
        <v>27</v>
      </c>
      <c r="J61" s="97" t="s">
        <v>355</v>
      </c>
      <c r="K61" s="258" t="str">
        <f>IF(ISERROR(VLOOKUP(J61,'KAYIT LİSTESİ'!$B$4:$H$767,2,0)),"",(VLOOKUP(J61,'KAYIT LİSTESİ'!$B$4:$H$767,2,0)))</f>
        <v/>
      </c>
      <c r="L61" s="98" t="str">
        <f>IF(ISERROR(VLOOKUP(J61,'KAYIT LİSTESİ'!$B$4:$H$767,4,0)),"",(VLOOKUP(J61,'KAYIT LİSTESİ'!$B$4:$H$767,4,0)))</f>
        <v/>
      </c>
      <c r="M61" s="186" t="str">
        <f>IF(ISERROR(VLOOKUP(J61,'KAYIT LİSTESİ'!$B$4:$H$767,5,0)),"",(VLOOKUP(J61,'KAYIT LİSTESİ'!$B$4:$H$767,5,0)))</f>
        <v/>
      </c>
      <c r="N61" s="186" t="str">
        <f>IF(ISERROR(VLOOKUP(J61,'KAYIT LİSTESİ'!$B$4:$H$767,6,0)),"",(VLOOKUP(J61,'KAYIT LİSTESİ'!$B$4:$H$767,6,0)))</f>
        <v/>
      </c>
      <c r="O61" s="202"/>
    </row>
    <row r="62" spans="1:15" ht="42.75" customHeight="1" x14ac:dyDescent="0.2">
      <c r="A62" s="510" t="s">
        <v>16</v>
      </c>
      <c r="B62" s="511"/>
      <c r="C62" s="511"/>
      <c r="D62" s="511"/>
      <c r="E62" s="511"/>
      <c r="F62" s="511"/>
      <c r="G62" s="511"/>
      <c r="H62" s="221"/>
      <c r="I62" s="96">
        <v>28</v>
      </c>
      <c r="J62" s="97" t="s">
        <v>356</v>
      </c>
      <c r="K62" s="258" t="str">
        <f>IF(ISERROR(VLOOKUP(J62,'KAYIT LİSTESİ'!$B$4:$H$767,2,0)),"",(VLOOKUP(J62,'KAYIT LİSTESİ'!$B$4:$H$767,2,0)))</f>
        <v/>
      </c>
      <c r="L62" s="98" t="str">
        <f>IF(ISERROR(VLOOKUP(J62,'KAYIT LİSTESİ'!$B$4:$H$767,4,0)),"",(VLOOKUP(J62,'KAYIT LİSTESİ'!$B$4:$H$767,4,0)))</f>
        <v/>
      </c>
      <c r="M62" s="186" t="str">
        <f>IF(ISERROR(VLOOKUP(J62,'KAYIT LİSTESİ'!$B$4:$H$767,5,0)),"",(VLOOKUP(J62,'KAYIT LİSTESİ'!$B$4:$H$767,5,0)))</f>
        <v/>
      </c>
      <c r="N62" s="186" t="str">
        <f>IF(ISERROR(VLOOKUP(J62,'KAYIT LİSTESİ'!$B$4:$H$767,6,0)),"",(VLOOKUP(J62,'KAYIT LİSTESİ'!$B$4:$H$767,6,0)))</f>
        <v/>
      </c>
      <c r="O62" s="202"/>
    </row>
    <row r="63" spans="1:15" ht="42.75" customHeight="1" x14ac:dyDescent="0.2">
      <c r="A63" s="194" t="s">
        <v>12</v>
      </c>
      <c r="B63" s="194" t="s">
        <v>97</v>
      </c>
      <c r="C63" s="194" t="s">
        <v>96</v>
      </c>
      <c r="D63" s="195" t="s">
        <v>13</v>
      </c>
      <c r="E63" s="196" t="s">
        <v>14</v>
      </c>
      <c r="F63" s="196" t="s">
        <v>216</v>
      </c>
      <c r="G63" s="194" t="s">
        <v>15</v>
      </c>
      <c r="H63" s="221"/>
      <c r="I63" s="96">
        <v>29</v>
      </c>
      <c r="J63" s="97" t="s">
        <v>357</v>
      </c>
      <c r="K63" s="258" t="str">
        <f>IF(ISERROR(VLOOKUP(J63,'KAYIT LİSTESİ'!$B$4:$H$767,2,0)),"",(VLOOKUP(J63,'KAYIT LİSTESİ'!$B$4:$H$767,2,0)))</f>
        <v/>
      </c>
      <c r="L63" s="98" t="str">
        <f>IF(ISERROR(VLOOKUP(J63,'KAYIT LİSTESİ'!$B$4:$H$767,4,0)),"",(VLOOKUP(J63,'KAYIT LİSTESİ'!$B$4:$H$767,4,0)))</f>
        <v/>
      </c>
      <c r="M63" s="186" t="str">
        <f>IF(ISERROR(VLOOKUP(J63,'KAYIT LİSTESİ'!$B$4:$H$767,5,0)),"",(VLOOKUP(J63,'KAYIT LİSTESİ'!$B$4:$H$767,5,0)))</f>
        <v/>
      </c>
      <c r="N63" s="186" t="str">
        <f>IF(ISERROR(VLOOKUP(J63,'KAYIT LİSTESİ'!$B$4:$H$767,6,0)),"",(VLOOKUP(J63,'KAYIT LİSTESİ'!$B$4:$H$767,6,0)))</f>
        <v/>
      </c>
      <c r="O63" s="202"/>
    </row>
    <row r="64" spans="1:15" ht="42.75" customHeight="1" x14ac:dyDescent="0.2">
      <c r="A64" s="73">
        <v>1</v>
      </c>
      <c r="B64" s="199" t="s">
        <v>157</v>
      </c>
      <c r="C64" s="255" t="str">
        <f>IF(ISERROR(VLOOKUP(B64,'KAYIT LİSTESİ'!$B$4:$H$767,2,0)),"",(VLOOKUP(B64,'KAYIT LİSTESİ'!$B$4:$H$767,2,0)))</f>
        <v/>
      </c>
      <c r="D64" s="127" t="str">
        <f>IF(ISERROR(VLOOKUP(B64,'KAYIT LİSTESİ'!$B$4:$H$767,4,0)),"",(VLOOKUP(B64,'KAYIT LİSTESİ'!$B$4:$H$767,4,0)))</f>
        <v/>
      </c>
      <c r="E64" s="200" t="str">
        <f>IF(ISERROR(VLOOKUP(B64,'KAYIT LİSTESİ'!$B$4:$H$767,5,0)),"",(VLOOKUP(B64,'KAYIT LİSTESİ'!$B$4:$H$767,5,0)))</f>
        <v/>
      </c>
      <c r="F64" s="200" t="str">
        <f>IF(ISERROR(VLOOKUP(B64,'KAYIT LİSTESİ'!$B$4:$H$767,6,0)),"",(VLOOKUP(B64,'KAYIT LİSTESİ'!$B$4:$H$767,6,0)))</f>
        <v/>
      </c>
      <c r="G64" s="128"/>
      <c r="H64" s="221"/>
      <c r="I64" s="96">
        <v>30</v>
      </c>
      <c r="J64" s="97" t="s">
        <v>358</v>
      </c>
      <c r="K64" s="258" t="str">
        <f>IF(ISERROR(VLOOKUP(J64,'KAYIT LİSTESİ'!$B$4:$H$767,2,0)),"",(VLOOKUP(J64,'KAYIT LİSTESİ'!$B$4:$H$767,2,0)))</f>
        <v/>
      </c>
      <c r="L64" s="98" t="str">
        <f>IF(ISERROR(VLOOKUP(J64,'KAYIT LİSTESİ'!$B$4:$H$767,4,0)),"",(VLOOKUP(J64,'KAYIT LİSTESİ'!$B$4:$H$767,4,0)))</f>
        <v/>
      </c>
      <c r="M64" s="186" t="str">
        <f>IF(ISERROR(VLOOKUP(J64,'KAYIT LİSTESİ'!$B$4:$H$767,5,0)),"",(VLOOKUP(J64,'KAYIT LİSTESİ'!$B$4:$H$767,5,0)))</f>
        <v/>
      </c>
      <c r="N64" s="186" t="str">
        <f>IF(ISERROR(VLOOKUP(J64,'KAYIT LİSTESİ'!$B$4:$H$767,6,0)),"",(VLOOKUP(J64,'KAYIT LİSTESİ'!$B$4:$H$767,6,0)))</f>
        <v/>
      </c>
      <c r="O64" s="202"/>
    </row>
    <row r="65" spans="1:15" ht="42.75" customHeight="1" x14ac:dyDescent="0.2">
      <c r="A65" s="73">
        <v>2</v>
      </c>
      <c r="B65" s="199" t="s">
        <v>158</v>
      </c>
      <c r="C65" s="255" t="str">
        <f>IF(ISERROR(VLOOKUP(B65,'KAYIT LİSTESİ'!$B$4:$H$767,2,0)),"",(VLOOKUP(B65,'KAYIT LİSTESİ'!$B$4:$H$767,2,0)))</f>
        <v/>
      </c>
      <c r="D65" s="127" t="str">
        <f>IF(ISERROR(VLOOKUP(B65,'KAYIT LİSTESİ'!$B$4:$H$767,4,0)),"",(VLOOKUP(B65,'KAYIT LİSTESİ'!$B$4:$H$767,4,0)))</f>
        <v/>
      </c>
      <c r="E65" s="200" t="str">
        <f>IF(ISERROR(VLOOKUP(B65,'KAYIT LİSTESİ'!$B$4:$H$767,5,0)),"",(VLOOKUP(B65,'KAYIT LİSTESİ'!$B$4:$H$767,5,0)))</f>
        <v/>
      </c>
      <c r="F65" s="200" t="str">
        <f>IF(ISERROR(VLOOKUP(B65,'KAYIT LİSTESİ'!$B$4:$H$767,6,0)),"",(VLOOKUP(B65,'KAYIT LİSTESİ'!$B$4:$H$767,6,0)))</f>
        <v/>
      </c>
      <c r="G65" s="128"/>
      <c r="H65" s="221"/>
      <c r="I65" s="96">
        <v>31</v>
      </c>
      <c r="J65" s="97" t="s">
        <v>359</v>
      </c>
      <c r="K65" s="258" t="str">
        <f>IF(ISERROR(VLOOKUP(J65,'KAYIT LİSTESİ'!$B$4:$H$767,2,0)),"",(VLOOKUP(J65,'KAYIT LİSTESİ'!$B$4:$H$767,2,0)))</f>
        <v/>
      </c>
      <c r="L65" s="98" t="str">
        <f>IF(ISERROR(VLOOKUP(J65,'KAYIT LİSTESİ'!$B$4:$H$767,4,0)),"",(VLOOKUP(J65,'KAYIT LİSTESİ'!$B$4:$H$767,4,0)))</f>
        <v/>
      </c>
      <c r="M65" s="186" t="str">
        <f>IF(ISERROR(VLOOKUP(J65,'KAYIT LİSTESİ'!$B$4:$H$767,5,0)),"",(VLOOKUP(J65,'KAYIT LİSTESİ'!$B$4:$H$767,5,0)))</f>
        <v/>
      </c>
      <c r="N65" s="186" t="str">
        <f>IF(ISERROR(VLOOKUP(J65,'KAYIT LİSTESİ'!$B$4:$H$767,6,0)),"",(VLOOKUP(J65,'KAYIT LİSTESİ'!$B$4:$H$767,6,0)))</f>
        <v/>
      </c>
      <c r="O65" s="202"/>
    </row>
    <row r="66" spans="1:15" ht="42.75" customHeight="1" x14ac:dyDescent="0.2">
      <c r="A66" s="73">
        <v>3</v>
      </c>
      <c r="B66" s="199" t="s">
        <v>159</v>
      </c>
      <c r="C66" s="255" t="str">
        <f>IF(ISERROR(VLOOKUP(B66,'KAYIT LİSTESİ'!$B$4:$H$767,2,0)),"",(VLOOKUP(B66,'KAYIT LİSTESİ'!$B$4:$H$767,2,0)))</f>
        <v/>
      </c>
      <c r="D66" s="127" t="str">
        <f>IF(ISERROR(VLOOKUP(B66,'KAYIT LİSTESİ'!$B$4:$H$767,4,0)),"",(VLOOKUP(B66,'KAYIT LİSTESİ'!$B$4:$H$767,4,0)))</f>
        <v/>
      </c>
      <c r="E66" s="200" t="str">
        <f>IF(ISERROR(VLOOKUP(B66,'KAYIT LİSTESİ'!$B$4:$H$767,5,0)),"",(VLOOKUP(B66,'KAYIT LİSTESİ'!$B$4:$H$767,5,0)))</f>
        <v/>
      </c>
      <c r="F66" s="200" t="str">
        <f>IF(ISERROR(VLOOKUP(B66,'KAYIT LİSTESİ'!$B$4:$H$767,6,0)),"",(VLOOKUP(B66,'KAYIT LİSTESİ'!$B$4:$H$767,6,0)))</f>
        <v/>
      </c>
      <c r="G66" s="128"/>
      <c r="H66" s="221"/>
      <c r="I66" s="96">
        <v>32</v>
      </c>
      <c r="J66" s="97" t="s">
        <v>360</v>
      </c>
      <c r="K66" s="258" t="str">
        <f>IF(ISERROR(VLOOKUP(J66,'KAYIT LİSTESİ'!$B$4:$H$767,2,0)),"",(VLOOKUP(J66,'KAYIT LİSTESİ'!$B$4:$H$767,2,0)))</f>
        <v/>
      </c>
      <c r="L66" s="98" t="str">
        <f>IF(ISERROR(VLOOKUP(J66,'KAYIT LİSTESİ'!$B$4:$H$767,4,0)),"",(VLOOKUP(J66,'KAYIT LİSTESİ'!$B$4:$H$767,4,0)))</f>
        <v/>
      </c>
      <c r="M66" s="186" t="str">
        <f>IF(ISERROR(VLOOKUP(J66,'KAYIT LİSTESİ'!$B$4:$H$767,5,0)),"",(VLOOKUP(J66,'KAYIT LİSTESİ'!$B$4:$H$767,5,0)))</f>
        <v/>
      </c>
      <c r="N66" s="186" t="str">
        <f>IF(ISERROR(VLOOKUP(J66,'KAYIT LİSTESİ'!$B$4:$H$767,6,0)),"",(VLOOKUP(J66,'KAYIT LİSTESİ'!$B$4:$H$767,6,0)))</f>
        <v/>
      </c>
      <c r="O66" s="202"/>
    </row>
    <row r="67" spans="1:15" ht="42.75" customHeight="1" x14ac:dyDescent="0.2">
      <c r="A67" s="73">
        <v>4</v>
      </c>
      <c r="B67" s="199" t="s">
        <v>160</v>
      </c>
      <c r="C67" s="255" t="str">
        <f>IF(ISERROR(VLOOKUP(B67,'KAYIT LİSTESİ'!$B$4:$H$767,2,0)),"",(VLOOKUP(B67,'KAYIT LİSTESİ'!$B$4:$H$767,2,0)))</f>
        <v/>
      </c>
      <c r="D67" s="127" t="str">
        <f>IF(ISERROR(VLOOKUP(B67,'KAYIT LİSTESİ'!$B$4:$H$767,4,0)),"",(VLOOKUP(B67,'KAYIT LİSTESİ'!$B$4:$H$767,4,0)))</f>
        <v/>
      </c>
      <c r="E67" s="200" t="str">
        <f>IF(ISERROR(VLOOKUP(B67,'KAYIT LİSTESİ'!$B$4:$H$767,5,0)),"",(VLOOKUP(B67,'KAYIT LİSTESİ'!$B$4:$H$767,5,0)))</f>
        <v/>
      </c>
      <c r="F67" s="200" t="str">
        <f>IF(ISERROR(VLOOKUP(B67,'KAYIT LİSTESİ'!$B$4:$H$767,6,0)),"",(VLOOKUP(B67,'KAYIT LİSTESİ'!$B$4:$H$767,6,0)))</f>
        <v/>
      </c>
      <c r="G67" s="128"/>
      <c r="H67" s="221"/>
      <c r="I67" s="96">
        <v>33</v>
      </c>
      <c r="J67" s="97" t="s">
        <v>361</v>
      </c>
      <c r="K67" s="258" t="str">
        <f>IF(ISERROR(VLOOKUP(J67,'KAYIT LİSTESİ'!$B$4:$H$767,2,0)),"",(VLOOKUP(J67,'KAYIT LİSTESİ'!$B$4:$H$767,2,0)))</f>
        <v/>
      </c>
      <c r="L67" s="98" t="str">
        <f>IF(ISERROR(VLOOKUP(J67,'KAYIT LİSTESİ'!$B$4:$H$767,4,0)),"",(VLOOKUP(J67,'KAYIT LİSTESİ'!$B$4:$H$767,4,0)))</f>
        <v/>
      </c>
      <c r="M67" s="186" t="str">
        <f>IF(ISERROR(VLOOKUP(J67,'KAYIT LİSTESİ'!$B$4:$H$767,5,0)),"",(VLOOKUP(J67,'KAYIT LİSTESİ'!$B$4:$H$767,5,0)))</f>
        <v/>
      </c>
      <c r="N67" s="186" t="str">
        <f>IF(ISERROR(VLOOKUP(J67,'KAYIT LİSTESİ'!$B$4:$H$767,6,0)),"",(VLOOKUP(J67,'KAYIT LİSTESİ'!$B$4:$H$767,6,0)))</f>
        <v/>
      </c>
      <c r="O67" s="202"/>
    </row>
    <row r="68" spans="1:15" ht="42.75" customHeight="1" x14ac:dyDescent="0.2">
      <c r="A68" s="73">
        <v>5</v>
      </c>
      <c r="B68" s="199" t="s">
        <v>161</v>
      </c>
      <c r="C68" s="255" t="str">
        <f>IF(ISERROR(VLOOKUP(B68,'KAYIT LİSTESİ'!$B$4:$H$767,2,0)),"",(VLOOKUP(B68,'KAYIT LİSTESİ'!$B$4:$H$767,2,0)))</f>
        <v/>
      </c>
      <c r="D68" s="127" t="str">
        <f>IF(ISERROR(VLOOKUP(B68,'KAYIT LİSTESİ'!$B$4:$H$767,4,0)),"",(VLOOKUP(B68,'KAYIT LİSTESİ'!$B$4:$H$767,4,0)))</f>
        <v/>
      </c>
      <c r="E68" s="200" t="str">
        <f>IF(ISERROR(VLOOKUP(B68,'KAYIT LİSTESİ'!$B$4:$H$767,5,0)),"",(VLOOKUP(B68,'KAYIT LİSTESİ'!$B$4:$H$767,5,0)))</f>
        <v/>
      </c>
      <c r="F68" s="200" t="str">
        <f>IF(ISERROR(VLOOKUP(B68,'KAYIT LİSTESİ'!$B$4:$H$767,6,0)),"",(VLOOKUP(B68,'KAYIT LİSTESİ'!$B$4:$H$767,6,0)))</f>
        <v/>
      </c>
      <c r="G68" s="128"/>
      <c r="H68" s="221"/>
      <c r="I68" s="96">
        <v>34</v>
      </c>
      <c r="J68" s="97" t="s">
        <v>362</v>
      </c>
      <c r="K68" s="258" t="str">
        <f>IF(ISERROR(VLOOKUP(J68,'KAYIT LİSTESİ'!$B$4:$H$767,2,0)),"",(VLOOKUP(J68,'KAYIT LİSTESİ'!$B$4:$H$767,2,0)))</f>
        <v/>
      </c>
      <c r="L68" s="98" t="str">
        <f>IF(ISERROR(VLOOKUP(J68,'KAYIT LİSTESİ'!$B$4:$H$767,4,0)),"",(VLOOKUP(J68,'KAYIT LİSTESİ'!$B$4:$H$767,4,0)))</f>
        <v/>
      </c>
      <c r="M68" s="186" t="str">
        <f>IF(ISERROR(VLOOKUP(J68,'KAYIT LİSTESİ'!$B$4:$H$767,5,0)),"",(VLOOKUP(J68,'KAYIT LİSTESİ'!$B$4:$H$767,5,0)))</f>
        <v/>
      </c>
      <c r="N68" s="186" t="str">
        <f>IF(ISERROR(VLOOKUP(J68,'KAYIT LİSTESİ'!$B$4:$H$767,6,0)),"",(VLOOKUP(J68,'KAYIT LİSTESİ'!$B$4:$H$767,6,0)))</f>
        <v/>
      </c>
      <c r="O68" s="202"/>
    </row>
    <row r="69" spans="1:15" ht="42.75" customHeight="1" x14ac:dyDescent="0.2">
      <c r="A69" s="73">
        <v>6</v>
      </c>
      <c r="B69" s="199" t="s">
        <v>162</v>
      </c>
      <c r="C69" s="255" t="str">
        <f>IF(ISERROR(VLOOKUP(B69,'KAYIT LİSTESİ'!$B$4:$H$767,2,0)),"",(VLOOKUP(B69,'KAYIT LİSTESİ'!$B$4:$H$767,2,0)))</f>
        <v/>
      </c>
      <c r="D69" s="127" t="str">
        <f>IF(ISERROR(VLOOKUP(B69,'KAYIT LİSTESİ'!$B$4:$H$767,4,0)),"",(VLOOKUP(B69,'KAYIT LİSTESİ'!$B$4:$H$767,4,0)))</f>
        <v/>
      </c>
      <c r="E69" s="200" t="str">
        <f>IF(ISERROR(VLOOKUP(B69,'KAYIT LİSTESİ'!$B$4:$H$767,5,0)),"",(VLOOKUP(B69,'KAYIT LİSTESİ'!$B$4:$H$767,5,0)))</f>
        <v/>
      </c>
      <c r="F69" s="200" t="str">
        <f>IF(ISERROR(VLOOKUP(B69,'KAYIT LİSTESİ'!$B$4:$H$767,6,0)),"",(VLOOKUP(B69,'KAYIT LİSTESİ'!$B$4:$H$767,6,0)))</f>
        <v/>
      </c>
      <c r="G69" s="128"/>
      <c r="H69" s="221"/>
      <c r="I69" s="96">
        <v>35</v>
      </c>
      <c r="J69" s="97" t="s">
        <v>363</v>
      </c>
      <c r="K69" s="258" t="str">
        <f>IF(ISERROR(VLOOKUP(J69,'KAYIT LİSTESİ'!$B$4:$H$767,2,0)),"",(VLOOKUP(J69,'KAYIT LİSTESİ'!$B$4:$H$767,2,0)))</f>
        <v/>
      </c>
      <c r="L69" s="98" t="str">
        <f>IF(ISERROR(VLOOKUP(J69,'KAYIT LİSTESİ'!$B$4:$H$767,4,0)),"",(VLOOKUP(J69,'KAYIT LİSTESİ'!$B$4:$H$767,4,0)))</f>
        <v/>
      </c>
      <c r="M69" s="186" t="str">
        <f>IF(ISERROR(VLOOKUP(J69,'KAYIT LİSTESİ'!$B$4:$H$767,5,0)),"",(VLOOKUP(J69,'KAYIT LİSTESİ'!$B$4:$H$767,5,0)))</f>
        <v/>
      </c>
      <c r="N69" s="186" t="str">
        <f>IF(ISERROR(VLOOKUP(J69,'KAYIT LİSTESİ'!$B$4:$H$767,6,0)),"",(VLOOKUP(J69,'KAYIT LİSTESİ'!$B$4:$H$767,6,0)))</f>
        <v/>
      </c>
      <c r="O69" s="202"/>
    </row>
    <row r="70" spans="1:15" ht="42.75" customHeight="1" x14ac:dyDescent="0.2">
      <c r="A70" s="73">
        <v>7</v>
      </c>
      <c r="B70" s="199" t="s">
        <v>546</v>
      </c>
      <c r="C70" s="255" t="str">
        <f>IF(ISERROR(VLOOKUP(B70,'KAYIT LİSTESİ'!$B$4:$H$767,2,0)),"",(VLOOKUP(B70,'KAYIT LİSTESİ'!$B$4:$H$767,2,0)))</f>
        <v/>
      </c>
      <c r="D70" s="127" t="str">
        <f>IF(ISERROR(VLOOKUP(B70,'KAYIT LİSTESİ'!$B$4:$H$767,4,0)),"",(VLOOKUP(B70,'KAYIT LİSTESİ'!$B$4:$H$767,4,0)))</f>
        <v/>
      </c>
      <c r="E70" s="200" t="str">
        <f>IF(ISERROR(VLOOKUP(B70,'KAYIT LİSTESİ'!$B$4:$H$767,5,0)),"",(VLOOKUP(B70,'KAYIT LİSTESİ'!$B$4:$H$767,5,0)))</f>
        <v/>
      </c>
      <c r="F70" s="200" t="str">
        <f>IF(ISERROR(VLOOKUP(B70,'KAYIT LİSTESİ'!$B$4:$H$767,6,0)),"",(VLOOKUP(B70,'KAYIT LİSTESİ'!$B$4:$H$767,6,0)))</f>
        <v/>
      </c>
      <c r="G70" s="128"/>
      <c r="H70" s="221"/>
      <c r="I70" s="96">
        <v>36</v>
      </c>
      <c r="J70" s="97" t="s">
        <v>364</v>
      </c>
      <c r="K70" s="258" t="str">
        <f>IF(ISERROR(VLOOKUP(J70,'KAYIT LİSTESİ'!$B$4:$H$767,2,0)),"",(VLOOKUP(J70,'KAYIT LİSTESİ'!$B$4:$H$767,2,0)))</f>
        <v/>
      </c>
      <c r="L70" s="98" t="str">
        <f>IF(ISERROR(VLOOKUP(J70,'KAYIT LİSTESİ'!$B$4:$H$767,4,0)),"",(VLOOKUP(J70,'KAYIT LİSTESİ'!$B$4:$H$767,4,0)))</f>
        <v/>
      </c>
      <c r="M70" s="186" t="str">
        <f>IF(ISERROR(VLOOKUP(J70,'KAYIT LİSTESİ'!$B$4:$H$767,5,0)),"",(VLOOKUP(J70,'KAYIT LİSTESİ'!$B$4:$H$767,5,0)))</f>
        <v/>
      </c>
      <c r="N70" s="186" t="str">
        <f>IF(ISERROR(VLOOKUP(J70,'KAYIT LİSTESİ'!$B$4:$H$767,6,0)),"",(VLOOKUP(J70,'KAYIT LİSTESİ'!$B$4:$H$767,6,0)))</f>
        <v/>
      </c>
      <c r="O70" s="202"/>
    </row>
    <row r="71" spans="1:15" ht="42.75" customHeight="1" x14ac:dyDescent="0.2">
      <c r="A71" s="73">
        <v>8</v>
      </c>
      <c r="B71" s="199" t="s">
        <v>547</v>
      </c>
      <c r="C71" s="255" t="str">
        <f>IF(ISERROR(VLOOKUP(B71,'KAYIT LİSTESİ'!$B$4:$H$767,2,0)),"",(VLOOKUP(B71,'KAYIT LİSTESİ'!$B$4:$H$767,2,0)))</f>
        <v/>
      </c>
      <c r="D71" s="127" t="str">
        <f>IF(ISERROR(VLOOKUP(B71,'KAYIT LİSTESİ'!$B$4:$H$767,4,0)),"",(VLOOKUP(B71,'KAYIT LİSTESİ'!$B$4:$H$767,4,0)))</f>
        <v/>
      </c>
      <c r="E71" s="200" t="str">
        <f>IF(ISERROR(VLOOKUP(B71,'KAYIT LİSTESİ'!$B$4:$H$767,5,0)),"",(VLOOKUP(B71,'KAYIT LİSTESİ'!$B$4:$H$767,5,0)))</f>
        <v/>
      </c>
      <c r="F71" s="200" t="str">
        <f>IF(ISERROR(VLOOKUP(B71,'KAYIT LİSTESİ'!$B$4:$H$767,6,0)),"",(VLOOKUP(B71,'KAYIT LİSTESİ'!$B$4:$H$767,6,0)))</f>
        <v/>
      </c>
      <c r="G71" s="128"/>
      <c r="H71" s="221"/>
      <c r="I71" s="96">
        <v>37</v>
      </c>
      <c r="J71" s="97" t="s">
        <v>365</v>
      </c>
      <c r="K71" s="258" t="str">
        <f>IF(ISERROR(VLOOKUP(J71,'KAYIT LİSTESİ'!$B$4:$H$767,2,0)),"",(VLOOKUP(J71,'KAYIT LİSTESİ'!$B$4:$H$767,2,0)))</f>
        <v/>
      </c>
      <c r="L71" s="98" t="str">
        <f>IF(ISERROR(VLOOKUP(J71,'KAYIT LİSTESİ'!$B$4:$H$767,4,0)),"",(VLOOKUP(J71,'KAYIT LİSTESİ'!$B$4:$H$767,4,0)))</f>
        <v/>
      </c>
      <c r="M71" s="186" t="str">
        <f>IF(ISERROR(VLOOKUP(J71,'KAYIT LİSTESİ'!$B$4:$H$767,5,0)),"",(VLOOKUP(J71,'KAYIT LİSTESİ'!$B$4:$H$767,5,0)))</f>
        <v/>
      </c>
      <c r="N71" s="186" t="str">
        <f>IF(ISERROR(VLOOKUP(J71,'KAYIT LİSTESİ'!$B$4:$H$767,6,0)),"",(VLOOKUP(J71,'KAYIT LİSTESİ'!$B$4:$H$767,6,0)))</f>
        <v/>
      </c>
      <c r="O71" s="202"/>
    </row>
    <row r="72" spans="1:15" ht="42.75" customHeight="1" x14ac:dyDescent="0.2">
      <c r="A72" s="510" t="s">
        <v>17</v>
      </c>
      <c r="B72" s="511"/>
      <c r="C72" s="511"/>
      <c r="D72" s="511"/>
      <c r="E72" s="511"/>
      <c r="F72" s="511"/>
      <c r="G72" s="511"/>
      <c r="H72" s="221"/>
      <c r="I72" s="96">
        <v>38</v>
      </c>
      <c r="J72" s="97" t="s">
        <v>366</v>
      </c>
      <c r="K72" s="258" t="str">
        <f>IF(ISERROR(VLOOKUP(J72,'KAYIT LİSTESİ'!$B$4:$H$767,2,0)),"",(VLOOKUP(J72,'KAYIT LİSTESİ'!$B$4:$H$767,2,0)))</f>
        <v/>
      </c>
      <c r="L72" s="98" t="str">
        <f>IF(ISERROR(VLOOKUP(J72,'KAYIT LİSTESİ'!$B$4:$H$767,4,0)),"",(VLOOKUP(J72,'KAYIT LİSTESİ'!$B$4:$H$767,4,0)))</f>
        <v/>
      </c>
      <c r="M72" s="186" t="str">
        <f>IF(ISERROR(VLOOKUP(J72,'KAYIT LİSTESİ'!$B$4:$H$767,5,0)),"",(VLOOKUP(J72,'KAYIT LİSTESİ'!$B$4:$H$767,5,0)))</f>
        <v/>
      </c>
      <c r="N72" s="186" t="str">
        <f>IF(ISERROR(VLOOKUP(J72,'KAYIT LİSTESİ'!$B$4:$H$767,6,0)),"",(VLOOKUP(J72,'KAYIT LİSTESİ'!$B$4:$H$767,6,0)))</f>
        <v/>
      </c>
      <c r="O72" s="202"/>
    </row>
    <row r="73" spans="1:15" ht="42.75" customHeight="1" x14ac:dyDescent="0.2">
      <c r="A73" s="194" t="s">
        <v>12</v>
      </c>
      <c r="B73" s="194" t="s">
        <v>97</v>
      </c>
      <c r="C73" s="194" t="s">
        <v>96</v>
      </c>
      <c r="D73" s="195" t="s">
        <v>13</v>
      </c>
      <c r="E73" s="196" t="s">
        <v>14</v>
      </c>
      <c r="F73" s="196" t="s">
        <v>216</v>
      </c>
      <c r="G73" s="194" t="s">
        <v>15</v>
      </c>
      <c r="H73" s="221"/>
      <c r="I73" s="96">
        <v>39</v>
      </c>
      <c r="J73" s="97" t="s">
        <v>367</v>
      </c>
      <c r="K73" s="258" t="str">
        <f>IF(ISERROR(VLOOKUP(J73,'KAYIT LİSTESİ'!$B$4:$H$767,2,0)),"",(VLOOKUP(J73,'KAYIT LİSTESİ'!$B$4:$H$767,2,0)))</f>
        <v/>
      </c>
      <c r="L73" s="98" t="str">
        <f>IF(ISERROR(VLOOKUP(J73,'KAYIT LİSTESİ'!$B$4:$H$767,4,0)),"",(VLOOKUP(J73,'KAYIT LİSTESİ'!$B$4:$H$767,4,0)))</f>
        <v/>
      </c>
      <c r="M73" s="186" t="str">
        <f>IF(ISERROR(VLOOKUP(J73,'KAYIT LİSTESİ'!$B$4:$H$767,5,0)),"",(VLOOKUP(J73,'KAYIT LİSTESİ'!$B$4:$H$767,5,0)))</f>
        <v/>
      </c>
      <c r="N73" s="186" t="str">
        <f>IF(ISERROR(VLOOKUP(J73,'KAYIT LİSTESİ'!$B$4:$H$767,6,0)),"",(VLOOKUP(J73,'KAYIT LİSTESİ'!$B$4:$H$767,6,0)))</f>
        <v/>
      </c>
      <c r="O73" s="202"/>
    </row>
    <row r="74" spans="1:15" ht="42.75" customHeight="1" x14ac:dyDescent="0.2">
      <c r="A74" s="73">
        <v>1</v>
      </c>
      <c r="B74" s="199" t="s">
        <v>163</v>
      </c>
      <c r="C74" s="255" t="str">
        <f>IF(ISERROR(VLOOKUP(B74,'KAYIT LİSTESİ'!$B$4:$H$767,2,0)),"",(VLOOKUP(B74,'KAYIT LİSTESİ'!$B$4:$H$767,2,0)))</f>
        <v/>
      </c>
      <c r="D74" s="127" t="str">
        <f>IF(ISERROR(VLOOKUP(B74,'KAYIT LİSTESİ'!$B$4:$H$767,4,0)),"",(VLOOKUP(B74,'KAYIT LİSTESİ'!$B$4:$H$767,4,0)))</f>
        <v/>
      </c>
      <c r="E74" s="200" t="str">
        <f>IF(ISERROR(VLOOKUP(B74,'KAYIT LİSTESİ'!$B$4:$H$767,5,0)),"",(VLOOKUP(B74,'KAYIT LİSTESİ'!$B$4:$H$767,5,0)))</f>
        <v/>
      </c>
      <c r="F74" s="200" t="str">
        <f>IF(ISERROR(VLOOKUP(B74,'KAYIT LİSTESİ'!$B$4:$H$767,6,0)),"",(VLOOKUP(B74,'KAYIT LİSTESİ'!$B$4:$H$767,6,0)))</f>
        <v/>
      </c>
      <c r="G74" s="128"/>
      <c r="H74" s="221"/>
      <c r="I74" s="96">
        <v>40</v>
      </c>
      <c r="J74" s="97" t="s">
        <v>368</v>
      </c>
      <c r="K74" s="258" t="str">
        <f>IF(ISERROR(VLOOKUP(J74,'KAYIT LİSTESİ'!$B$4:$H$767,2,0)),"",(VLOOKUP(J74,'KAYIT LİSTESİ'!$B$4:$H$767,2,0)))</f>
        <v/>
      </c>
      <c r="L74" s="98" t="str">
        <f>IF(ISERROR(VLOOKUP(J74,'KAYIT LİSTESİ'!$B$4:$H$767,4,0)),"",(VLOOKUP(J74,'KAYIT LİSTESİ'!$B$4:$H$767,4,0)))</f>
        <v/>
      </c>
      <c r="M74" s="186" t="str">
        <f>IF(ISERROR(VLOOKUP(J74,'KAYIT LİSTESİ'!$B$4:$H$767,5,0)),"",(VLOOKUP(J74,'KAYIT LİSTESİ'!$B$4:$H$767,5,0)))</f>
        <v/>
      </c>
      <c r="N74" s="186" t="str">
        <f>IF(ISERROR(VLOOKUP(J74,'KAYIT LİSTESİ'!$B$4:$H$767,6,0)),"",(VLOOKUP(J74,'KAYIT LİSTESİ'!$B$4:$H$767,6,0)))</f>
        <v/>
      </c>
      <c r="O74" s="202"/>
    </row>
    <row r="75" spans="1:15" ht="42.75" customHeight="1" x14ac:dyDescent="0.3">
      <c r="A75" s="73">
        <v>2</v>
      </c>
      <c r="B75" s="199" t="s">
        <v>164</v>
      </c>
      <c r="C75" s="255" t="str">
        <f>IF(ISERROR(VLOOKUP(B75,'KAYIT LİSTESİ'!$B$4:$H$767,2,0)),"",(VLOOKUP(B75,'KAYIT LİSTESİ'!$B$4:$H$767,2,0)))</f>
        <v/>
      </c>
      <c r="D75" s="127" t="str">
        <f>IF(ISERROR(VLOOKUP(B75,'KAYIT LİSTESİ'!$B$4:$H$767,4,0)),"",(VLOOKUP(B75,'KAYIT LİSTESİ'!$B$4:$H$767,4,0)))</f>
        <v/>
      </c>
      <c r="E75" s="200" t="str">
        <f>IF(ISERROR(VLOOKUP(B75,'KAYIT LİSTESİ'!$B$4:$H$767,5,0)),"",(VLOOKUP(B75,'KAYIT LİSTESİ'!$B$4:$H$767,5,0)))</f>
        <v/>
      </c>
      <c r="F75" s="200" t="str">
        <f>IF(ISERROR(VLOOKUP(B75,'KAYIT LİSTESİ'!$B$4:$H$767,6,0)),"",(VLOOKUP(B75,'KAYIT LİSTESİ'!$B$4:$H$767,6,0)))</f>
        <v/>
      </c>
      <c r="G75" s="128"/>
      <c r="H75" s="221"/>
      <c r="I75" s="514" t="s">
        <v>452</v>
      </c>
      <c r="J75" s="514"/>
      <c r="K75" s="514"/>
      <c r="L75" s="514"/>
      <c r="M75" s="514"/>
      <c r="N75" s="514"/>
      <c r="O75" s="514"/>
    </row>
    <row r="76" spans="1:15" ht="42.75" customHeight="1" x14ac:dyDescent="0.2">
      <c r="A76" s="73">
        <v>3</v>
      </c>
      <c r="B76" s="199" t="s">
        <v>165</v>
      </c>
      <c r="C76" s="255" t="str">
        <f>IF(ISERROR(VLOOKUP(B76,'KAYIT LİSTESİ'!$B$4:$H$767,2,0)),"",(VLOOKUP(B76,'KAYIT LİSTESİ'!$B$4:$H$767,2,0)))</f>
        <v/>
      </c>
      <c r="D76" s="127" t="str">
        <f>IF(ISERROR(VLOOKUP(B76,'KAYIT LİSTESİ'!$B$4:$H$767,4,0)),"",(VLOOKUP(B76,'KAYIT LİSTESİ'!$B$4:$H$767,4,0)))</f>
        <v/>
      </c>
      <c r="E76" s="200" t="str">
        <f>IF(ISERROR(VLOOKUP(B76,'KAYIT LİSTESİ'!$B$4:$H$767,5,0)),"",(VLOOKUP(B76,'KAYIT LİSTESİ'!$B$4:$H$767,5,0)))</f>
        <v/>
      </c>
      <c r="F76" s="200" t="str">
        <f>IF(ISERROR(VLOOKUP(B76,'KAYIT LİSTESİ'!$B$4:$H$767,6,0)),"",(VLOOKUP(B76,'KAYIT LİSTESİ'!$B$4:$H$767,6,0)))</f>
        <v/>
      </c>
      <c r="G76" s="128"/>
      <c r="H76" s="221"/>
      <c r="I76" s="222" t="s">
        <v>6</v>
      </c>
      <c r="J76" s="229"/>
      <c r="K76" s="222" t="s">
        <v>95</v>
      </c>
      <c r="L76" s="222" t="s">
        <v>21</v>
      </c>
      <c r="M76" s="222" t="s">
        <v>7</v>
      </c>
      <c r="N76" s="222" t="s">
        <v>215</v>
      </c>
      <c r="O76" s="222" t="s">
        <v>273</v>
      </c>
    </row>
    <row r="77" spans="1:15" ht="42.75" customHeight="1" x14ac:dyDescent="0.2">
      <c r="A77" s="73">
        <v>4</v>
      </c>
      <c r="B77" s="199" t="s">
        <v>166</v>
      </c>
      <c r="C77" s="255" t="str">
        <f>IF(ISERROR(VLOOKUP(B77,'KAYIT LİSTESİ'!$B$4:$H$767,2,0)),"",(VLOOKUP(B77,'KAYIT LİSTESİ'!$B$4:$H$767,2,0)))</f>
        <v/>
      </c>
      <c r="D77" s="127" t="str">
        <f>IF(ISERROR(VLOOKUP(B77,'KAYIT LİSTESİ'!$B$4:$H$767,4,0)),"",(VLOOKUP(B77,'KAYIT LİSTESİ'!$B$4:$H$767,4,0)))</f>
        <v/>
      </c>
      <c r="E77" s="200" t="str">
        <f>IF(ISERROR(VLOOKUP(B77,'KAYIT LİSTESİ'!$B$4:$H$767,5,0)),"",(VLOOKUP(B77,'KAYIT LİSTESİ'!$B$4:$H$767,5,0)))</f>
        <v/>
      </c>
      <c r="F77" s="200" t="str">
        <f>IF(ISERROR(VLOOKUP(B77,'KAYIT LİSTESİ'!$B$4:$H$767,6,0)),"",(VLOOKUP(B77,'KAYIT LİSTESİ'!$B$4:$H$767,6,0)))</f>
        <v/>
      </c>
      <c r="G77" s="128"/>
      <c r="H77" s="221"/>
      <c r="I77" s="96">
        <v>1</v>
      </c>
      <c r="J77" s="97" t="s">
        <v>369</v>
      </c>
      <c r="K77" s="258" t="str">
        <f>IF(ISERROR(VLOOKUP(J77,'KAYIT LİSTESİ'!$B$4:$H$767,2,0)),"",(VLOOKUP(J77,'KAYIT LİSTESİ'!$B$4:$H$767,2,0)))</f>
        <v/>
      </c>
      <c r="L77" s="98" t="str">
        <f>IF(ISERROR(VLOOKUP(J77,'KAYIT LİSTESİ'!$B$4:$H$767,4,0)),"",(VLOOKUP(J77,'KAYIT LİSTESİ'!$B$4:$H$767,4,0)))</f>
        <v/>
      </c>
      <c r="M77" s="186" t="str">
        <f>IF(ISERROR(VLOOKUP(J77,'KAYIT LİSTESİ'!$B$4:$H$767,5,0)),"",(VLOOKUP(J77,'KAYIT LİSTESİ'!$B$4:$H$767,5,0)))</f>
        <v/>
      </c>
      <c r="N77" s="186" t="str">
        <f>IF(ISERROR(VLOOKUP(J77,'KAYIT LİSTESİ'!$B$4:$H$767,6,0)),"",(VLOOKUP(J77,'KAYIT LİSTESİ'!$B$4:$H$767,6,0)))</f>
        <v/>
      </c>
      <c r="O77" s="202"/>
    </row>
    <row r="78" spans="1:15" ht="42.75" customHeight="1" x14ac:dyDescent="0.2">
      <c r="A78" s="73">
        <v>5</v>
      </c>
      <c r="B78" s="199" t="s">
        <v>167</v>
      </c>
      <c r="C78" s="255" t="str">
        <f>IF(ISERROR(VLOOKUP(B78,'KAYIT LİSTESİ'!$B$4:$H$767,2,0)),"",(VLOOKUP(B78,'KAYIT LİSTESİ'!$B$4:$H$767,2,0)))</f>
        <v/>
      </c>
      <c r="D78" s="127" t="str">
        <f>IF(ISERROR(VLOOKUP(B78,'KAYIT LİSTESİ'!$B$4:$H$767,4,0)),"",(VLOOKUP(B78,'KAYIT LİSTESİ'!$B$4:$H$767,4,0)))</f>
        <v/>
      </c>
      <c r="E78" s="200" t="str">
        <f>IF(ISERROR(VLOOKUP(B78,'KAYIT LİSTESİ'!$B$4:$H$767,5,0)),"",(VLOOKUP(B78,'KAYIT LİSTESİ'!$B$4:$H$767,5,0)))</f>
        <v/>
      </c>
      <c r="F78" s="200" t="str">
        <f>IF(ISERROR(VLOOKUP(B78,'KAYIT LİSTESİ'!$B$4:$H$767,6,0)),"",(VLOOKUP(B78,'KAYIT LİSTESİ'!$B$4:$H$767,6,0)))</f>
        <v/>
      </c>
      <c r="G78" s="128"/>
      <c r="H78" s="221"/>
      <c r="I78" s="96">
        <v>2</v>
      </c>
      <c r="J78" s="97" t="s">
        <v>370</v>
      </c>
      <c r="K78" s="258" t="str">
        <f>IF(ISERROR(VLOOKUP(J78,'KAYIT LİSTESİ'!$B$4:$H$767,2,0)),"",(VLOOKUP(J78,'KAYIT LİSTESİ'!$B$4:$H$767,2,0)))</f>
        <v/>
      </c>
      <c r="L78" s="98" t="str">
        <f>IF(ISERROR(VLOOKUP(J78,'KAYIT LİSTESİ'!$B$4:$H$767,4,0)),"",(VLOOKUP(J78,'KAYIT LİSTESİ'!$B$4:$H$767,4,0)))</f>
        <v/>
      </c>
      <c r="M78" s="186" t="str">
        <f>IF(ISERROR(VLOOKUP(J78,'KAYIT LİSTESİ'!$B$4:$H$767,5,0)),"",(VLOOKUP(J78,'KAYIT LİSTESİ'!$B$4:$H$767,5,0)))</f>
        <v/>
      </c>
      <c r="N78" s="186" t="str">
        <f>IF(ISERROR(VLOOKUP(J78,'KAYIT LİSTESİ'!$B$4:$H$767,6,0)),"",(VLOOKUP(J78,'KAYIT LİSTESİ'!$B$4:$H$767,6,0)))</f>
        <v/>
      </c>
      <c r="O78" s="202"/>
    </row>
    <row r="79" spans="1:15" ht="42.75" customHeight="1" x14ac:dyDescent="0.2">
      <c r="A79" s="73">
        <v>6</v>
      </c>
      <c r="B79" s="199" t="s">
        <v>168</v>
      </c>
      <c r="C79" s="255" t="str">
        <f>IF(ISERROR(VLOOKUP(B79,'KAYIT LİSTESİ'!$B$4:$H$767,2,0)),"",(VLOOKUP(B79,'KAYIT LİSTESİ'!$B$4:$H$767,2,0)))</f>
        <v/>
      </c>
      <c r="D79" s="127" t="str">
        <f>IF(ISERROR(VLOOKUP(B79,'KAYIT LİSTESİ'!$B$4:$H$767,4,0)),"",(VLOOKUP(B79,'KAYIT LİSTESİ'!$B$4:$H$767,4,0)))</f>
        <v/>
      </c>
      <c r="E79" s="200" t="str">
        <f>IF(ISERROR(VLOOKUP(B79,'KAYIT LİSTESİ'!$B$4:$H$767,5,0)),"",(VLOOKUP(B79,'KAYIT LİSTESİ'!$B$4:$H$767,5,0)))</f>
        <v/>
      </c>
      <c r="F79" s="200" t="str">
        <f>IF(ISERROR(VLOOKUP(B79,'KAYIT LİSTESİ'!$B$4:$H$767,6,0)),"",(VLOOKUP(B79,'KAYIT LİSTESİ'!$B$4:$H$767,6,0)))</f>
        <v/>
      </c>
      <c r="G79" s="128"/>
      <c r="H79" s="221"/>
      <c r="I79" s="96">
        <v>3</v>
      </c>
      <c r="J79" s="97" t="s">
        <v>371</v>
      </c>
      <c r="K79" s="258" t="str">
        <f>IF(ISERROR(VLOOKUP(J79,'KAYIT LİSTESİ'!$B$4:$H$767,2,0)),"",(VLOOKUP(J79,'KAYIT LİSTESİ'!$B$4:$H$767,2,0)))</f>
        <v/>
      </c>
      <c r="L79" s="98" t="str">
        <f>IF(ISERROR(VLOOKUP(J79,'KAYIT LİSTESİ'!$B$4:$H$767,4,0)),"",(VLOOKUP(J79,'KAYIT LİSTESİ'!$B$4:$H$767,4,0)))</f>
        <v/>
      </c>
      <c r="M79" s="186" t="str">
        <f>IF(ISERROR(VLOOKUP(J79,'KAYIT LİSTESİ'!$B$4:$H$767,5,0)),"",(VLOOKUP(J79,'KAYIT LİSTESİ'!$B$4:$H$767,5,0)))</f>
        <v/>
      </c>
      <c r="N79" s="186" t="str">
        <f>IF(ISERROR(VLOOKUP(J79,'KAYIT LİSTESİ'!$B$4:$H$767,6,0)),"",(VLOOKUP(J79,'KAYIT LİSTESİ'!$B$4:$H$767,6,0)))</f>
        <v/>
      </c>
      <c r="O79" s="202"/>
    </row>
    <row r="80" spans="1:15" ht="42.75" customHeight="1" x14ac:dyDescent="0.2">
      <c r="A80" s="73">
        <v>7</v>
      </c>
      <c r="B80" s="199" t="s">
        <v>548</v>
      </c>
      <c r="C80" s="255" t="str">
        <f>IF(ISERROR(VLOOKUP(B80,'KAYIT LİSTESİ'!$B$4:$H$767,2,0)),"",(VLOOKUP(B80,'KAYIT LİSTESİ'!$B$4:$H$767,2,0)))</f>
        <v/>
      </c>
      <c r="D80" s="127" t="str">
        <f>IF(ISERROR(VLOOKUP(B80,'KAYIT LİSTESİ'!$B$4:$H$767,4,0)),"",(VLOOKUP(B80,'KAYIT LİSTESİ'!$B$4:$H$767,4,0)))</f>
        <v/>
      </c>
      <c r="E80" s="200" t="str">
        <f>IF(ISERROR(VLOOKUP(B80,'KAYIT LİSTESİ'!$B$4:$H$767,5,0)),"",(VLOOKUP(B80,'KAYIT LİSTESİ'!$B$4:$H$767,5,0)))</f>
        <v/>
      </c>
      <c r="F80" s="200" t="str">
        <f>IF(ISERROR(VLOOKUP(B80,'KAYIT LİSTESİ'!$B$4:$H$767,6,0)),"",(VLOOKUP(B80,'KAYIT LİSTESİ'!$B$4:$H$767,6,0)))</f>
        <v/>
      </c>
      <c r="G80" s="128"/>
      <c r="H80" s="221"/>
      <c r="I80" s="96">
        <v>4</v>
      </c>
      <c r="J80" s="97" t="s">
        <v>372</v>
      </c>
      <c r="K80" s="258" t="str">
        <f>IF(ISERROR(VLOOKUP(J80,'KAYIT LİSTESİ'!$B$4:$H$767,2,0)),"",(VLOOKUP(J80,'KAYIT LİSTESİ'!$B$4:$H$767,2,0)))</f>
        <v/>
      </c>
      <c r="L80" s="98" t="str">
        <f>IF(ISERROR(VLOOKUP(J80,'KAYIT LİSTESİ'!$B$4:$H$767,4,0)),"",(VLOOKUP(J80,'KAYIT LİSTESİ'!$B$4:$H$767,4,0)))</f>
        <v/>
      </c>
      <c r="M80" s="186" t="str">
        <f>IF(ISERROR(VLOOKUP(J80,'KAYIT LİSTESİ'!$B$4:$H$767,5,0)),"",(VLOOKUP(J80,'KAYIT LİSTESİ'!$B$4:$H$767,5,0)))</f>
        <v/>
      </c>
      <c r="N80" s="186" t="str">
        <f>IF(ISERROR(VLOOKUP(J80,'KAYIT LİSTESİ'!$B$4:$H$767,6,0)),"",(VLOOKUP(J80,'KAYIT LİSTESİ'!$B$4:$H$767,6,0)))</f>
        <v/>
      </c>
      <c r="O80" s="202"/>
    </row>
    <row r="81" spans="1:15" ht="42.75" customHeight="1" x14ac:dyDescent="0.2">
      <c r="A81" s="73">
        <v>8</v>
      </c>
      <c r="B81" s="199" t="s">
        <v>549</v>
      </c>
      <c r="C81" s="255" t="str">
        <f>IF(ISERROR(VLOOKUP(B81,'KAYIT LİSTESİ'!$B$4:$H$767,2,0)),"",(VLOOKUP(B81,'KAYIT LİSTESİ'!$B$4:$H$767,2,0)))</f>
        <v/>
      </c>
      <c r="D81" s="127" t="str">
        <f>IF(ISERROR(VLOOKUP(B81,'KAYIT LİSTESİ'!$B$4:$H$767,4,0)),"",(VLOOKUP(B81,'KAYIT LİSTESİ'!$B$4:$H$767,4,0)))</f>
        <v/>
      </c>
      <c r="E81" s="200" t="str">
        <f>IF(ISERROR(VLOOKUP(B81,'KAYIT LİSTESİ'!$B$4:$H$767,5,0)),"",(VLOOKUP(B81,'KAYIT LİSTESİ'!$B$4:$H$767,5,0)))</f>
        <v/>
      </c>
      <c r="F81" s="200" t="str">
        <f>IF(ISERROR(VLOOKUP(B81,'KAYIT LİSTESİ'!$B$4:$H$767,6,0)),"",(VLOOKUP(B81,'KAYIT LİSTESİ'!$B$4:$H$767,6,0)))</f>
        <v/>
      </c>
      <c r="G81" s="128"/>
      <c r="H81" s="221"/>
      <c r="I81" s="96">
        <v>5</v>
      </c>
      <c r="J81" s="97" t="s">
        <v>373</v>
      </c>
      <c r="K81" s="258" t="str">
        <f>IF(ISERROR(VLOOKUP(J81,'KAYIT LİSTESİ'!$B$4:$H$767,2,0)),"",(VLOOKUP(J81,'KAYIT LİSTESİ'!$B$4:$H$767,2,0)))</f>
        <v/>
      </c>
      <c r="L81" s="98" t="str">
        <f>IF(ISERROR(VLOOKUP(J81,'KAYIT LİSTESİ'!$B$4:$H$767,4,0)),"",(VLOOKUP(J81,'KAYIT LİSTESİ'!$B$4:$H$767,4,0)))</f>
        <v/>
      </c>
      <c r="M81" s="186" t="str">
        <f>IF(ISERROR(VLOOKUP(J81,'KAYIT LİSTESİ'!$B$4:$H$767,5,0)),"",(VLOOKUP(J81,'KAYIT LİSTESİ'!$B$4:$H$767,5,0)))</f>
        <v/>
      </c>
      <c r="N81" s="186" t="str">
        <f>IF(ISERROR(VLOOKUP(J81,'KAYIT LİSTESİ'!$B$4:$H$767,6,0)),"",(VLOOKUP(J81,'KAYIT LİSTESİ'!$B$4:$H$767,6,0)))</f>
        <v/>
      </c>
      <c r="O81" s="202"/>
    </row>
    <row r="82" spans="1:15" ht="42.75" customHeight="1" x14ac:dyDescent="0.2">
      <c r="A82" s="510" t="s">
        <v>18</v>
      </c>
      <c r="B82" s="511"/>
      <c r="C82" s="511"/>
      <c r="D82" s="511"/>
      <c r="E82" s="511"/>
      <c r="F82" s="511"/>
      <c r="G82" s="511"/>
      <c r="H82" s="221"/>
      <c r="I82" s="96">
        <v>6</v>
      </c>
      <c r="J82" s="97" t="s">
        <v>374</v>
      </c>
      <c r="K82" s="258" t="str">
        <f>IF(ISERROR(VLOOKUP(J82,'KAYIT LİSTESİ'!$B$4:$H$767,2,0)),"",(VLOOKUP(J82,'KAYIT LİSTESİ'!$B$4:$H$767,2,0)))</f>
        <v/>
      </c>
      <c r="L82" s="98" t="str">
        <f>IF(ISERROR(VLOOKUP(J82,'KAYIT LİSTESİ'!$B$4:$H$767,4,0)),"",(VLOOKUP(J82,'KAYIT LİSTESİ'!$B$4:$H$767,4,0)))</f>
        <v/>
      </c>
      <c r="M82" s="186" t="str">
        <f>IF(ISERROR(VLOOKUP(J82,'KAYIT LİSTESİ'!$B$4:$H$767,5,0)),"",(VLOOKUP(J82,'KAYIT LİSTESİ'!$B$4:$H$767,5,0)))</f>
        <v/>
      </c>
      <c r="N82" s="186" t="str">
        <f>IF(ISERROR(VLOOKUP(J82,'KAYIT LİSTESİ'!$B$4:$H$767,6,0)),"",(VLOOKUP(J82,'KAYIT LİSTESİ'!$B$4:$H$767,6,0)))</f>
        <v/>
      </c>
      <c r="O82" s="202"/>
    </row>
    <row r="83" spans="1:15" ht="42.75" customHeight="1" x14ac:dyDescent="0.2">
      <c r="A83" s="194" t="s">
        <v>12</v>
      </c>
      <c r="B83" s="194" t="s">
        <v>97</v>
      </c>
      <c r="C83" s="194" t="s">
        <v>96</v>
      </c>
      <c r="D83" s="195" t="s">
        <v>13</v>
      </c>
      <c r="E83" s="196" t="s">
        <v>14</v>
      </c>
      <c r="F83" s="196" t="s">
        <v>216</v>
      </c>
      <c r="G83" s="194" t="s">
        <v>15</v>
      </c>
      <c r="H83" s="221"/>
      <c r="I83" s="96">
        <v>7</v>
      </c>
      <c r="J83" s="97" t="s">
        <v>375</v>
      </c>
      <c r="K83" s="258" t="str">
        <f>IF(ISERROR(VLOOKUP(J83,'KAYIT LİSTESİ'!$B$4:$H$767,2,0)),"",(VLOOKUP(J83,'KAYIT LİSTESİ'!$B$4:$H$767,2,0)))</f>
        <v/>
      </c>
      <c r="L83" s="98" t="str">
        <f>IF(ISERROR(VLOOKUP(J83,'KAYIT LİSTESİ'!$B$4:$H$767,4,0)),"",(VLOOKUP(J83,'KAYIT LİSTESİ'!$B$4:$H$767,4,0)))</f>
        <v/>
      </c>
      <c r="M83" s="186" t="str">
        <f>IF(ISERROR(VLOOKUP(J83,'KAYIT LİSTESİ'!$B$4:$H$767,5,0)),"",(VLOOKUP(J83,'KAYIT LİSTESİ'!$B$4:$H$767,5,0)))</f>
        <v/>
      </c>
      <c r="N83" s="186" t="str">
        <f>IF(ISERROR(VLOOKUP(J83,'KAYIT LİSTESİ'!$B$4:$H$767,6,0)),"",(VLOOKUP(J83,'KAYIT LİSTESİ'!$B$4:$H$767,6,0)))</f>
        <v/>
      </c>
      <c r="O83" s="202"/>
    </row>
    <row r="84" spans="1:15" ht="42.75" customHeight="1" x14ac:dyDescent="0.2">
      <c r="A84" s="73">
        <v>1</v>
      </c>
      <c r="B84" s="199" t="s">
        <v>169</v>
      </c>
      <c r="C84" s="255" t="str">
        <f>IF(ISERROR(VLOOKUP(B84,'KAYIT LİSTESİ'!$B$4:$H$767,2,0)),"",(VLOOKUP(B84,'KAYIT LİSTESİ'!$B$4:$H$767,2,0)))</f>
        <v/>
      </c>
      <c r="D84" s="127" t="str">
        <f>IF(ISERROR(VLOOKUP(B84,'KAYIT LİSTESİ'!$B$4:$H$767,4,0)),"",(VLOOKUP(B84,'KAYIT LİSTESİ'!$B$4:$H$767,4,0)))</f>
        <v/>
      </c>
      <c r="E84" s="200" t="str">
        <f>IF(ISERROR(VLOOKUP(B84,'KAYIT LİSTESİ'!$B$4:$H$767,5,0)),"",(VLOOKUP(B84,'KAYIT LİSTESİ'!$B$4:$H$767,5,0)))</f>
        <v/>
      </c>
      <c r="F84" s="200" t="str">
        <f>IF(ISERROR(VLOOKUP(B84,'KAYIT LİSTESİ'!$B$4:$H$767,6,0)),"",(VLOOKUP(B84,'KAYIT LİSTESİ'!$B$4:$H$767,6,0)))</f>
        <v/>
      </c>
      <c r="G84" s="128"/>
      <c r="H84" s="221"/>
      <c r="I84" s="96">
        <v>8</v>
      </c>
      <c r="J84" s="97" t="s">
        <v>376</v>
      </c>
      <c r="K84" s="258" t="str">
        <f>IF(ISERROR(VLOOKUP(J84,'KAYIT LİSTESİ'!$B$4:$H$767,2,0)),"",(VLOOKUP(J84,'KAYIT LİSTESİ'!$B$4:$H$767,2,0)))</f>
        <v/>
      </c>
      <c r="L84" s="98" t="str">
        <f>IF(ISERROR(VLOOKUP(J84,'KAYIT LİSTESİ'!$B$4:$H$767,4,0)),"",(VLOOKUP(J84,'KAYIT LİSTESİ'!$B$4:$H$767,4,0)))</f>
        <v/>
      </c>
      <c r="M84" s="186" t="str">
        <f>IF(ISERROR(VLOOKUP(J84,'KAYIT LİSTESİ'!$B$4:$H$767,5,0)),"",(VLOOKUP(J84,'KAYIT LİSTESİ'!$B$4:$H$767,5,0)))</f>
        <v/>
      </c>
      <c r="N84" s="186" t="str">
        <f>IF(ISERROR(VLOOKUP(J84,'KAYIT LİSTESİ'!$B$4:$H$767,6,0)),"",(VLOOKUP(J84,'KAYIT LİSTESİ'!$B$4:$H$767,6,0)))</f>
        <v/>
      </c>
      <c r="O84" s="202"/>
    </row>
    <row r="85" spans="1:15" ht="42.75" customHeight="1" x14ac:dyDescent="0.2">
      <c r="A85" s="73">
        <v>2</v>
      </c>
      <c r="B85" s="199" t="s">
        <v>170</v>
      </c>
      <c r="C85" s="255" t="str">
        <f>IF(ISERROR(VLOOKUP(B85,'KAYIT LİSTESİ'!$B$4:$H$767,2,0)),"",(VLOOKUP(B85,'KAYIT LİSTESİ'!$B$4:$H$767,2,0)))</f>
        <v/>
      </c>
      <c r="D85" s="127" t="str">
        <f>IF(ISERROR(VLOOKUP(B85,'KAYIT LİSTESİ'!$B$4:$H$767,4,0)),"",(VLOOKUP(B85,'KAYIT LİSTESİ'!$B$4:$H$767,4,0)))</f>
        <v/>
      </c>
      <c r="E85" s="200" t="str">
        <f>IF(ISERROR(VLOOKUP(B85,'KAYIT LİSTESİ'!$B$4:$H$767,5,0)),"",(VLOOKUP(B85,'KAYIT LİSTESİ'!$B$4:$H$767,5,0)))</f>
        <v/>
      </c>
      <c r="F85" s="200" t="str">
        <f>IF(ISERROR(VLOOKUP(B85,'KAYIT LİSTESİ'!$B$4:$H$767,6,0)),"",(VLOOKUP(B85,'KAYIT LİSTESİ'!$B$4:$H$767,6,0)))</f>
        <v/>
      </c>
      <c r="G85" s="128"/>
      <c r="H85" s="221"/>
      <c r="I85" s="96">
        <v>9</v>
      </c>
      <c r="J85" s="97" t="s">
        <v>377</v>
      </c>
      <c r="K85" s="258" t="str">
        <f>IF(ISERROR(VLOOKUP(J85,'KAYIT LİSTESİ'!$B$4:$H$767,2,0)),"",(VLOOKUP(J85,'KAYIT LİSTESİ'!$B$4:$H$767,2,0)))</f>
        <v/>
      </c>
      <c r="L85" s="98" t="str">
        <f>IF(ISERROR(VLOOKUP(J85,'KAYIT LİSTESİ'!$B$4:$H$767,4,0)),"",(VLOOKUP(J85,'KAYIT LİSTESİ'!$B$4:$H$767,4,0)))</f>
        <v/>
      </c>
      <c r="M85" s="186" t="str">
        <f>IF(ISERROR(VLOOKUP(J85,'KAYIT LİSTESİ'!$B$4:$H$767,5,0)),"",(VLOOKUP(J85,'KAYIT LİSTESİ'!$B$4:$H$767,5,0)))</f>
        <v/>
      </c>
      <c r="N85" s="186" t="str">
        <f>IF(ISERROR(VLOOKUP(J85,'KAYIT LİSTESİ'!$B$4:$H$767,6,0)),"",(VLOOKUP(J85,'KAYIT LİSTESİ'!$B$4:$H$767,6,0)))</f>
        <v/>
      </c>
      <c r="O85" s="202"/>
    </row>
    <row r="86" spans="1:15" ht="42.75" customHeight="1" x14ac:dyDescent="0.2">
      <c r="A86" s="73">
        <v>3</v>
      </c>
      <c r="B86" s="199" t="s">
        <v>171</v>
      </c>
      <c r="C86" s="255" t="str">
        <f>IF(ISERROR(VLOOKUP(B86,'KAYIT LİSTESİ'!$B$4:$H$767,2,0)),"",(VLOOKUP(B86,'KAYIT LİSTESİ'!$B$4:$H$767,2,0)))</f>
        <v/>
      </c>
      <c r="D86" s="127" t="str">
        <f>IF(ISERROR(VLOOKUP(B86,'KAYIT LİSTESİ'!$B$4:$H$767,4,0)),"",(VLOOKUP(B86,'KAYIT LİSTESİ'!$B$4:$H$767,4,0)))</f>
        <v/>
      </c>
      <c r="E86" s="200" t="str">
        <f>IF(ISERROR(VLOOKUP(B86,'KAYIT LİSTESİ'!$B$4:$H$767,5,0)),"",(VLOOKUP(B86,'KAYIT LİSTESİ'!$B$4:$H$767,5,0)))</f>
        <v/>
      </c>
      <c r="F86" s="200" t="str">
        <f>IF(ISERROR(VLOOKUP(B86,'KAYIT LİSTESİ'!$B$4:$H$767,6,0)),"",(VLOOKUP(B86,'KAYIT LİSTESİ'!$B$4:$H$767,6,0)))</f>
        <v/>
      </c>
      <c r="G86" s="128"/>
      <c r="H86" s="221"/>
      <c r="I86" s="96">
        <v>10</v>
      </c>
      <c r="J86" s="97" t="s">
        <v>378</v>
      </c>
      <c r="K86" s="258" t="str">
        <f>IF(ISERROR(VLOOKUP(J86,'KAYIT LİSTESİ'!$B$4:$H$767,2,0)),"",(VLOOKUP(J86,'KAYIT LİSTESİ'!$B$4:$H$767,2,0)))</f>
        <v/>
      </c>
      <c r="L86" s="98" t="str">
        <f>IF(ISERROR(VLOOKUP(J86,'KAYIT LİSTESİ'!$B$4:$H$767,4,0)),"",(VLOOKUP(J86,'KAYIT LİSTESİ'!$B$4:$H$767,4,0)))</f>
        <v/>
      </c>
      <c r="M86" s="186" t="str">
        <f>IF(ISERROR(VLOOKUP(J86,'KAYIT LİSTESİ'!$B$4:$H$767,5,0)),"",(VLOOKUP(J86,'KAYIT LİSTESİ'!$B$4:$H$767,5,0)))</f>
        <v/>
      </c>
      <c r="N86" s="186" t="str">
        <f>IF(ISERROR(VLOOKUP(J86,'KAYIT LİSTESİ'!$B$4:$H$767,6,0)),"",(VLOOKUP(J86,'KAYIT LİSTESİ'!$B$4:$H$767,6,0)))</f>
        <v/>
      </c>
      <c r="O86" s="202"/>
    </row>
    <row r="87" spans="1:15" ht="42.75" customHeight="1" x14ac:dyDescent="0.2">
      <c r="A87" s="73">
        <v>4</v>
      </c>
      <c r="B87" s="199" t="s">
        <v>172</v>
      </c>
      <c r="C87" s="255" t="str">
        <f>IF(ISERROR(VLOOKUP(B87,'KAYIT LİSTESİ'!$B$4:$H$767,2,0)),"",(VLOOKUP(B87,'KAYIT LİSTESİ'!$B$4:$H$767,2,0)))</f>
        <v/>
      </c>
      <c r="D87" s="127" t="str">
        <f>IF(ISERROR(VLOOKUP(B87,'KAYIT LİSTESİ'!$B$4:$H$767,4,0)),"",(VLOOKUP(B87,'KAYIT LİSTESİ'!$B$4:$H$767,4,0)))</f>
        <v/>
      </c>
      <c r="E87" s="200" t="str">
        <f>IF(ISERROR(VLOOKUP(B87,'KAYIT LİSTESİ'!$B$4:$H$767,5,0)),"",(VLOOKUP(B87,'KAYIT LİSTESİ'!$B$4:$H$767,5,0)))</f>
        <v/>
      </c>
      <c r="F87" s="200" t="str">
        <f>IF(ISERROR(VLOOKUP(B87,'KAYIT LİSTESİ'!$B$4:$H$767,6,0)),"",(VLOOKUP(B87,'KAYIT LİSTESİ'!$B$4:$H$767,6,0)))</f>
        <v/>
      </c>
      <c r="G87" s="128"/>
      <c r="H87" s="221"/>
      <c r="I87" s="96">
        <v>11</v>
      </c>
      <c r="J87" s="97" t="s">
        <v>379</v>
      </c>
      <c r="K87" s="258" t="str">
        <f>IF(ISERROR(VLOOKUP(J87,'KAYIT LİSTESİ'!$B$4:$H$767,2,0)),"",(VLOOKUP(J87,'KAYIT LİSTESİ'!$B$4:$H$767,2,0)))</f>
        <v/>
      </c>
      <c r="L87" s="98" t="str">
        <f>IF(ISERROR(VLOOKUP(J87,'KAYIT LİSTESİ'!$B$4:$H$767,4,0)),"",(VLOOKUP(J87,'KAYIT LİSTESİ'!$B$4:$H$767,4,0)))</f>
        <v/>
      </c>
      <c r="M87" s="186" t="str">
        <f>IF(ISERROR(VLOOKUP(J87,'KAYIT LİSTESİ'!$B$4:$H$767,5,0)),"",(VLOOKUP(J87,'KAYIT LİSTESİ'!$B$4:$H$767,5,0)))</f>
        <v/>
      </c>
      <c r="N87" s="186" t="str">
        <f>IF(ISERROR(VLOOKUP(J87,'KAYIT LİSTESİ'!$B$4:$H$767,6,0)),"",(VLOOKUP(J87,'KAYIT LİSTESİ'!$B$4:$H$767,6,0)))</f>
        <v/>
      </c>
      <c r="O87" s="202"/>
    </row>
    <row r="88" spans="1:15" ht="42.75" customHeight="1" x14ac:dyDescent="0.2">
      <c r="A88" s="73">
        <v>5</v>
      </c>
      <c r="B88" s="199" t="s">
        <v>173</v>
      </c>
      <c r="C88" s="255" t="str">
        <f>IF(ISERROR(VLOOKUP(B88,'KAYIT LİSTESİ'!$B$4:$H$767,2,0)),"",(VLOOKUP(B88,'KAYIT LİSTESİ'!$B$4:$H$767,2,0)))</f>
        <v/>
      </c>
      <c r="D88" s="127" t="str">
        <f>IF(ISERROR(VLOOKUP(B88,'KAYIT LİSTESİ'!$B$4:$H$767,4,0)),"",(VLOOKUP(B88,'KAYIT LİSTESİ'!$B$4:$H$767,4,0)))</f>
        <v/>
      </c>
      <c r="E88" s="200" t="str">
        <f>IF(ISERROR(VLOOKUP(B88,'KAYIT LİSTESİ'!$B$4:$H$767,5,0)),"",(VLOOKUP(B88,'KAYIT LİSTESİ'!$B$4:$H$767,5,0)))</f>
        <v/>
      </c>
      <c r="F88" s="200" t="str">
        <f>IF(ISERROR(VLOOKUP(B88,'KAYIT LİSTESİ'!$B$4:$H$767,6,0)),"",(VLOOKUP(B88,'KAYIT LİSTESİ'!$B$4:$H$767,6,0)))</f>
        <v/>
      </c>
      <c r="G88" s="128"/>
      <c r="H88" s="221"/>
      <c r="I88" s="96">
        <v>12</v>
      </c>
      <c r="J88" s="97" t="s">
        <v>380</v>
      </c>
      <c r="K88" s="258" t="str">
        <f>IF(ISERROR(VLOOKUP(J88,'KAYIT LİSTESİ'!$B$4:$H$767,2,0)),"",(VLOOKUP(J88,'KAYIT LİSTESİ'!$B$4:$H$767,2,0)))</f>
        <v/>
      </c>
      <c r="L88" s="98" t="str">
        <f>IF(ISERROR(VLOOKUP(J88,'KAYIT LİSTESİ'!$B$4:$H$767,4,0)),"",(VLOOKUP(J88,'KAYIT LİSTESİ'!$B$4:$H$767,4,0)))</f>
        <v/>
      </c>
      <c r="M88" s="186" t="str">
        <f>IF(ISERROR(VLOOKUP(J88,'KAYIT LİSTESİ'!$B$4:$H$767,5,0)),"",(VLOOKUP(J88,'KAYIT LİSTESİ'!$B$4:$H$767,5,0)))</f>
        <v/>
      </c>
      <c r="N88" s="186" t="str">
        <f>IF(ISERROR(VLOOKUP(J88,'KAYIT LİSTESİ'!$B$4:$H$767,6,0)),"",(VLOOKUP(J88,'KAYIT LİSTESİ'!$B$4:$H$767,6,0)))</f>
        <v/>
      </c>
      <c r="O88" s="202"/>
    </row>
    <row r="89" spans="1:15" ht="42.75" customHeight="1" x14ac:dyDescent="0.2">
      <c r="A89" s="73">
        <v>6</v>
      </c>
      <c r="B89" s="199" t="s">
        <v>174</v>
      </c>
      <c r="C89" s="255" t="str">
        <f>IF(ISERROR(VLOOKUP(B89,'KAYIT LİSTESİ'!$B$4:$H$767,2,0)),"",(VLOOKUP(B89,'KAYIT LİSTESİ'!$B$4:$H$767,2,0)))</f>
        <v/>
      </c>
      <c r="D89" s="127" t="str">
        <f>IF(ISERROR(VLOOKUP(B89,'KAYIT LİSTESİ'!$B$4:$H$767,4,0)),"",(VLOOKUP(B89,'KAYIT LİSTESİ'!$B$4:$H$767,4,0)))</f>
        <v/>
      </c>
      <c r="E89" s="200" t="str">
        <f>IF(ISERROR(VLOOKUP(B89,'KAYIT LİSTESİ'!$B$4:$H$767,5,0)),"",(VLOOKUP(B89,'KAYIT LİSTESİ'!$B$4:$H$767,5,0)))</f>
        <v/>
      </c>
      <c r="F89" s="200" t="str">
        <f>IF(ISERROR(VLOOKUP(B89,'KAYIT LİSTESİ'!$B$4:$H$767,6,0)),"",(VLOOKUP(B89,'KAYIT LİSTESİ'!$B$4:$H$767,6,0)))</f>
        <v/>
      </c>
      <c r="G89" s="128"/>
      <c r="H89" s="221"/>
      <c r="I89" s="96">
        <v>13</v>
      </c>
      <c r="J89" s="97" t="s">
        <v>381</v>
      </c>
      <c r="K89" s="258" t="str">
        <f>IF(ISERROR(VLOOKUP(J89,'KAYIT LİSTESİ'!$B$4:$H$767,2,0)),"",(VLOOKUP(J89,'KAYIT LİSTESİ'!$B$4:$H$767,2,0)))</f>
        <v/>
      </c>
      <c r="L89" s="98" t="str">
        <f>IF(ISERROR(VLOOKUP(J89,'KAYIT LİSTESİ'!$B$4:$H$767,4,0)),"",(VLOOKUP(J89,'KAYIT LİSTESİ'!$B$4:$H$767,4,0)))</f>
        <v/>
      </c>
      <c r="M89" s="186" t="str">
        <f>IF(ISERROR(VLOOKUP(J89,'KAYIT LİSTESİ'!$B$4:$H$767,5,0)),"",(VLOOKUP(J89,'KAYIT LİSTESİ'!$B$4:$H$767,5,0)))</f>
        <v/>
      </c>
      <c r="N89" s="186" t="str">
        <f>IF(ISERROR(VLOOKUP(J89,'KAYIT LİSTESİ'!$B$4:$H$767,6,0)),"",(VLOOKUP(J89,'KAYIT LİSTESİ'!$B$4:$H$767,6,0)))</f>
        <v/>
      </c>
      <c r="O89" s="202"/>
    </row>
    <row r="90" spans="1:15" ht="42.75" customHeight="1" x14ac:dyDescent="0.2">
      <c r="A90" s="73">
        <v>7</v>
      </c>
      <c r="B90" s="199" t="s">
        <v>550</v>
      </c>
      <c r="C90" s="255" t="str">
        <f>IF(ISERROR(VLOOKUP(B90,'KAYIT LİSTESİ'!$B$4:$H$767,2,0)),"",(VLOOKUP(B90,'KAYIT LİSTESİ'!$B$4:$H$767,2,0)))</f>
        <v/>
      </c>
      <c r="D90" s="127" t="str">
        <f>IF(ISERROR(VLOOKUP(B90,'KAYIT LİSTESİ'!$B$4:$H$767,4,0)),"",(VLOOKUP(B90,'KAYIT LİSTESİ'!$B$4:$H$767,4,0)))</f>
        <v/>
      </c>
      <c r="E90" s="200" t="str">
        <f>IF(ISERROR(VLOOKUP(B90,'KAYIT LİSTESİ'!$B$4:$H$767,5,0)),"",(VLOOKUP(B90,'KAYIT LİSTESİ'!$B$4:$H$767,5,0)))</f>
        <v/>
      </c>
      <c r="F90" s="200" t="str">
        <f>IF(ISERROR(VLOOKUP(B90,'KAYIT LİSTESİ'!$B$4:$H$767,6,0)),"",(VLOOKUP(B90,'KAYIT LİSTESİ'!$B$4:$H$767,6,0)))</f>
        <v/>
      </c>
      <c r="G90" s="128"/>
      <c r="H90" s="221"/>
      <c r="I90" s="96">
        <v>14</v>
      </c>
      <c r="J90" s="97" t="s">
        <v>382</v>
      </c>
      <c r="K90" s="258" t="str">
        <f>IF(ISERROR(VLOOKUP(J90,'KAYIT LİSTESİ'!$B$4:$H$767,2,0)),"",(VLOOKUP(J90,'KAYIT LİSTESİ'!$B$4:$H$767,2,0)))</f>
        <v/>
      </c>
      <c r="L90" s="98" t="str">
        <f>IF(ISERROR(VLOOKUP(J90,'KAYIT LİSTESİ'!$B$4:$H$767,4,0)),"",(VLOOKUP(J90,'KAYIT LİSTESİ'!$B$4:$H$767,4,0)))</f>
        <v/>
      </c>
      <c r="M90" s="186" t="str">
        <f>IF(ISERROR(VLOOKUP(J90,'KAYIT LİSTESİ'!$B$4:$H$767,5,0)),"",(VLOOKUP(J90,'KAYIT LİSTESİ'!$B$4:$H$767,5,0)))</f>
        <v/>
      </c>
      <c r="N90" s="186" t="str">
        <f>IF(ISERROR(VLOOKUP(J90,'KAYIT LİSTESİ'!$B$4:$H$767,6,0)),"",(VLOOKUP(J90,'KAYIT LİSTESİ'!$B$4:$H$767,6,0)))</f>
        <v/>
      </c>
      <c r="O90" s="202"/>
    </row>
    <row r="91" spans="1:15" ht="42.75" customHeight="1" x14ac:dyDescent="0.2">
      <c r="A91" s="73">
        <v>8</v>
      </c>
      <c r="B91" s="199" t="s">
        <v>551</v>
      </c>
      <c r="C91" s="255" t="str">
        <f>IF(ISERROR(VLOOKUP(B91,'KAYIT LİSTESİ'!$B$4:$H$767,2,0)),"",(VLOOKUP(B91,'KAYIT LİSTESİ'!$B$4:$H$767,2,0)))</f>
        <v/>
      </c>
      <c r="D91" s="127" t="str">
        <f>IF(ISERROR(VLOOKUP(B91,'KAYIT LİSTESİ'!$B$4:$H$767,4,0)),"",(VLOOKUP(B91,'KAYIT LİSTESİ'!$B$4:$H$767,4,0)))</f>
        <v/>
      </c>
      <c r="E91" s="200" t="str">
        <f>IF(ISERROR(VLOOKUP(B91,'KAYIT LİSTESİ'!$B$4:$H$767,5,0)),"",(VLOOKUP(B91,'KAYIT LİSTESİ'!$B$4:$H$767,5,0)))</f>
        <v/>
      </c>
      <c r="F91" s="200" t="str">
        <f>IF(ISERROR(VLOOKUP(B91,'KAYIT LİSTESİ'!$B$4:$H$767,6,0)),"",(VLOOKUP(B91,'KAYIT LİSTESİ'!$B$4:$H$767,6,0)))</f>
        <v/>
      </c>
      <c r="G91" s="128"/>
      <c r="H91" s="221"/>
      <c r="I91" s="96">
        <v>15</v>
      </c>
      <c r="J91" s="97" t="s">
        <v>383</v>
      </c>
      <c r="K91" s="258" t="str">
        <f>IF(ISERROR(VLOOKUP(J91,'KAYIT LİSTESİ'!$B$4:$H$767,2,0)),"",(VLOOKUP(J91,'KAYIT LİSTESİ'!$B$4:$H$767,2,0)))</f>
        <v/>
      </c>
      <c r="L91" s="98" t="str">
        <f>IF(ISERROR(VLOOKUP(J91,'KAYIT LİSTESİ'!$B$4:$H$767,4,0)),"",(VLOOKUP(J91,'KAYIT LİSTESİ'!$B$4:$H$767,4,0)))</f>
        <v/>
      </c>
      <c r="M91" s="186" t="str">
        <f>IF(ISERROR(VLOOKUP(J91,'KAYIT LİSTESİ'!$B$4:$H$767,5,0)),"",(VLOOKUP(J91,'KAYIT LİSTESİ'!$B$4:$H$767,5,0)))</f>
        <v/>
      </c>
      <c r="N91" s="186" t="str">
        <f>IF(ISERROR(VLOOKUP(J91,'KAYIT LİSTESİ'!$B$4:$H$767,6,0)),"",(VLOOKUP(J91,'KAYIT LİSTESİ'!$B$4:$H$767,6,0)))</f>
        <v/>
      </c>
      <c r="O91" s="202"/>
    </row>
    <row r="92" spans="1:15" ht="42.75" customHeight="1" x14ac:dyDescent="0.2">
      <c r="A92" s="510" t="s">
        <v>43</v>
      </c>
      <c r="B92" s="511"/>
      <c r="C92" s="511"/>
      <c r="D92" s="511"/>
      <c r="E92" s="511"/>
      <c r="F92" s="511"/>
      <c r="G92" s="511"/>
      <c r="H92" s="221"/>
      <c r="I92" s="96">
        <v>16</v>
      </c>
      <c r="J92" s="97" t="s">
        <v>384</v>
      </c>
      <c r="K92" s="258" t="str">
        <f>IF(ISERROR(VLOOKUP(J92,'KAYIT LİSTESİ'!$B$4:$H$767,2,0)),"",(VLOOKUP(J92,'KAYIT LİSTESİ'!$B$4:$H$767,2,0)))</f>
        <v/>
      </c>
      <c r="L92" s="98" t="str">
        <f>IF(ISERROR(VLOOKUP(J92,'KAYIT LİSTESİ'!$B$4:$H$767,4,0)),"",(VLOOKUP(J92,'KAYIT LİSTESİ'!$B$4:$H$767,4,0)))</f>
        <v/>
      </c>
      <c r="M92" s="186" t="str">
        <f>IF(ISERROR(VLOOKUP(J92,'KAYIT LİSTESİ'!$B$4:$H$767,5,0)),"",(VLOOKUP(J92,'KAYIT LİSTESİ'!$B$4:$H$767,5,0)))</f>
        <v/>
      </c>
      <c r="N92" s="186" t="str">
        <f>IF(ISERROR(VLOOKUP(J92,'KAYIT LİSTESİ'!$B$4:$H$767,6,0)),"",(VLOOKUP(J92,'KAYIT LİSTESİ'!$B$4:$H$767,6,0)))</f>
        <v/>
      </c>
      <c r="O92" s="202"/>
    </row>
    <row r="93" spans="1:15" ht="42.75" customHeight="1" x14ac:dyDescent="0.2">
      <c r="A93" s="194" t="s">
        <v>12</v>
      </c>
      <c r="B93" s="194" t="s">
        <v>97</v>
      </c>
      <c r="C93" s="194" t="s">
        <v>96</v>
      </c>
      <c r="D93" s="195" t="s">
        <v>13</v>
      </c>
      <c r="E93" s="196" t="s">
        <v>14</v>
      </c>
      <c r="F93" s="196" t="s">
        <v>216</v>
      </c>
      <c r="G93" s="194" t="s">
        <v>15</v>
      </c>
      <c r="H93" s="221"/>
      <c r="I93" s="96">
        <v>17</v>
      </c>
      <c r="J93" s="97" t="s">
        <v>385</v>
      </c>
      <c r="K93" s="258" t="str">
        <f>IF(ISERROR(VLOOKUP(J93,'KAYIT LİSTESİ'!$B$4:$H$767,2,0)),"",(VLOOKUP(J93,'KAYIT LİSTESİ'!$B$4:$H$767,2,0)))</f>
        <v/>
      </c>
      <c r="L93" s="98" t="str">
        <f>IF(ISERROR(VLOOKUP(J93,'KAYIT LİSTESİ'!$B$4:$H$767,4,0)),"",(VLOOKUP(J93,'KAYIT LİSTESİ'!$B$4:$H$767,4,0)))</f>
        <v/>
      </c>
      <c r="M93" s="186" t="str">
        <f>IF(ISERROR(VLOOKUP(J93,'KAYIT LİSTESİ'!$B$4:$H$767,5,0)),"",(VLOOKUP(J93,'KAYIT LİSTESİ'!$B$4:$H$767,5,0)))</f>
        <v/>
      </c>
      <c r="N93" s="186" t="str">
        <f>IF(ISERROR(VLOOKUP(J93,'KAYIT LİSTESİ'!$B$4:$H$767,6,0)),"",(VLOOKUP(J93,'KAYIT LİSTESİ'!$B$4:$H$767,6,0)))</f>
        <v/>
      </c>
      <c r="O93" s="202"/>
    </row>
    <row r="94" spans="1:15" ht="42.75" customHeight="1" x14ac:dyDescent="0.2">
      <c r="A94" s="73">
        <v>1</v>
      </c>
      <c r="B94" s="199" t="s">
        <v>175</v>
      </c>
      <c r="C94" s="255" t="str">
        <f>IF(ISERROR(VLOOKUP(B94,'KAYIT LİSTESİ'!$B$4:$H$767,2,0)),"",(VLOOKUP(B94,'KAYIT LİSTESİ'!$B$4:$H$767,2,0)))</f>
        <v/>
      </c>
      <c r="D94" s="127" t="str">
        <f>IF(ISERROR(VLOOKUP(B94,'KAYIT LİSTESİ'!$B$4:$H$767,4,0)),"",(VLOOKUP(B94,'KAYIT LİSTESİ'!$B$4:$H$767,4,0)))</f>
        <v/>
      </c>
      <c r="E94" s="200" t="str">
        <f>IF(ISERROR(VLOOKUP(B94,'KAYIT LİSTESİ'!$B$4:$H$767,5,0)),"",(VLOOKUP(B94,'KAYIT LİSTESİ'!$B$4:$H$767,5,0)))</f>
        <v/>
      </c>
      <c r="F94" s="200" t="str">
        <f>IF(ISERROR(VLOOKUP(B94,'KAYIT LİSTESİ'!$B$4:$H$767,6,0)),"",(VLOOKUP(B94,'KAYIT LİSTESİ'!$B$4:$H$767,6,0)))</f>
        <v/>
      </c>
      <c r="G94" s="128"/>
      <c r="H94" s="221"/>
      <c r="I94" s="96">
        <v>18</v>
      </c>
      <c r="J94" s="97" t="s">
        <v>386</v>
      </c>
      <c r="K94" s="258" t="str">
        <f>IF(ISERROR(VLOOKUP(J94,'KAYIT LİSTESİ'!$B$4:$H$767,2,0)),"",(VLOOKUP(J94,'KAYIT LİSTESİ'!$B$4:$H$767,2,0)))</f>
        <v/>
      </c>
      <c r="L94" s="98" t="str">
        <f>IF(ISERROR(VLOOKUP(J94,'KAYIT LİSTESİ'!$B$4:$H$767,4,0)),"",(VLOOKUP(J94,'KAYIT LİSTESİ'!$B$4:$H$767,4,0)))</f>
        <v/>
      </c>
      <c r="M94" s="186" t="str">
        <f>IF(ISERROR(VLOOKUP(J94,'KAYIT LİSTESİ'!$B$4:$H$767,5,0)),"",(VLOOKUP(J94,'KAYIT LİSTESİ'!$B$4:$H$767,5,0)))</f>
        <v/>
      </c>
      <c r="N94" s="186" t="str">
        <f>IF(ISERROR(VLOOKUP(J94,'KAYIT LİSTESİ'!$B$4:$H$767,6,0)),"",(VLOOKUP(J94,'KAYIT LİSTESİ'!$B$4:$H$767,6,0)))</f>
        <v/>
      </c>
      <c r="O94" s="202"/>
    </row>
    <row r="95" spans="1:15" ht="42.75" customHeight="1" x14ac:dyDescent="0.2">
      <c r="A95" s="73">
        <v>2</v>
      </c>
      <c r="B95" s="199" t="s">
        <v>176</v>
      </c>
      <c r="C95" s="255" t="str">
        <f>IF(ISERROR(VLOOKUP(B95,'KAYIT LİSTESİ'!$B$4:$H$767,2,0)),"",(VLOOKUP(B95,'KAYIT LİSTESİ'!$B$4:$H$767,2,0)))</f>
        <v/>
      </c>
      <c r="D95" s="127" t="str">
        <f>IF(ISERROR(VLOOKUP(B95,'KAYIT LİSTESİ'!$B$4:$H$767,4,0)),"",(VLOOKUP(B95,'KAYIT LİSTESİ'!$B$4:$H$767,4,0)))</f>
        <v/>
      </c>
      <c r="E95" s="200" t="str">
        <f>IF(ISERROR(VLOOKUP(B95,'KAYIT LİSTESİ'!$B$4:$H$767,5,0)),"",(VLOOKUP(B95,'KAYIT LİSTESİ'!$B$4:$H$767,5,0)))</f>
        <v/>
      </c>
      <c r="F95" s="200" t="str">
        <f>IF(ISERROR(VLOOKUP(B95,'KAYIT LİSTESİ'!$B$4:$H$767,6,0)),"",(VLOOKUP(B95,'KAYIT LİSTESİ'!$B$4:$H$767,6,0)))</f>
        <v/>
      </c>
      <c r="G95" s="128"/>
      <c r="H95" s="221"/>
      <c r="I95" s="96">
        <v>19</v>
      </c>
      <c r="J95" s="97" t="s">
        <v>387</v>
      </c>
      <c r="K95" s="258" t="str">
        <f>IF(ISERROR(VLOOKUP(J95,'KAYIT LİSTESİ'!$B$4:$H$767,2,0)),"",(VLOOKUP(J95,'KAYIT LİSTESİ'!$B$4:$H$767,2,0)))</f>
        <v/>
      </c>
      <c r="L95" s="98" t="str">
        <f>IF(ISERROR(VLOOKUP(J95,'KAYIT LİSTESİ'!$B$4:$H$767,4,0)),"",(VLOOKUP(J95,'KAYIT LİSTESİ'!$B$4:$H$767,4,0)))</f>
        <v/>
      </c>
      <c r="M95" s="186" t="str">
        <f>IF(ISERROR(VLOOKUP(J95,'KAYIT LİSTESİ'!$B$4:$H$767,5,0)),"",(VLOOKUP(J95,'KAYIT LİSTESİ'!$B$4:$H$767,5,0)))</f>
        <v/>
      </c>
      <c r="N95" s="186" t="str">
        <f>IF(ISERROR(VLOOKUP(J95,'KAYIT LİSTESİ'!$B$4:$H$767,6,0)),"",(VLOOKUP(J95,'KAYIT LİSTESİ'!$B$4:$H$767,6,0)))</f>
        <v/>
      </c>
      <c r="O95" s="202"/>
    </row>
    <row r="96" spans="1:15" ht="42.75" customHeight="1" x14ac:dyDescent="0.2">
      <c r="A96" s="73">
        <v>3</v>
      </c>
      <c r="B96" s="199" t="s">
        <v>177</v>
      </c>
      <c r="C96" s="255" t="str">
        <f>IF(ISERROR(VLOOKUP(B96,'KAYIT LİSTESİ'!$B$4:$H$767,2,0)),"",(VLOOKUP(B96,'KAYIT LİSTESİ'!$B$4:$H$767,2,0)))</f>
        <v/>
      </c>
      <c r="D96" s="127" t="str">
        <f>IF(ISERROR(VLOOKUP(B96,'KAYIT LİSTESİ'!$B$4:$H$767,4,0)),"",(VLOOKUP(B96,'KAYIT LİSTESİ'!$B$4:$H$767,4,0)))</f>
        <v/>
      </c>
      <c r="E96" s="200" t="str">
        <f>IF(ISERROR(VLOOKUP(B96,'KAYIT LİSTESİ'!$B$4:$H$767,5,0)),"",(VLOOKUP(B96,'KAYIT LİSTESİ'!$B$4:$H$767,5,0)))</f>
        <v/>
      </c>
      <c r="F96" s="200" t="str">
        <f>IF(ISERROR(VLOOKUP(B96,'KAYIT LİSTESİ'!$B$4:$H$767,6,0)),"",(VLOOKUP(B96,'KAYIT LİSTESİ'!$B$4:$H$767,6,0)))</f>
        <v/>
      </c>
      <c r="G96" s="128"/>
      <c r="H96" s="221"/>
      <c r="I96" s="96">
        <v>20</v>
      </c>
      <c r="J96" s="97" t="s">
        <v>388</v>
      </c>
      <c r="K96" s="258" t="str">
        <f>IF(ISERROR(VLOOKUP(J96,'KAYIT LİSTESİ'!$B$4:$H$767,2,0)),"",(VLOOKUP(J96,'KAYIT LİSTESİ'!$B$4:$H$767,2,0)))</f>
        <v/>
      </c>
      <c r="L96" s="98" t="str">
        <f>IF(ISERROR(VLOOKUP(J96,'KAYIT LİSTESİ'!$B$4:$H$767,4,0)),"",(VLOOKUP(J96,'KAYIT LİSTESİ'!$B$4:$H$767,4,0)))</f>
        <v/>
      </c>
      <c r="M96" s="186" t="str">
        <f>IF(ISERROR(VLOOKUP(J96,'KAYIT LİSTESİ'!$B$4:$H$767,5,0)),"",(VLOOKUP(J96,'KAYIT LİSTESİ'!$B$4:$H$767,5,0)))</f>
        <v/>
      </c>
      <c r="N96" s="186" t="str">
        <f>IF(ISERROR(VLOOKUP(J96,'KAYIT LİSTESİ'!$B$4:$H$767,6,0)),"",(VLOOKUP(J96,'KAYIT LİSTESİ'!$B$4:$H$767,6,0)))</f>
        <v/>
      </c>
      <c r="O96" s="202"/>
    </row>
    <row r="97" spans="1:15" ht="42.75" customHeight="1" x14ac:dyDescent="0.2">
      <c r="A97" s="73">
        <v>4</v>
      </c>
      <c r="B97" s="199" t="s">
        <v>178</v>
      </c>
      <c r="C97" s="255" t="str">
        <f>IF(ISERROR(VLOOKUP(B97,'KAYIT LİSTESİ'!$B$4:$H$767,2,0)),"",(VLOOKUP(B97,'KAYIT LİSTESİ'!$B$4:$H$767,2,0)))</f>
        <v/>
      </c>
      <c r="D97" s="127" t="str">
        <f>IF(ISERROR(VLOOKUP(B97,'KAYIT LİSTESİ'!$B$4:$H$767,4,0)),"",(VLOOKUP(B97,'KAYIT LİSTESİ'!$B$4:$H$767,4,0)))</f>
        <v/>
      </c>
      <c r="E97" s="200" t="str">
        <f>IF(ISERROR(VLOOKUP(B97,'KAYIT LİSTESİ'!$B$4:$H$767,5,0)),"",(VLOOKUP(B97,'KAYIT LİSTESİ'!$B$4:$H$767,5,0)))</f>
        <v/>
      </c>
      <c r="F97" s="200" t="str">
        <f>IF(ISERROR(VLOOKUP(B97,'KAYIT LİSTESİ'!$B$4:$H$767,6,0)),"",(VLOOKUP(B97,'KAYIT LİSTESİ'!$B$4:$H$767,6,0)))</f>
        <v/>
      </c>
      <c r="G97" s="128"/>
      <c r="H97" s="221"/>
      <c r="I97" s="96">
        <v>21</v>
      </c>
      <c r="J97" s="97" t="s">
        <v>389</v>
      </c>
      <c r="K97" s="258" t="str">
        <f>IF(ISERROR(VLOOKUP(J97,'KAYIT LİSTESİ'!$B$4:$H$767,2,0)),"",(VLOOKUP(J97,'KAYIT LİSTESİ'!$B$4:$H$767,2,0)))</f>
        <v/>
      </c>
      <c r="L97" s="98" t="str">
        <f>IF(ISERROR(VLOOKUP(J97,'KAYIT LİSTESİ'!$B$4:$H$767,4,0)),"",(VLOOKUP(J97,'KAYIT LİSTESİ'!$B$4:$H$767,4,0)))</f>
        <v/>
      </c>
      <c r="M97" s="186" t="str">
        <f>IF(ISERROR(VLOOKUP(J97,'KAYIT LİSTESİ'!$B$4:$H$767,5,0)),"",(VLOOKUP(J97,'KAYIT LİSTESİ'!$B$4:$H$767,5,0)))</f>
        <v/>
      </c>
      <c r="N97" s="186" t="str">
        <f>IF(ISERROR(VLOOKUP(J97,'KAYIT LİSTESİ'!$B$4:$H$767,6,0)),"",(VLOOKUP(J97,'KAYIT LİSTESİ'!$B$4:$H$767,6,0)))</f>
        <v/>
      </c>
      <c r="O97" s="202"/>
    </row>
    <row r="98" spans="1:15" ht="42.75" customHeight="1" x14ac:dyDescent="0.2">
      <c r="A98" s="73">
        <v>5</v>
      </c>
      <c r="B98" s="199" t="s">
        <v>179</v>
      </c>
      <c r="C98" s="255" t="str">
        <f>IF(ISERROR(VLOOKUP(B98,'KAYIT LİSTESİ'!$B$4:$H$767,2,0)),"",(VLOOKUP(B98,'KAYIT LİSTESİ'!$B$4:$H$767,2,0)))</f>
        <v/>
      </c>
      <c r="D98" s="127" t="str">
        <f>IF(ISERROR(VLOOKUP(B98,'KAYIT LİSTESİ'!$B$4:$H$767,4,0)),"",(VLOOKUP(B98,'KAYIT LİSTESİ'!$B$4:$H$767,4,0)))</f>
        <v/>
      </c>
      <c r="E98" s="200" t="str">
        <f>IF(ISERROR(VLOOKUP(B98,'KAYIT LİSTESİ'!$B$4:$H$767,5,0)),"",(VLOOKUP(B98,'KAYIT LİSTESİ'!$B$4:$H$767,5,0)))</f>
        <v/>
      </c>
      <c r="F98" s="200" t="str">
        <f>IF(ISERROR(VLOOKUP(B98,'KAYIT LİSTESİ'!$B$4:$H$767,6,0)),"",(VLOOKUP(B98,'KAYIT LİSTESİ'!$B$4:$H$767,6,0)))</f>
        <v/>
      </c>
      <c r="G98" s="128"/>
      <c r="H98" s="221"/>
      <c r="I98" s="96">
        <v>22</v>
      </c>
      <c r="J98" s="97" t="s">
        <v>390</v>
      </c>
      <c r="K98" s="258" t="str">
        <f>IF(ISERROR(VLOOKUP(J98,'KAYIT LİSTESİ'!$B$4:$H$767,2,0)),"",(VLOOKUP(J98,'KAYIT LİSTESİ'!$B$4:$H$767,2,0)))</f>
        <v/>
      </c>
      <c r="L98" s="98" t="str">
        <f>IF(ISERROR(VLOOKUP(J98,'KAYIT LİSTESİ'!$B$4:$H$767,4,0)),"",(VLOOKUP(J98,'KAYIT LİSTESİ'!$B$4:$H$767,4,0)))</f>
        <v/>
      </c>
      <c r="M98" s="186" t="str">
        <f>IF(ISERROR(VLOOKUP(J98,'KAYIT LİSTESİ'!$B$4:$H$767,5,0)),"",(VLOOKUP(J98,'KAYIT LİSTESİ'!$B$4:$H$767,5,0)))</f>
        <v/>
      </c>
      <c r="N98" s="186" t="str">
        <f>IF(ISERROR(VLOOKUP(J98,'KAYIT LİSTESİ'!$B$4:$H$767,6,0)),"",(VLOOKUP(J98,'KAYIT LİSTESİ'!$B$4:$H$767,6,0)))</f>
        <v/>
      </c>
      <c r="O98" s="202"/>
    </row>
    <row r="99" spans="1:15" ht="42.75" customHeight="1" x14ac:dyDescent="0.2">
      <c r="A99" s="73">
        <v>6</v>
      </c>
      <c r="B99" s="199" t="s">
        <v>180</v>
      </c>
      <c r="C99" s="255" t="str">
        <f>IF(ISERROR(VLOOKUP(B99,'KAYIT LİSTESİ'!$B$4:$H$767,2,0)),"",(VLOOKUP(B99,'KAYIT LİSTESİ'!$B$4:$H$767,2,0)))</f>
        <v/>
      </c>
      <c r="D99" s="127" t="str">
        <f>IF(ISERROR(VLOOKUP(B99,'KAYIT LİSTESİ'!$B$4:$H$767,4,0)),"",(VLOOKUP(B99,'KAYIT LİSTESİ'!$B$4:$H$767,4,0)))</f>
        <v/>
      </c>
      <c r="E99" s="200" t="str">
        <f>IF(ISERROR(VLOOKUP(B99,'KAYIT LİSTESİ'!$B$4:$H$767,5,0)),"",(VLOOKUP(B99,'KAYIT LİSTESİ'!$B$4:$H$767,5,0)))</f>
        <v/>
      </c>
      <c r="F99" s="200" t="str">
        <f>IF(ISERROR(VLOOKUP(B99,'KAYIT LİSTESİ'!$B$4:$H$767,6,0)),"",(VLOOKUP(B99,'KAYIT LİSTESİ'!$B$4:$H$767,6,0)))</f>
        <v/>
      </c>
      <c r="G99" s="128"/>
      <c r="H99" s="221"/>
      <c r="I99" s="96">
        <v>23</v>
      </c>
      <c r="J99" s="97" t="s">
        <v>391</v>
      </c>
      <c r="K99" s="258" t="str">
        <f>IF(ISERROR(VLOOKUP(J99,'KAYIT LİSTESİ'!$B$4:$H$767,2,0)),"",(VLOOKUP(J99,'KAYIT LİSTESİ'!$B$4:$H$767,2,0)))</f>
        <v/>
      </c>
      <c r="L99" s="98" t="str">
        <f>IF(ISERROR(VLOOKUP(J99,'KAYIT LİSTESİ'!$B$4:$H$767,4,0)),"",(VLOOKUP(J99,'KAYIT LİSTESİ'!$B$4:$H$767,4,0)))</f>
        <v/>
      </c>
      <c r="M99" s="186" t="str">
        <f>IF(ISERROR(VLOOKUP(J99,'KAYIT LİSTESİ'!$B$4:$H$767,5,0)),"",(VLOOKUP(J99,'KAYIT LİSTESİ'!$B$4:$H$767,5,0)))</f>
        <v/>
      </c>
      <c r="N99" s="186" t="str">
        <f>IF(ISERROR(VLOOKUP(J99,'KAYIT LİSTESİ'!$B$4:$H$767,6,0)),"",(VLOOKUP(J99,'KAYIT LİSTESİ'!$B$4:$H$767,6,0)))</f>
        <v/>
      </c>
      <c r="O99" s="202"/>
    </row>
    <row r="100" spans="1:15" ht="42.75" customHeight="1" x14ac:dyDescent="0.2">
      <c r="A100" s="73">
        <v>7</v>
      </c>
      <c r="B100" s="199" t="s">
        <v>552</v>
      </c>
      <c r="C100" s="255" t="str">
        <f>IF(ISERROR(VLOOKUP(B100,'KAYIT LİSTESİ'!$B$4:$H$767,2,0)),"",(VLOOKUP(B100,'KAYIT LİSTESİ'!$B$4:$H$767,2,0)))</f>
        <v/>
      </c>
      <c r="D100" s="127" t="str">
        <f>IF(ISERROR(VLOOKUP(B100,'KAYIT LİSTESİ'!$B$4:$H$767,4,0)),"",(VLOOKUP(B100,'KAYIT LİSTESİ'!$B$4:$H$767,4,0)))</f>
        <v/>
      </c>
      <c r="E100" s="200" t="str">
        <f>IF(ISERROR(VLOOKUP(B100,'KAYIT LİSTESİ'!$B$4:$H$767,5,0)),"",(VLOOKUP(B100,'KAYIT LİSTESİ'!$B$4:$H$767,5,0)))</f>
        <v/>
      </c>
      <c r="F100" s="200" t="str">
        <f>IF(ISERROR(VLOOKUP(B100,'KAYIT LİSTESİ'!$B$4:$H$767,6,0)),"",(VLOOKUP(B100,'KAYIT LİSTESİ'!$B$4:$H$767,6,0)))</f>
        <v/>
      </c>
      <c r="G100" s="128"/>
      <c r="H100" s="221"/>
      <c r="I100" s="96">
        <v>24</v>
      </c>
      <c r="J100" s="97" t="s">
        <v>392</v>
      </c>
      <c r="K100" s="258" t="str">
        <f>IF(ISERROR(VLOOKUP(J100,'KAYIT LİSTESİ'!$B$4:$H$767,2,0)),"",(VLOOKUP(J100,'KAYIT LİSTESİ'!$B$4:$H$767,2,0)))</f>
        <v/>
      </c>
      <c r="L100" s="98" t="str">
        <f>IF(ISERROR(VLOOKUP(J100,'KAYIT LİSTESİ'!$B$4:$H$767,4,0)),"",(VLOOKUP(J100,'KAYIT LİSTESİ'!$B$4:$H$767,4,0)))</f>
        <v/>
      </c>
      <c r="M100" s="186" t="str">
        <f>IF(ISERROR(VLOOKUP(J100,'KAYIT LİSTESİ'!$B$4:$H$767,5,0)),"",(VLOOKUP(J100,'KAYIT LİSTESİ'!$B$4:$H$767,5,0)))</f>
        <v/>
      </c>
      <c r="N100" s="186" t="str">
        <f>IF(ISERROR(VLOOKUP(J100,'KAYIT LİSTESİ'!$B$4:$H$767,6,0)),"",(VLOOKUP(J100,'KAYIT LİSTESİ'!$B$4:$H$767,6,0)))</f>
        <v/>
      </c>
      <c r="O100" s="202"/>
    </row>
    <row r="101" spans="1:15" ht="42.75" customHeight="1" x14ac:dyDescent="0.2">
      <c r="A101" s="73">
        <v>8</v>
      </c>
      <c r="B101" s="199" t="s">
        <v>553</v>
      </c>
      <c r="C101" s="255" t="str">
        <f>IF(ISERROR(VLOOKUP(B101,'KAYIT LİSTESİ'!$B$4:$H$767,2,0)),"",(VLOOKUP(B101,'KAYIT LİSTESİ'!$B$4:$H$767,2,0)))</f>
        <v/>
      </c>
      <c r="D101" s="127" t="str">
        <f>IF(ISERROR(VLOOKUP(B101,'KAYIT LİSTESİ'!$B$4:$H$767,4,0)),"",(VLOOKUP(B101,'KAYIT LİSTESİ'!$B$4:$H$767,4,0)))</f>
        <v/>
      </c>
      <c r="E101" s="200" t="str">
        <f>IF(ISERROR(VLOOKUP(B101,'KAYIT LİSTESİ'!$B$4:$H$767,5,0)),"",(VLOOKUP(B101,'KAYIT LİSTESİ'!$B$4:$H$767,5,0)))</f>
        <v/>
      </c>
      <c r="F101" s="200" t="str">
        <f>IF(ISERROR(VLOOKUP(B101,'KAYIT LİSTESİ'!$B$4:$H$767,6,0)),"",(VLOOKUP(B101,'KAYIT LİSTESİ'!$B$4:$H$767,6,0)))</f>
        <v/>
      </c>
      <c r="G101" s="128"/>
      <c r="H101" s="221"/>
      <c r="I101" s="96">
        <v>25</v>
      </c>
      <c r="J101" s="97" t="s">
        <v>393</v>
      </c>
      <c r="K101" s="258" t="str">
        <f>IF(ISERROR(VLOOKUP(J101,'KAYIT LİSTESİ'!$B$4:$H$767,2,0)),"",(VLOOKUP(J101,'KAYIT LİSTESİ'!$B$4:$H$767,2,0)))</f>
        <v/>
      </c>
      <c r="L101" s="98" t="str">
        <f>IF(ISERROR(VLOOKUP(J101,'KAYIT LİSTESİ'!$B$4:$H$767,4,0)),"",(VLOOKUP(J101,'KAYIT LİSTESİ'!$B$4:$H$767,4,0)))</f>
        <v/>
      </c>
      <c r="M101" s="186" t="str">
        <f>IF(ISERROR(VLOOKUP(J101,'KAYIT LİSTESİ'!$B$4:$H$767,5,0)),"",(VLOOKUP(J101,'KAYIT LİSTESİ'!$B$4:$H$767,5,0)))</f>
        <v/>
      </c>
      <c r="N101" s="186" t="str">
        <f>IF(ISERROR(VLOOKUP(J101,'KAYIT LİSTESİ'!$B$4:$H$767,6,0)),"",(VLOOKUP(J101,'KAYIT LİSTESİ'!$B$4:$H$767,6,0)))</f>
        <v/>
      </c>
      <c r="O101" s="202"/>
    </row>
    <row r="102" spans="1:15" ht="42.75" customHeight="1" x14ac:dyDescent="0.2">
      <c r="A102" s="509" t="s">
        <v>468</v>
      </c>
      <c r="B102" s="509"/>
      <c r="C102" s="509"/>
      <c r="D102" s="509"/>
      <c r="E102" s="509"/>
      <c r="F102" s="509"/>
      <c r="G102" s="509"/>
      <c r="H102" s="227"/>
      <c r="I102" s="96">
        <v>26</v>
      </c>
      <c r="J102" s="97" t="s">
        <v>394</v>
      </c>
      <c r="K102" s="258" t="str">
        <f>IF(ISERROR(VLOOKUP(J102,'KAYIT LİSTESİ'!$B$4:$H$767,2,0)),"",(VLOOKUP(J102,'KAYIT LİSTESİ'!$B$4:$H$767,2,0)))</f>
        <v/>
      </c>
      <c r="L102" s="98" t="str">
        <f>IF(ISERROR(VLOOKUP(J102,'KAYIT LİSTESİ'!$B$4:$H$767,4,0)),"",(VLOOKUP(J102,'KAYIT LİSTESİ'!$B$4:$H$767,4,0)))</f>
        <v/>
      </c>
      <c r="M102" s="186" t="str">
        <f>IF(ISERROR(VLOOKUP(J102,'KAYIT LİSTESİ'!$B$4:$H$767,5,0)),"",(VLOOKUP(J102,'KAYIT LİSTESİ'!$B$4:$H$767,5,0)))</f>
        <v/>
      </c>
      <c r="N102" s="186" t="str">
        <f>IF(ISERROR(VLOOKUP(J102,'KAYIT LİSTESİ'!$B$4:$H$767,6,0)),"",(VLOOKUP(J102,'KAYIT LİSTESİ'!$B$4:$H$767,6,0)))</f>
        <v/>
      </c>
      <c r="O102" s="202"/>
    </row>
    <row r="103" spans="1:15" ht="42.75" customHeight="1" x14ac:dyDescent="0.2">
      <c r="A103" s="510" t="s">
        <v>16</v>
      </c>
      <c r="B103" s="511"/>
      <c r="C103" s="511"/>
      <c r="D103" s="511"/>
      <c r="E103" s="511"/>
      <c r="F103" s="511"/>
      <c r="G103" s="511"/>
      <c r="H103" s="227"/>
      <c r="I103" s="96">
        <v>27</v>
      </c>
      <c r="J103" s="97" t="s">
        <v>395</v>
      </c>
      <c r="K103" s="258" t="str">
        <f>IF(ISERROR(VLOOKUP(J103,'KAYIT LİSTESİ'!$B$4:$H$767,2,0)),"",(VLOOKUP(J103,'KAYIT LİSTESİ'!$B$4:$H$767,2,0)))</f>
        <v/>
      </c>
      <c r="L103" s="98" t="str">
        <f>IF(ISERROR(VLOOKUP(J103,'KAYIT LİSTESİ'!$B$4:$H$767,4,0)),"",(VLOOKUP(J103,'KAYIT LİSTESİ'!$B$4:$H$767,4,0)))</f>
        <v/>
      </c>
      <c r="M103" s="186" t="str">
        <f>IF(ISERROR(VLOOKUP(J103,'KAYIT LİSTESİ'!$B$4:$H$767,5,0)),"",(VLOOKUP(J103,'KAYIT LİSTESİ'!$B$4:$H$767,5,0)))</f>
        <v/>
      </c>
      <c r="N103" s="186" t="str">
        <f>IF(ISERROR(VLOOKUP(J103,'KAYIT LİSTESİ'!$B$4:$H$767,6,0)),"",(VLOOKUP(J103,'KAYIT LİSTESİ'!$B$4:$H$767,6,0)))</f>
        <v/>
      </c>
      <c r="O103" s="202"/>
    </row>
    <row r="104" spans="1:15" ht="42.75" customHeight="1" x14ac:dyDescent="0.2">
      <c r="A104" s="194" t="s">
        <v>12</v>
      </c>
      <c r="B104" s="194" t="s">
        <v>97</v>
      </c>
      <c r="C104" s="194" t="s">
        <v>96</v>
      </c>
      <c r="D104" s="195" t="s">
        <v>13</v>
      </c>
      <c r="E104" s="196" t="s">
        <v>14</v>
      </c>
      <c r="F104" s="196" t="s">
        <v>216</v>
      </c>
      <c r="G104" s="194" t="s">
        <v>267</v>
      </c>
      <c r="H104" s="227"/>
      <c r="I104" s="96">
        <v>28</v>
      </c>
      <c r="J104" s="97" t="s">
        <v>396</v>
      </c>
      <c r="K104" s="258" t="str">
        <f>IF(ISERROR(VLOOKUP(J104,'KAYIT LİSTESİ'!$B$4:$H$767,2,0)),"",(VLOOKUP(J104,'KAYIT LİSTESİ'!$B$4:$H$767,2,0)))</f>
        <v/>
      </c>
      <c r="L104" s="98" t="str">
        <f>IF(ISERROR(VLOOKUP(J104,'KAYIT LİSTESİ'!$B$4:$H$767,4,0)),"",(VLOOKUP(J104,'KAYIT LİSTESİ'!$B$4:$H$767,4,0)))</f>
        <v/>
      </c>
      <c r="M104" s="186" t="str">
        <f>IF(ISERROR(VLOOKUP(J104,'KAYIT LİSTESİ'!$B$4:$H$767,5,0)),"",(VLOOKUP(J104,'KAYIT LİSTESİ'!$B$4:$H$767,5,0)))</f>
        <v/>
      </c>
      <c r="N104" s="186" t="str">
        <f>IF(ISERROR(VLOOKUP(J104,'KAYIT LİSTESİ'!$B$4:$H$767,6,0)),"",(VLOOKUP(J104,'KAYIT LİSTESİ'!$B$4:$H$767,6,0)))</f>
        <v/>
      </c>
      <c r="O104" s="202"/>
    </row>
    <row r="105" spans="1:15" ht="42.75" customHeight="1" x14ac:dyDescent="0.2">
      <c r="A105" s="73">
        <v>1</v>
      </c>
      <c r="B105" s="199" t="s">
        <v>554</v>
      </c>
      <c r="C105" s="255" t="str">
        <f>IF(ISERROR(VLOOKUP(B105,'KAYIT LİSTESİ'!$B$4:$H$767,2,0)),"",(VLOOKUP(B105,'KAYIT LİSTESİ'!$B$4:$H$767,2,0)))</f>
        <v/>
      </c>
      <c r="D105" s="127" t="str">
        <f>IF(ISERROR(VLOOKUP(B105,'KAYIT LİSTESİ'!$B$4:$H$767,4,0)),"",(VLOOKUP(B105,'KAYIT LİSTESİ'!$B$4:$H$767,4,0)))</f>
        <v/>
      </c>
      <c r="E105" s="200" t="str">
        <f>IF(ISERROR(VLOOKUP(B105,'KAYIT LİSTESİ'!$B$4:$H$767,5,0)),"",(VLOOKUP(B105,'KAYIT LİSTESİ'!$B$4:$H$767,5,0)))</f>
        <v/>
      </c>
      <c r="F105" s="200" t="str">
        <f>IF(ISERROR(VLOOKUP(B105,'KAYIT LİSTESİ'!$B$4:$H$767,6,0)),"",(VLOOKUP(B105,'KAYIT LİSTESİ'!$B$4:$H$767,6,0)))</f>
        <v/>
      </c>
      <c r="G105" s="128"/>
      <c r="H105" s="227"/>
      <c r="I105" s="96">
        <v>29</v>
      </c>
      <c r="J105" s="97" t="s">
        <v>397</v>
      </c>
      <c r="K105" s="258" t="str">
        <f>IF(ISERROR(VLOOKUP(J105,'KAYIT LİSTESİ'!$B$4:$H$767,2,0)),"",(VLOOKUP(J105,'KAYIT LİSTESİ'!$B$4:$H$767,2,0)))</f>
        <v/>
      </c>
      <c r="L105" s="98" t="str">
        <f>IF(ISERROR(VLOOKUP(J105,'KAYIT LİSTESİ'!$B$4:$H$767,4,0)),"",(VLOOKUP(J105,'KAYIT LİSTESİ'!$B$4:$H$767,4,0)))</f>
        <v/>
      </c>
      <c r="M105" s="186" t="str">
        <f>IF(ISERROR(VLOOKUP(J105,'KAYIT LİSTESİ'!$B$4:$H$767,5,0)),"",(VLOOKUP(J105,'KAYIT LİSTESİ'!$B$4:$H$767,5,0)))</f>
        <v/>
      </c>
      <c r="N105" s="186" t="str">
        <f>IF(ISERROR(VLOOKUP(J105,'KAYIT LİSTESİ'!$B$4:$H$767,6,0)),"",(VLOOKUP(J105,'KAYIT LİSTESİ'!$B$4:$H$767,6,0)))</f>
        <v/>
      </c>
      <c r="O105" s="202"/>
    </row>
    <row r="106" spans="1:15" ht="42.75" customHeight="1" x14ac:dyDescent="0.2">
      <c r="A106" s="73">
        <v>2</v>
      </c>
      <c r="B106" s="199" t="s">
        <v>555</v>
      </c>
      <c r="C106" s="255" t="str">
        <f>IF(ISERROR(VLOOKUP(B106,'KAYIT LİSTESİ'!$B$4:$H$767,2,0)),"",(VLOOKUP(B106,'KAYIT LİSTESİ'!$B$4:$H$767,2,0)))</f>
        <v/>
      </c>
      <c r="D106" s="127" t="str">
        <f>IF(ISERROR(VLOOKUP(B106,'KAYIT LİSTESİ'!$B$4:$H$767,4,0)),"",(VLOOKUP(B106,'KAYIT LİSTESİ'!$B$4:$H$767,4,0)))</f>
        <v/>
      </c>
      <c r="E106" s="200" t="str">
        <f>IF(ISERROR(VLOOKUP(B106,'KAYIT LİSTESİ'!$B$4:$H$767,5,0)),"",(VLOOKUP(B106,'KAYIT LİSTESİ'!$B$4:$H$767,5,0)))</f>
        <v/>
      </c>
      <c r="F106" s="200" t="str">
        <f>IF(ISERROR(VLOOKUP(B106,'KAYIT LİSTESİ'!$B$4:$H$767,6,0)),"",(VLOOKUP(B106,'KAYIT LİSTESİ'!$B$4:$H$767,6,0)))</f>
        <v/>
      </c>
      <c r="G106" s="128"/>
      <c r="H106" s="227"/>
      <c r="I106" s="96">
        <v>30</v>
      </c>
      <c r="J106" s="97" t="s">
        <v>398</v>
      </c>
      <c r="K106" s="258" t="str">
        <f>IF(ISERROR(VLOOKUP(J106,'KAYIT LİSTESİ'!$B$4:$H$767,2,0)),"",(VLOOKUP(J106,'KAYIT LİSTESİ'!$B$4:$H$767,2,0)))</f>
        <v/>
      </c>
      <c r="L106" s="98" t="str">
        <f>IF(ISERROR(VLOOKUP(J106,'KAYIT LİSTESİ'!$B$4:$H$767,4,0)),"",(VLOOKUP(J106,'KAYIT LİSTESİ'!$B$4:$H$767,4,0)))</f>
        <v/>
      </c>
      <c r="M106" s="186" t="str">
        <f>IF(ISERROR(VLOOKUP(J106,'KAYIT LİSTESİ'!$B$4:$H$767,5,0)),"",(VLOOKUP(J106,'KAYIT LİSTESİ'!$B$4:$H$767,5,0)))</f>
        <v/>
      </c>
      <c r="N106" s="186" t="str">
        <f>IF(ISERROR(VLOOKUP(J106,'KAYIT LİSTESİ'!$B$4:$H$767,6,0)),"",(VLOOKUP(J106,'KAYIT LİSTESİ'!$B$4:$H$767,6,0)))</f>
        <v/>
      </c>
      <c r="O106" s="202"/>
    </row>
    <row r="107" spans="1:15" ht="42.75" customHeight="1" x14ac:dyDescent="0.2">
      <c r="A107" s="73">
        <v>3</v>
      </c>
      <c r="B107" s="199" t="s">
        <v>556</v>
      </c>
      <c r="C107" s="255" t="str">
        <f>IF(ISERROR(VLOOKUP(B107,'KAYIT LİSTESİ'!$B$4:$H$767,2,0)),"",(VLOOKUP(B107,'KAYIT LİSTESİ'!$B$4:$H$767,2,0)))</f>
        <v/>
      </c>
      <c r="D107" s="127" t="str">
        <f>IF(ISERROR(VLOOKUP(B107,'KAYIT LİSTESİ'!$B$4:$H$767,4,0)),"",(VLOOKUP(B107,'KAYIT LİSTESİ'!$B$4:$H$767,4,0)))</f>
        <v/>
      </c>
      <c r="E107" s="200" t="str">
        <f>IF(ISERROR(VLOOKUP(B107,'KAYIT LİSTESİ'!$B$4:$H$767,5,0)),"",(VLOOKUP(B107,'KAYIT LİSTESİ'!$B$4:$H$767,5,0)))</f>
        <v/>
      </c>
      <c r="F107" s="200" t="str">
        <f>IF(ISERROR(VLOOKUP(B107,'KAYIT LİSTESİ'!$B$4:$H$767,6,0)),"",(VLOOKUP(B107,'KAYIT LİSTESİ'!$B$4:$H$767,6,0)))</f>
        <v/>
      </c>
      <c r="G107" s="128"/>
      <c r="H107" s="227"/>
      <c r="I107" s="96">
        <v>31</v>
      </c>
      <c r="J107" s="97" t="s">
        <v>399</v>
      </c>
      <c r="K107" s="258" t="str">
        <f>IF(ISERROR(VLOOKUP(J107,'KAYIT LİSTESİ'!$B$4:$H$767,2,0)),"",(VLOOKUP(J107,'KAYIT LİSTESİ'!$B$4:$H$767,2,0)))</f>
        <v/>
      </c>
      <c r="L107" s="98" t="str">
        <f>IF(ISERROR(VLOOKUP(J107,'KAYIT LİSTESİ'!$B$4:$H$767,4,0)),"",(VLOOKUP(J107,'KAYIT LİSTESİ'!$B$4:$H$767,4,0)))</f>
        <v/>
      </c>
      <c r="M107" s="186" t="str">
        <f>IF(ISERROR(VLOOKUP(J107,'KAYIT LİSTESİ'!$B$4:$H$767,5,0)),"",(VLOOKUP(J107,'KAYIT LİSTESİ'!$B$4:$H$767,5,0)))</f>
        <v/>
      </c>
      <c r="N107" s="186" t="str">
        <f>IF(ISERROR(VLOOKUP(J107,'KAYIT LİSTESİ'!$B$4:$H$767,6,0)),"",(VLOOKUP(J107,'KAYIT LİSTESİ'!$B$4:$H$767,6,0)))</f>
        <v/>
      </c>
      <c r="O107" s="202"/>
    </row>
    <row r="108" spans="1:15" ht="42.75" customHeight="1" x14ac:dyDescent="0.2">
      <c r="A108" s="73">
        <v>4</v>
      </c>
      <c r="B108" s="199" t="s">
        <v>557</v>
      </c>
      <c r="C108" s="255" t="str">
        <f>IF(ISERROR(VLOOKUP(B108,'KAYIT LİSTESİ'!$B$4:$H$767,2,0)),"",(VLOOKUP(B108,'KAYIT LİSTESİ'!$B$4:$H$767,2,0)))</f>
        <v/>
      </c>
      <c r="D108" s="127" t="str">
        <f>IF(ISERROR(VLOOKUP(B108,'KAYIT LİSTESİ'!$B$4:$H$767,4,0)),"",(VLOOKUP(B108,'KAYIT LİSTESİ'!$B$4:$H$767,4,0)))</f>
        <v/>
      </c>
      <c r="E108" s="200" t="str">
        <f>IF(ISERROR(VLOOKUP(B108,'KAYIT LİSTESİ'!$B$4:$H$767,5,0)),"",(VLOOKUP(B108,'KAYIT LİSTESİ'!$B$4:$H$767,5,0)))</f>
        <v/>
      </c>
      <c r="F108" s="200" t="str">
        <f>IF(ISERROR(VLOOKUP(B108,'KAYIT LİSTESİ'!$B$4:$H$767,6,0)),"",(VLOOKUP(B108,'KAYIT LİSTESİ'!$B$4:$H$767,6,0)))</f>
        <v/>
      </c>
      <c r="G108" s="128"/>
      <c r="H108" s="227"/>
      <c r="I108" s="96">
        <v>32</v>
      </c>
      <c r="J108" s="97" t="s">
        <v>400</v>
      </c>
      <c r="K108" s="258" t="str">
        <f>IF(ISERROR(VLOOKUP(J108,'KAYIT LİSTESİ'!$B$4:$H$767,2,0)),"",(VLOOKUP(J108,'KAYIT LİSTESİ'!$B$4:$H$767,2,0)))</f>
        <v/>
      </c>
      <c r="L108" s="98" t="str">
        <f>IF(ISERROR(VLOOKUP(J108,'KAYIT LİSTESİ'!$B$4:$H$767,4,0)),"",(VLOOKUP(J108,'KAYIT LİSTESİ'!$B$4:$H$767,4,0)))</f>
        <v/>
      </c>
      <c r="M108" s="186" t="str">
        <f>IF(ISERROR(VLOOKUP(J108,'KAYIT LİSTESİ'!$B$4:$H$767,5,0)),"",(VLOOKUP(J108,'KAYIT LİSTESİ'!$B$4:$H$767,5,0)))</f>
        <v/>
      </c>
      <c r="N108" s="186" t="str">
        <f>IF(ISERROR(VLOOKUP(J108,'KAYIT LİSTESİ'!$B$4:$H$767,6,0)),"",(VLOOKUP(J108,'KAYIT LİSTESİ'!$B$4:$H$767,6,0)))</f>
        <v/>
      </c>
      <c r="O108" s="202"/>
    </row>
    <row r="109" spans="1:15" ht="42.75" customHeight="1" x14ac:dyDescent="0.2">
      <c r="A109" s="73">
        <v>5</v>
      </c>
      <c r="B109" s="199" t="s">
        <v>558</v>
      </c>
      <c r="C109" s="255" t="str">
        <f>IF(ISERROR(VLOOKUP(B109,'KAYIT LİSTESİ'!$B$4:$H$767,2,0)),"",(VLOOKUP(B109,'KAYIT LİSTESİ'!$B$4:$H$767,2,0)))</f>
        <v/>
      </c>
      <c r="D109" s="127" t="str">
        <f>IF(ISERROR(VLOOKUP(B109,'KAYIT LİSTESİ'!$B$4:$H$767,4,0)),"",(VLOOKUP(B109,'KAYIT LİSTESİ'!$B$4:$H$767,4,0)))</f>
        <v/>
      </c>
      <c r="E109" s="200" t="str">
        <f>IF(ISERROR(VLOOKUP(B109,'KAYIT LİSTESİ'!$B$4:$H$767,5,0)),"",(VLOOKUP(B109,'KAYIT LİSTESİ'!$B$4:$H$767,5,0)))</f>
        <v/>
      </c>
      <c r="F109" s="200" t="str">
        <f>IF(ISERROR(VLOOKUP(B109,'KAYIT LİSTESİ'!$B$4:$H$767,6,0)),"",(VLOOKUP(B109,'KAYIT LİSTESİ'!$B$4:$H$767,6,0)))</f>
        <v/>
      </c>
      <c r="G109" s="128"/>
      <c r="H109" s="227"/>
      <c r="I109" s="96">
        <v>33</v>
      </c>
      <c r="J109" s="97" t="s">
        <v>401</v>
      </c>
      <c r="K109" s="258" t="str">
        <f>IF(ISERROR(VLOOKUP(J109,'KAYIT LİSTESİ'!$B$4:$H$767,2,0)),"",(VLOOKUP(J109,'KAYIT LİSTESİ'!$B$4:$H$767,2,0)))</f>
        <v/>
      </c>
      <c r="L109" s="98" t="str">
        <f>IF(ISERROR(VLOOKUP(J109,'KAYIT LİSTESİ'!$B$4:$H$767,4,0)),"",(VLOOKUP(J109,'KAYIT LİSTESİ'!$B$4:$H$767,4,0)))</f>
        <v/>
      </c>
      <c r="M109" s="186" t="str">
        <f>IF(ISERROR(VLOOKUP(J109,'KAYIT LİSTESİ'!$B$4:$H$767,5,0)),"",(VLOOKUP(J109,'KAYIT LİSTESİ'!$B$4:$H$767,5,0)))</f>
        <v/>
      </c>
      <c r="N109" s="186" t="str">
        <f>IF(ISERROR(VLOOKUP(J109,'KAYIT LİSTESİ'!$B$4:$H$767,6,0)),"",(VLOOKUP(J109,'KAYIT LİSTESİ'!$B$4:$H$767,6,0)))</f>
        <v/>
      </c>
      <c r="O109" s="202"/>
    </row>
    <row r="110" spans="1:15" ht="42.75" customHeight="1" x14ac:dyDescent="0.2">
      <c r="A110" s="73">
        <v>6</v>
      </c>
      <c r="B110" s="199" t="s">
        <v>559</v>
      </c>
      <c r="C110" s="255" t="str">
        <f>IF(ISERROR(VLOOKUP(B110,'KAYIT LİSTESİ'!$B$4:$H$767,2,0)),"",(VLOOKUP(B110,'KAYIT LİSTESİ'!$B$4:$H$767,2,0)))</f>
        <v/>
      </c>
      <c r="D110" s="127" t="str">
        <f>IF(ISERROR(VLOOKUP(B110,'KAYIT LİSTESİ'!$B$4:$H$767,4,0)),"",(VLOOKUP(B110,'KAYIT LİSTESİ'!$B$4:$H$767,4,0)))</f>
        <v/>
      </c>
      <c r="E110" s="200" t="str">
        <f>IF(ISERROR(VLOOKUP(B110,'KAYIT LİSTESİ'!$B$4:$H$767,5,0)),"",(VLOOKUP(B110,'KAYIT LİSTESİ'!$B$4:$H$767,5,0)))</f>
        <v/>
      </c>
      <c r="F110" s="200" t="str">
        <f>IF(ISERROR(VLOOKUP(B110,'KAYIT LİSTESİ'!$B$4:$H$767,6,0)),"",(VLOOKUP(B110,'KAYIT LİSTESİ'!$B$4:$H$767,6,0)))</f>
        <v/>
      </c>
      <c r="G110" s="128"/>
      <c r="H110" s="214"/>
      <c r="I110" s="96">
        <v>34</v>
      </c>
      <c r="J110" s="97" t="s">
        <v>402</v>
      </c>
      <c r="K110" s="258" t="str">
        <f>IF(ISERROR(VLOOKUP(J110,'KAYIT LİSTESİ'!$B$4:$H$767,2,0)),"",(VLOOKUP(J110,'KAYIT LİSTESİ'!$B$4:$H$767,2,0)))</f>
        <v/>
      </c>
      <c r="L110" s="98" t="str">
        <f>IF(ISERROR(VLOOKUP(J110,'KAYIT LİSTESİ'!$B$4:$H$767,4,0)),"",(VLOOKUP(J110,'KAYIT LİSTESİ'!$B$4:$H$767,4,0)))</f>
        <v/>
      </c>
      <c r="M110" s="186" t="str">
        <f>IF(ISERROR(VLOOKUP(J110,'KAYIT LİSTESİ'!$B$4:$H$767,5,0)),"",(VLOOKUP(J110,'KAYIT LİSTESİ'!$B$4:$H$767,5,0)))</f>
        <v/>
      </c>
      <c r="N110" s="186" t="str">
        <f>IF(ISERROR(VLOOKUP(J110,'KAYIT LİSTESİ'!$B$4:$H$767,6,0)),"",(VLOOKUP(J110,'KAYIT LİSTESİ'!$B$4:$H$767,6,0)))</f>
        <v/>
      </c>
      <c r="O110" s="202"/>
    </row>
    <row r="111" spans="1:15" ht="42.75" customHeight="1" x14ac:dyDescent="0.2">
      <c r="A111" s="73">
        <v>7</v>
      </c>
      <c r="B111" s="199" t="s">
        <v>560</v>
      </c>
      <c r="C111" s="255" t="str">
        <f>IF(ISERROR(VLOOKUP(B111,'KAYIT LİSTESİ'!$B$4:$H$767,2,0)),"",(VLOOKUP(B111,'KAYIT LİSTESİ'!$B$4:$H$767,2,0)))</f>
        <v/>
      </c>
      <c r="D111" s="127" t="str">
        <f>IF(ISERROR(VLOOKUP(B111,'KAYIT LİSTESİ'!$B$4:$H$767,4,0)),"",(VLOOKUP(B111,'KAYIT LİSTESİ'!$B$4:$H$767,4,0)))</f>
        <v/>
      </c>
      <c r="E111" s="200" t="str">
        <f>IF(ISERROR(VLOOKUP(B111,'KAYIT LİSTESİ'!$B$4:$H$767,5,0)),"",(VLOOKUP(B111,'KAYIT LİSTESİ'!$B$4:$H$767,5,0)))</f>
        <v/>
      </c>
      <c r="F111" s="200" t="str">
        <f>IF(ISERROR(VLOOKUP(B111,'KAYIT LİSTESİ'!$B$4:$H$767,6,0)),"",(VLOOKUP(B111,'KAYIT LİSTESİ'!$B$4:$H$767,6,0)))</f>
        <v/>
      </c>
      <c r="G111" s="128"/>
      <c r="H111" s="214"/>
      <c r="I111" s="96">
        <v>35</v>
      </c>
      <c r="J111" s="97" t="s">
        <v>403</v>
      </c>
      <c r="K111" s="258" t="str">
        <f>IF(ISERROR(VLOOKUP(J111,'KAYIT LİSTESİ'!$B$4:$H$767,2,0)),"",(VLOOKUP(J111,'KAYIT LİSTESİ'!$B$4:$H$767,2,0)))</f>
        <v/>
      </c>
      <c r="L111" s="98" t="str">
        <f>IF(ISERROR(VLOOKUP(J111,'KAYIT LİSTESİ'!$B$4:$H$767,4,0)),"",(VLOOKUP(J111,'KAYIT LİSTESİ'!$B$4:$H$767,4,0)))</f>
        <v/>
      </c>
      <c r="M111" s="186" t="str">
        <f>IF(ISERROR(VLOOKUP(J111,'KAYIT LİSTESİ'!$B$4:$H$767,5,0)),"",(VLOOKUP(J111,'KAYIT LİSTESİ'!$B$4:$H$767,5,0)))</f>
        <v/>
      </c>
      <c r="N111" s="186" t="str">
        <f>IF(ISERROR(VLOOKUP(J111,'KAYIT LİSTESİ'!$B$4:$H$767,6,0)),"",(VLOOKUP(J111,'KAYIT LİSTESİ'!$B$4:$H$767,6,0)))</f>
        <v/>
      </c>
      <c r="O111" s="202"/>
    </row>
    <row r="112" spans="1:15" ht="42.75" customHeight="1" x14ac:dyDescent="0.2">
      <c r="A112" s="73">
        <v>8</v>
      </c>
      <c r="B112" s="199" t="s">
        <v>561</v>
      </c>
      <c r="C112" s="255" t="str">
        <f>IF(ISERROR(VLOOKUP(B112,'KAYIT LİSTESİ'!$B$4:$H$767,2,0)),"",(VLOOKUP(B112,'KAYIT LİSTESİ'!$B$4:$H$767,2,0)))</f>
        <v/>
      </c>
      <c r="D112" s="127" t="str">
        <f>IF(ISERROR(VLOOKUP(B112,'KAYIT LİSTESİ'!$B$4:$H$767,4,0)),"",(VLOOKUP(B112,'KAYIT LİSTESİ'!$B$4:$H$767,4,0)))</f>
        <v/>
      </c>
      <c r="E112" s="200" t="str">
        <f>IF(ISERROR(VLOOKUP(B112,'KAYIT LİSTESİ'!$B$4:$H$767,5,0)),"",(VLOOKUP(B112,'KAYIT LİSTESİ'!$B$4:$H$767,5,0)))</f>
        <v/>
      </c>
      <c r="F112" s="200" t="str">
        <f>IF(ISERROR(VLOOKUP(B112,'KAYIT LİSTESİ'!$B$4:$H$767,6,0)),"",(VLOOKUP(B112,'KAYIT LİSTESİ'!$B$4:$H$767,6,0)))</f>
        <v/>
      </c>
      <c r="G112" s="128"/>
      <c r="H112" s="214"/>
      <c r="I112" s="96">
        <v>36</v>
      </c>
      <c r="J112" s="97" t="s">
        <v>404</v>
      </c>
      <c r="K112" s="258" t="str">
        <f>IF(ISERROR(VLOOKUP(J112,'KAYIT LİSTESİ'!$B$4:$H$767,2,0)),"",(VLOOKUP(J112,'KAYIT LİSTESİ'!$B$4:$H$767,2,0)))</f>
        <v/>
      </c>
      <c r="L112" s="98" t="str">
        <f>IF(ISERROR(VLOOKUP(J112,'KAYIT LİSTESİ'!$B$4:$H$767,4,0)),"",(VLOOKUP(J112,'KAYIT LİSTESİ'!$B$4:$H$767,4,0)))</f>
        <v/>
      </c>
      <c r="M112" s="186" t="str">
        <f>IF(ISERROR(VLOOKUP(J112,'KAYIT LİSTESİ'!$B$4:$H$767,5,0)),"",(VLOOKUP(J112,'KAYIT LİSTESİ'!$B$4:$H$767,5,0)))</f>
        <v/>
      </c>
      <c r="N112" s="186" t="str">
        <f>IF(ISERROR(VLOOKUP(J112,'KAYIT LİSTESİ'!$B$4:$H$767,6,0)),"",(VLOOKUP(J112,'KAYIT LİSTESİ'!$B$4:$H$767,6,0)))</f>
        <v/>
      </c>
      <c r="O112" s="202"/>
    </row>
    <row r="113" spans="1:15" ht="42.75" customHeight="1" x14ac:dyDescent="0.2">
      <c r="A113" s="510" t="s">
        <v>17</v>
      </c>
      <c r="B113" s="511"/>
      <c r="C113" s="511"/>
      <c r="D113" s="511"/>
      <c r="E113" s="511"/>
      <c r="F113" s="511"/>
      <c r="G113" s="511"/>
      <c r="H113" s="214"/>
      <c r="I113" s="96">
        <v>37</v>
      </c>
      <c r="J113" s="97" t="s">
        <v>405</v>
      </c>
      <c r="K113" s="258" t="str">
        <f>IF(ISERROR(VLOOKUP(J113,'KAYIT LİSTESİ'!$B$4:$H$767,2,0)),"",(VLOOKUP(J113,'KAYIT LİSTESİ'!$B$4:$H$767,2,0)))</f>
        <v/>
      </c>
      <c r="L113" s="98" t="str">
        <f>IF(ISERROR(VLOOKUP(J113,'KAYIT LİSTESİ'!$B$4:$H$767,4,0)),"",(VLOOKUP(J113,'KAYIT LİSTESİ'!$B$4:$H$767,4,0)))</f>
        <v/>
      </c>
      <c r="M113" s="186" t="str">
        <f>IF(ISERROR(VLOOKUP(J113,'KAYIT LİSTESİ'!$B$4:$H$767,5,0)),"",(VLOOKUP(J113,'KAYIT LİSTESİ'!$B$4:$H$767,5,0)))</f>
        <v/>
      </c>
      <c r="N113" s="186" t="str">
        <f>IF(ISERROR(VLOOKUP(J113,'KAYIT LİSTESİ'!$B$4:$H$767,6,0)),"",(VLOOKUP(J113,'KAYIT LİSTESİ'!$B$4:$H$767,6,0)))</f>
        <v/>
      </c>
      <c r="O113" s="202"/>
    </row>
    <row r="114" spans="1:15" ht="42.75" customHeight="1" x14ac:dyDescent="0.2">
      <c r="A114" s="194" t="s">
        <v>12</v>
      </c>
      <c r="B114" s="194" t="s">
        <v>97</v>
      </c>
      <c r="C114" s="194" t="s">
        <v>96</v>
      </c>
      <c r="D114" s="195" t="s">
        <v>13</v>
      </c>
      <c r="E114" s="196" t="s">
        <v>14</v>
      </c>
      <c r="F114" s="196" t="s">
        <v>216</v>
      </c>
      <c r="G114" s="194" t="s">
        <v>267</v>
      </c>
      <c r="H114" s="214"/>
      <c r="I114" s="96">
        <v>38</v>
      </c>
      <c r="J114" s="97" t="s">
        <v>406</v>
      </c>
      <c r="K114" s="258" t="str">
        <f>IF(ISERROR(VLOOKUP(J114,'KAYIT LİSTESİ'!$B$4:$H$767,2,0)),"",(VLOOKUP(J114,'KAYIT LİSTESİ'!$B$4:$H$767,2,0)))</f>
        <v/>
      </c>
      <c r="L114" s="98" t="str">
        <f>IF(ISERROR(VLOOKUP(J114,'KAYIT LİSTESİ'!$B$4:$H$767,4,0)),"",(VLOOKUP(J114,'KAYIT LİSTESİ'!$B$4:$H$767,4,0)))</f>
        <v/>
      </c>
      <c r="M114" s="186" t="str">
        <f>IF(ISERROR(VLOOKUP(J114,'KAYIT LİSTESİ'!$B$4:$H$767,5,0)),"",(VLOOKUP(J114,'KAYIT LİSTESİ'!$B$4:$H$767,5,0)))</f>
        <v/>
      </c>
      <c r="N114" s="186" t="str">
        <f>IF(ISERROR(VLOOKUP(J114,'KAYIT LİSTESİ'!$B$4:$H$767,6,0)),"",(VLOOKUP(J114,'KAYIT LİSTESİ'!$B$4:$H$767,6,0)))</f>
        <v/>
      </c>
      <c r="O114" s="202"/>
    </row>
    <row r="115" spans="1:15" ht="42.75" customHeight="1" x14ac:dyDescent="0.2">
      <c r="A115" s="73">
        <v>1</v>
      </c>
      <c r="B115" s="199" t="s">
        <v>562</v>
      </c>
      <c r="C115" s="255" t="str">
        <f>IF(ISERROR(VLOOKUP(B115,'KAYIT LİSTESİ'!$B$4:$H$767,2,0)),"",(VLOOKUP(B115,'KAYIT LİSTESİ'!$B$4:$H$767,2,0)))</f>
        <v/>
      </c>
      <c r="D115" s="127" t="str">
        <f>IF(ISERROR(VLOOKUP(B115,'KAYIT LİSTESİ'!$B$4:$H$767,4,0)),"",(VLOOKUP(B115,'KAYIT LİSTESİ'!$B$4:$H$767,4,0)))</f>
        <v/>
      </c>
      <c r="E115" s="200" t="str">
        <f>IF(ISERROR(VLOOKUP(B115,'KAYIT LİSTESİ'!$B$4:$H$767,5,0)),"",(VLOOKUP(B115,'KAYIT LİSTESİ'!$B$4:$H$767,5,0)))</f>
        <v/>
      </c>
      <c r="F115" s="200" t="str">
        <f>IF(ISERROR(VLOOKUP(B115,'KAYIT LİSTESİ'!$B$4:$H$767,6,0)),"",(VLOOKUP(B115,'KAYIT LİSTESİ'!$B$4:$H$767,6,0)))</f>
        <v/>
      </c>
      <c r="G115" s="128"/>
      <c r="H115" s="214"/>
      <c r="I115" s="96">
        <v>39</v>
      </c>
      <c r="J115" s="97" t="s">
        <v>407</v>
      </c>
      <c r="K115" s="258" t="str">
        <f>IF(ISERROR(VLOOKUP(J115,'KAYIT LİSTESİ'!$B$4:$H$767,2,0)),"",(VLOOKUP(J115,'KAYIT LİSTESİ'!$B$4:$H$767,2,0)))</f>
        <v/>
      </c>
      <c r="L115" s="98" t="str">
        <f>IF(ISERROR(VLOOKUP(J115,'KAYIT LİSTESİ'!$B$4:$H$767,4,0)),"",(VLOOKUP(J115,'KAYIT LİSTESİ'!$B$4:$H$767,4,0)))</f>
        <v/>
      </c>
      <c r="M115" s="186" t="str">
        <f>IF(ISERROR(VLOOKUP(J115,'KAYIT LİSTESİ'!$B$4:$H$767,5,0)),"",(VLOOKUP(J115,'KAYIT LİSTESİ'!$B$4:$H$767,5,0)))</f>
        <v/>
      </c>
      <c r="N115" s="186" t="str">
        <f>IF(ISERROR(VLOOKUP(J115,'KAYIT LİSTESİ'!$B$4:$H$767,6,0)),"",(VLOOKUP(J115,'KAYIT LİSTESİ'!$B$4:$H$767,6,0)))</f>
        <v/>
      </c>
      <c r="O115" s="202"/>
    </row>
    <row r="116" spans="1:15" ht="42.75" customHeight="1" x14ac:dyDescent="0.2">
      <c r="A116" s="73">
        <v>2</v>
      </c>
      <c r="B116" s="199" t="s">
        <v>563</v>
      </c>
      <c r="C116" s="255" t="str">
        <f>IF(ISERROR(VLOOKUP(B116,'KAYIT LİSTESİ'!$B$4:$H$767,2,0)),"",(VLOOKUP(B116,'KAYIT LİSTESİ'!$B$4:$H$767,2,0)))</f>
        <v/>
      </c>
      <c r="D116" s="127" t="str">
        <f>IF(ISERROR(VLOOKUP(B116,'KAYIT LİSTESİ'!$B$4:$H$767,4,0)),"",(VLOOKUP(B116,'KAYIT LİSTESİ'!$B$4:$H$767,4,0)))</f>
        <v/>
      </c>
      <c r="E116" s="200" t="str">
        <f>IF(ISERROR(VLOOKUP(B116,'KAYIT LİSTESİ'!$B$4:$H$767,5,0)),"",(VLOOKUP(B116,'KAYIT LİSTESİ'!$B$4:$H$767,5,0)))</f>
        <v/>
      </c>
      <c r="F116" s="200" t="str">
        <f>IF(ISERROR(VLOOKUP(B116,'KAYIT LİSTESİ'!$B$4:$H$767,6,0)),"",(VLOOKUP(B116,'KAYIT LİSTESİ'!$B$4:$H$767,6,0)))</f>
        <v/>
      </c>
      <c r="G116" s="128"/>
      <c r="H116" s="214"/>
      <c r="I116" s="96">
        <v>40</v>
      </c>
      <c r="J116" s="97" t="s">
        <v>408</v>
      </c>
      <c r="K116" s="258" t="str">
        <f>IF(ISERROR(VLOOKUP(J116,'KAYIT LİSTESİ'!$B$4:$H$767,2,0)),"",(VLOOKUP(J116,'KAYIT LİSTESİ'!$B$4:$H$767,2,0)))</f>
        <v/>
      </c>
      <c r="L116" s="98" t="str">
        <f>IF(ISERROR(VLOOKUP(J116,'KAYIT LİSTESİ'!$B$4:$H$767,4,0)),"",(VLOOKUP(J116,'KAYIT LİSTESİ'!$B$4:$H$767,4,0)))</f>
        <v/>
      </c>
      <c r="M116" s="186" t="str">
        <f>IF(ISERROR(VLOOKUP(J116,'KAYIT LİSTESİ'!$B$4:$H$767,5,0)),"",(VLOOKUP(J116,'KAYIT LİSTESİ'!$B$4:$H$767,5,0)))</f>
        <v/>
      </c>
      <c r="N116" s="186" t="str">
        <f>IF(ISERROR(VLOOKUP(J116,'KAYIT LİSTESİ'!$B$4:$H$767,6,0)),"",(VLOOKUP(J116,'KAYIT LİSTESİ'!$B$4:$H$767,6,0)))</f>
        <v/>
      </c>
      <c r="O116" s="202"/>
    </row>
    <row r="117" spans="1:15" ht="42.75" customHeight="1" x14ac:dyDescent="0.3">
      <c r="A117" s="73">
        <v>3</v>
      </c>
      <c r="B117" s="199" t="s">
        <v>564</v>
      </c>
      <c r="C117" s="255" t="str">
        <f>IF(ISERROR(VLOOKUP(B117,'KAYIT LİSTESİ'!$B$4:$H$767,2,0)),"",(VLOOKUP(B117,'KAYIT LİSTESİ'!$B$4:$H$767,2,0)))</f>
        <v/>
      </c>
      <c r="D117" s="127" t="str">
        <f>IF(ISERROR(VLOOKUP(B117,'KAYIT LİSTESİ'!$B$4:$H$767,4,0)),"",(VLOOKUP(B117,'KAYIT LİSTESİ'!$B$4:$H$767,4,0)))</f>
        <v/>
      </c>
      <c r="E117" s="200" t="str">
        <f>IF(ISERROR(VLOOKUP(B117,'KAYIT LİSTESİ'!$B$4:$H$767,5,0)),"",(VLOOKUP(B117,'KAYIT LİSTESİ'!$B$4:$H$767,5,0)))</f>
        <v/>
      </c>
      <c r="F117" s="200" t="str">
        <f>IF(ISERROR(VLOOKUP(B117,'KAYIT LİSTESİ'!$B$4:$H$767,6,0)),"",(VLOOKUP(B117,'KAYIT LİSTESİ'!$B$4:$H$767,6,0)))</f>
        <v/>
      </c>
      <c r="G117" s="128"/>
      <c r="H117" s="214"/>
      <c r="I117" s="616" t="s">
        <v>466</v>
      </c>
      <c r="J117" s="616"/>
      <c r="K117" s="616"/>
      <c r="L117" s="616"/>
      <c r="M117" s="616"/>
      <c r="N117" s="616"/>
      <c r="O117" s="616"/>
    </row>
    <row r="118" spans="1:15" ht="42.75" customHeight="1" x14ac:dyDescent="0.2">
      <c r="A118" s="73">
        <v>4</v>
      </c>
      <c r="B118" s="199" t="s">
        <v>565</v>
      </c>
      <c r="C118" s="255" t="str">
        <f>IF(ISERROR(VLOOKUP(B118,'KAYIT LİSTESİ'!$B$4:$H$767,2,0)),"",(VLOOKUP(B118,'KAYIT LİSTESİ'!$B$4:$H$767,2,0)))</f>
        <v/>
      </c>
      <c r="D118" s="127" t="str">
        <f>IF(ISERROR(VLOOKUP(B118,'KAYIT LİSTESİ'!$B$4:$H$767,4,0)),"",(VLOOKUP(B118,'KAYIT LİSTESİ'!$B$4:$H$767,4,0)))</f>
        <v/>
      </c>
      <c r="E118" s="200" t="str">
        <f>IF(ISERROR(VLOOKUP(B118,'KAYIT LİSTESİ'!$B$4:$H$767,5,0)),"",(VLOOKUP(B118,'KAYIT LİSTESİ'!$B$4:$H$767,5,0)))</f>
        <v/>
      </c>
      <c r="F118" s="200" t="str">
        <f>IF(ISERROR(VLOOKUP(B118,'KAYIT LİSTESİ'!$B$4:$H$767,6,0)),"",(VLOOKUP(B118,'KAYIT LİSTESİ'!$B$4:$H$767,6,0)))</f>
        <v/>
      </c>
      <c r="G118" s="128"/>
      <c r="H118" s="214"/>
      <c r="I118" s="222" t="s">
        <v>6</v>
      </c>
      <c r="J118" s="229"/>
      <c r="K118" s="222" t="s">
        <v>95</v>
      </c>
      <c r="L118" s="222" t="s">
        <v>21</v>
      </c>
      <c r="M118" s="222" t="s">
        <v>7</v>
      </c>
      <c r="N118" s="222" t="s">
        <v>215</v>
      </c>
      <c r="O118" s="222" t="s">
        <v>273</v>
      </c>
    </row>
    <row r="119" spans="1:15" ht="42.75" customHeight="1" x14ac:dyDescent="0.2">
      <c r="A119" s="73">
        <v>5</v>
      </c>
      <c r="B119" s="199" t="s">
        <v>566</v>
      </c>
      <c r="C119" s="255" t="str">
        <f>IF(ISERROR(VLOOKUP(B119,'KAYIT LİSTESİ'!$B$4:$H$767,2,0)),"",(VLOOKUP(B119,'KAYIT LİSTESİ'!$B$4:$H$767,2,0)))</f>
        <v/>
      </c>
      <c r="D119" s="127" t="str">
        <f>IF(ISERROR(VLOOKUP(B119,'KAYIT LİSTESİ'!$B$4:$H$767,4,0)),"",(VLOOKUP(B119,'KAYIT LİSTESİ'!$B$4:$H$767,4,0)))</f>
        <v/>
      </c>
      <c r="E119" s="200" t="str">
        <f>IF(ISERROR(VLOOKUP(B119,'KAYIT LİSTESİ'!$B$4:$H$767,5,0)),"",(VLOOKUP(B119,'KAYIT LİSTESİ'!$B$4:$H$767,5,0)))</f>
        <v/>
      </c>
      <c r="F119" s="200" t="str">
        <f>IF(ISERROR(VLOOKUP(B119,'KAYIT LİSTESİ'!$B$4:$H$767,6,0)),"",(VLOOKUP(B119,'KAYIT LİSTESİ'!$B$4:$H$767,6,0)))</f>
        <v/>
      </c>
      <c r="G119" s="128"/>
      <c r="H119" s="214"/>
      <c r="I119" s="96">
        <v>1</v>
      </c>
      <c r="J119" s="97" t="s">
        <v>471</v>
      </c>
      <c r="K119" s="258" t="str">
        <f>IF(ISERROR(VLOOKUP(J119,'KAYIT LİSTESİ'!$B$4:$H$767,2,0)),"",(VLOOKUP(J119,'KAYIT LİSTESİ'!$B$4:$H$767,2,0)))</f>
        <v/>
      </c>
      <c r="L119" s="98" t="str">
        <f>IF(ISERROR(VLOOKUP(J119,'KAYIT LİSTESİ'!$B$4:$H$767,4,0)),"",(VLOOKUP(J119,'KAYIT LİSTESİ'!$B$4:$H$767,4,0)))</f>
        <v/>
      </c>
      <c r="M119" s="186" t="str">
        <f>IF(ISERROR(VLOOKUP(J119,'KAYIT LİSTESİ'!$B$4:$H$767,5,0)),"",(VLOOKUP(J119,'KAYIT LİSTESİ'!$B$4:$H$767,5,0)))</f>
        <v/>
      </c>
      <c r="N119" s="186" t="str">
        <f>IF(ISERROR(VLOOKUP(J119,'KAYIT LİSTESİ'!$B$4:$H$767,6,0)),"",(VLOOKUP(J119,'KAYIT LİSTESİ'!$B$4:$H$767,6,0)))</f>
        <v/>
      </c>
      <c r="O119" s="202"/>
    </row>
    <row r="120" spans="1:15" ht="42.75" customHeight="1" x14ac:dyDescent="0.2">
      <c r="A120" s="73">
        <v>6</v>
      </c>
      <c r="B120" s="199" t="s">
        <v>567</v>
      </c>
      <c r="C120" s="255" t="str">
        <f>IF(ISERROR(VLOOKUP(B120,'KAYIT LİSTESİ'!$B$4:$H$767,2,0)),"",(VLOOKUP(B120,'KAYIT LİSTESİ'!$B$4:$H$767,2,0)))</f>
        <v/>
      </c>
      <c r="D120" s="127" t="str">
        <f>IF(ISERROR(VLOOKUP(B120,'KAYIT LİSTESİ'!$B$4:$H$767,4,0)),"",(VLOOKUP(B120,'KAYIT LİSTESİ'!$B$4:$H$767,4,0)))</f>
        <v/>
      </c>
      <c r="E120" s="200" t="str">
        <f>IF(ISERROR(VLOOKUP(B120,'KAYIT LİSTESİ'!$B$4:$H$767,5,0)),"",(VLOOKUP(B120,'KAYIT LİSTESİ'!$B$4:$H$767,5,0)))</f>
        <v/>
      </c>
      <c r="F120" s="200" t="str">
        <f>IF(ISERROR(VLOOKUP(B120,'KAYIT LİSTESİ'!$B$4:$H$767,6,0)),"",(VLOOKUP(B120,'KAYIT LİSTESİ'!$B$4:$H$767,6,0)))</f>
        <v/>
      </c>
      <c r="G120" s="128"/>
      <c r="H120" s="214"/>
      <c r="I120" s="96">
        <v>2</v>
      </c>
      <c r="J120" s="97" t="s">
        <v>472</v>
      </c>
      <c r="K120" s="258" t="str">
        <f>IF(ISERROR(VLOOKUP(J120,'KAYIT LİSTESİ'!$B$4:$H$767,2,0)),"",(VLOOKUP(J120,'KAYIT LİSTESİ'!$B$4:$H$767,2,0)))</f>
        <v/>
      </c>
      <c r="L120" s="98" t="str">
        <f>IF(ISERROR(VLOOKUP(J120,'KAYIT LİSTESİ'!$B$4:$H$767,4,0)),"",(VLOOKUP(J120,'KAYIT LİSTESİ'!$B$4:$H$767,4,0)))</f>
        <v/>
      </c>
      <c r="M120" s="186" t="str">
        <f>IF(ISERROR(VLOOKUP(J120,'KAYIT LİSTESİ'!$B$4:$H$767,5,0)),"",(VLOOKUP(J120,'KAYIT LİSTESİ'!$B$4:$H$767,5,0)))</f>
        <v/>
      </c>
      <c r="N120" s="186" t="str">
        <f>IF(ISERROR(VLOOKUP(J120,'KAYIT LİSTESİ'!$B$4:$H$767,6,0)),"",(VLOOKUP(J120,'KAYIT LİSTESİ'!$B$4:$H$767,6,0)))</f>
        <v/>
      </c>
      <c r="O120" s="202"/>
    </row>
    <row r="121" spans="1:15" ht="42.75" customHeight="1" x14ac:dyDescent="0.2">
      <c r="A121" s="73">
        <v>7</v>
      </c>
      <c r="B121" s="199" t="s">
        <v>568</v>
      </c>
      <c r="C121" s="255" t="str">
        <f>IF(ISERROR(VLOOKUP(B121,'KAYIT LİSTESİ'!$B$4:$H$767,2,0)),"",(VLOOKUP(B121,'KAYIT LİSTESİ'!$B$4:$H$767,2,0)))</f>
        <v/>
      </c>
      <c r="D121" s="127" t="str">
        <f>IF(ISERROR(VLOOKUP(B121,'KAYIT LİSTESİ'!$B$4:$H$767,4,0)),"",(VLOOKUP(B121,'KAYIT LİSTESİ'!$B$4:$H$767,4,0)))</f>
        <v/>
      </c>
      <c r="E121" s="200" t="str">
        <f>IF(ISERROR(VLOOKUP(B121,'KAYIT LİSTESİ'!$B$4:$H$767,5,0)),"",(VLOOKUP(B121,'KAYIT LİSTESİ'!$B$4:$H$767,5,0)))</f>
        <v/>
      </c>
      <c r="F121" s="200" t="str">
        <f>IF(ISERROR(VLOOKUP(B121,'KAYIT LİSTESİ'!$B$4:$H$767,6,0)),"",(VLOOKUP(B121,'KAYIT LİSTESİ'!$B$4:$H$767,6,0)))</f>
        <v/>
      </c>
      <c r="G121" s="128"/>
      <c r="H121" s="214"/>
      <c r="I121" s="96">
        <v>3</v>
      </c>
      <c r="J121" s="97" t="s">
        <v>473</v>
      </c>
      <c r="K121" s="258" t="str">
        <f>IF(ISERROR(VLOOKUP(J121,'KAYIT LİSTESİ'!$B$4:$H$767,2,0)),"",(VLOOKUP(J121,'KAYIT LİSTESİ'!$B$4:$H$767,2,0)))</f>
        <v/>
      </c>
      <c r="L121" s="98" t="str">
        <f>IF(ISERROR(VLOOKUP(J121,'KAYIT LİSTESİ'!$B$4:$H$767,4,0)),"",(VLOOKUP(J121,'KAYIT LİSTESİ'!$B$4:$H$767,4,0)))</f>
        <v/>
      </c>
      <c r="M121" s="186" t="str">
        <f>IF(ISERROR(VLOOKUP(J121,'KAYIT LİSTESİ'!$B$4:$H$767,5,0)),"",(VLOOKUP(J121,'KAYIT LİSTESİ'!$B$4:$H$767,5,0)))</f>
        <v/>
      </c>
      <c r="N121" s="186" t="str">
        <f>IF(ISERROR(VLOOKUP(J121,'KAYIT LİSTESİ'!$B$4:$H$767,6,0)),"",(VLOOKUP(J121,'KAYIT LİSTESİ'!$B$4:$H$767,6,0)))</f>
        <v/>
      </c>
      <c r="O121" s="202"/>
    </row>
    <row r="122" spans="1:15" ht="42.75" customHeight="1" x14ac:dyDescent="0.2">
      <c r="A122" s="73">
        <v>8</v>
      </c>
      <c r="B122" s="199" t="s">
        <v>569</v>
      </c>
      <c r="C122" s="255" t="str">
        <f>IF(ISERROR(VLOOKUP(B122,'KAYIT LİSTESİ'!$B$4:$H$767,2,0)),"",(VLOOKUP(B122,'KAYIT LİSTESİ'!$B$4:$H$767,2,0)))</f>
        <v/>
      </c>
      <c r="D122" s="127" t="str">
        <f>IF(ISERROR(VLOOKUP(B122,'KAYIT LİSTESİ'!$B$4:$H$767,4,0)),"",(VLOOKUP(B122,'KAYIT LİSTESİ'!$B$4:$H$767,4,0)))</f>
        <v/>
      </c>
      <c r="E122" s="200" t="str">
        <f>IF(ISERROR(VLOOKUP(B122,'KAYIT LİSTESİ'!$B$4:$H$767,5,0)),"",(VLOOKUP(B122,'KAYIT LİSTESİ'!$B$4:$H$767,5,0)))</f>
        <v/>
      </c>
      <c r="F122" s="200" t="str">
        <f>IF(ISERROR(VLOOKUP(B122,'KAYIT LİSTESİ'!$B$4:$H$767,6,0)),"",(VLOOKUP(B122,'KAYIT LİSTESİ'!$B$4:$H$767,6,0)))</f>
        <v/>
      </c>
      <c r="G122" s="128"/>
      <c r="H122" s="214"/>
      <c r="I122" s="96">
        <v>4</v>
      </c>
      <c r="J122" s="97" t="s">
        <v>474</v>
      </c>
      <c r="K122" s="258" t="str">
        <f>IF(ISERROR(VLOOKUP(J122,'KAYIT LİSTESİ'!$B$4:$H$767,2,0)),"",(VLOOKUP(J122,'KAYIT LİSTESİ'!$B$4:$H$767,2,0)))</f>
        <v/>
      </c>
      <c r="L122" s="98" t="str">
        <f>IF(ISERROR(VLOOKUP(J122,'KAYIT LİSTESİ'!$B$4:$H$767,4,0)),"",(VLOOKUP(J122,'KAYIT LİSTESİ'!$B$4:$H$767,4,0)))</f>
        <v/>
      </c>
      <c r="M122" s="186" t="str">
        <f>IF(ISERROR(VLOOKUP(J122,'KAYIT LİSTESİ'!$B$4:$H$767,5,0)),"",(VLOOKUP(J122,'KAYIT LİSTESİ'!$B$4:$H$767,5,0)))</f>
        <v/>
      </c>
      <c r="N122" s="186" t="str">
        <f>IF(ISERROR(VLOOKUP(J122,'KAYIT LİSTESİ'!$B$4:$H$767,6,0)),"",(VLOOKUP(J122,'KAYIT LİSTESİ'!$B$4:$H$767,6,0)))</f>
        <v/>
      </c>
      <c r="O122" s="202"/>
    </row>
    <row r="123" spans="1:15" ht="42.75" customHeight="1" x14ac:dyDescent="0.2">
      <c r="A123" s="510" t="s">
        <v>18</v>
      </c>
      <c r="B123" s="511"/>
      <c r="C123" s="511"/>
      <c r="D123" s="511"/>
      <c r="E123" s="511"/>
      <c r="F123" s="511"/>
      <c r="G123" s="511"/>
      <c r="H123" s="214"/>
      <c r="I123" s="96">
        <v>5</v>
      </c>
      <c r="J123" s="97" t="s">
        <v>475</v>
      </c>
      <c r="K123" s="258" t="str">
        <f>IF(ISERROR(VLOOKUP(J123,'KAYIT LİSTESİ'!$B$4:$H$767,2,0)),"",(VLOOKUP(J123,'KAYIT LİSTESİ'!$B$4:$H$767,2,0)))</f>
        <v/>
      </c>
      <c r="L123" s="98" t="str">
        <f>IF(ISERROR(VLOOKUP(J123,'KAYIT LİSTESİ'!$B$4:$H$767,4,0)),"",(VLOOKUP(J123,'KAYIT LİSTESİ'!$B$4:$H$767,4,0)))</f>
        <v/>
      </c>
      <c r="M123" s="186" t="str">
        <f>IF(ISERROR(VLOOKUP(J123,'KAYIT LİSTESİ'!$B$4:$H$767,5,0)),"",(VLOOKUP(J123,'KAYIT LİSTESİ'!$B$4:$H$767,5,0)))</f>
        <v/>
      </c>
      <c r="N123" s="186" t="str">
        <f>IF(ISERROR(VLOOKUP(J123,'KAYIT LİSTESİ'!$B$4:$H$767,6,0)),"",(VLOOKUP(J123,'KAYIT LİSTESİ'!$B$4:$H$767,6,0)))</f>
        <v/>
      </c>
      <c r="O123" s="202"/>
    </row>
    <row r="124" spans="1:15" ht="42.75" customHeight="1" x14ac:dyDescent="0.2">
      <c r="A124" s="194" t="s">
        <v>12</v>
      </c>
      <c r="B124" s="194" t="s">
        <v>97</v>
      </c>
      <c r="C124" s="194" t="s">
        <v>96</v>
      </c>
      <c r="D124" s="195" t="s">
        <v>13</v>
      </c>
      <c r="E124" s="196" t="s">
        <v>14</v>
      </c>
      <c r="F124" s="196" t="s">
        <v>216</v>
      </c>
      <c r="G124" s="194" t="s">
        <v>267</v>
      </c>
      <c r="H124" s="214"/>
      <c r="I124" s="96">
        <v>6</v>
      </c>
      <c r="J124" s="97" t="s">
        <v>476</v>
      </c>
      <c r="K124" s="258" t="str">
        <f>IF(ISERROR(VLOOKUP(J124,'KAYIT LİSTESİ'!$B$4:$H$767,2,0)),"",(VLOOKUP(J124,'KAYIT LİSTESİ'!$B$4:$H$767,2,0)))</f>
        <v/>
      </c>
      <c r="L124" s="98" t="str">
        <f>IF(ISERROR(VLOOKUP(J124,'KAYIT LİSTESİ'!$B$4:$H$767,4,0)),"",(VLOOKUP(J124,'KAYIT LİSTESİ'!$B$4:$H$767,4,0)))</f>
        <v/>
      </c>
      <c r="M124" s="186" t="str">
        <f>IF(ISERROR(VLOOKUP(J124,'KAYIT LİSTESİ'!$B$4:$H$767,5,0)),"",(VLOOKUP(J124,'KAYIT LİSTESİ'!$B$4:$H$767,5,0)))</f>
        <v/>
      </c>
      <c r="N124" s="186" t="str">
        <f>IF(ISERROR(VLOOKUP(J124,'KAYIT LİSTESİ'!$B$4:$H$767,6,0)),"",(VLOOKUP(J124,'KAYIT LİSTESİ'!$B$4:$H$767,6,0)))</f>
        <v/>
      </c>
      <c r="O124" s="202"/>
    </row>
    <row r="125" spans="1:15" ht="42.75" customHeight="1" x14ac:dyDescent="0.2">
      <c r="A125" s="73">
        <v>1</v>
      </c>
      <c r="B125" s="199" t="s">
        <v>570</v>
      </c>
      <c r="C125" s="255" t="str">
        <f>IF(ISERROR(VLOOKUP(B125,'KAYIT LİSTESİ'!$B$4:$H$767,2,0)),"",(VLOOKUP(B125,'KAYIT LİSTESİ'!$B$4:$H$767,2,0)))</f>
        <v/>
      </c>
      <c r="D125" s="127" t="str">
        <f>IF(ISERROR(VLOOKUP(B125,'KAYIT LİSTESİ'!$B$4:$H$767,4,0)),"",(VLOOKUP(B125,'KAYIT LİSTESİ'!$B$4:$H$767,4,0)))</f>
        <v/>
      </c>
      <c r="E125" s="200" t="str">
        <f>IF(ISERROR(VLOOKUP(B125,'KAYIT LİSTESİ'!$B$4:$H$767,5,0)),"",(VLOOKUP(B125,'KAYIT LİSTESİ'!$B$4:$H$767,5,0)))</f>
        <v/>
      </c>
      <c r="F125" s="200" t="str">
        <f>IF(ISERROR(VLOOKUP(B125,'KAYIT LİSTESİ'!$B$4:$H$767,6,0)),"",(VLOOKUP(B125,'KAYIT LİSTESİ'!$B$4:$H$767,6,0)))</f>
        <v/>
      </c>
      <c r="G125" s="128"/>
      <c r="H125" s="214"/>
      <c r="I125" s="96">
        <v>7</v>
      </c>
      <c r="J125" s="97" t="s">
        <v>477</v>
      </c>
      <c r="K125" s="258" t="str">
        <f>IF(ISERROR(VLOOKUP(J125,'KAYIT LİSTESİ'!$B$4:$H$767,2,0)),"",(VLOOKUP(J125,'KAYIT LİSTESİ'!$B$4:$H$767,2,0)))</f>
        <v/>
      </c>
      <c r="L125" s="98" t="str">
        <f>IF(ISERROR(VLOOKUP(J125,'KAYIT LİSTESİ'!$B$4:$H$767,4,0)),"",(VLOOKUP(J125,'KAYIT LİSTESİ'!$B$4:$H$767,4,0)))</f>
        <v/>
      </c>
      <c r="M125" s="186" t="str">
        <f>IF(ISERROR(VLOOKUP(J125,'KAYIT LİSTESİ'!$B$4:$H$767,5,0)),"",(VLOOKUP(J125,'KAYIT LİSTESİ'!$B$4:$H$767,5,0)))</f>
        <v/>
      </c>
      <c r="N125" s="186" t="str">
        <f>IF(ISERROR(VLOOKUP(J125,'KAYIT LİSTESİ'!$B$4:$H$767,6,0)),"",(VLOOKUP(J125,'KAYIT LİSTESİ'!$B$4:$H$767,6,0)))</f>
        <v/>
      </c>
      <c r="O125" s="202"/>
    </row>
    <row r="126" spans="1:15" ht="42.75" customHeight="1" x14ac:dyDescent="0.2">
      <c r="A126" s="73">
        <v>2</v>
      </c>
      <c r="B126" s="199" t="s">
        <v>571</v>
      </c>
      <c r="C126" s="255" t="str">
        <f>IF(ISERROR(VLOOKUP(B126,'KAYIT LİSTESİ'!$B$4:$H$767,2,0)),"",(VLOOKUP(B126,'KAYIT LİSTESİ'!$B$4:$H$767,2,0)))</f>
        <v/>
      </c>
      <c r="D126" s="127" t="str">
        <f>IF(ISERROR(VLOOKUP(B126,'KAYIT LİSTESİ'!$B$4:$H$767,4,0)),"",(VLOOKUP(B126,'KAYIT LİSTESİ'!$B$4:$H$767,4,0)))</f>
        <v/>
      </c>
      <c r="E126" s="200" t="str">
        <f>IF(ISERROR(VLOOKUP(B126,'KAYIT LİSTESİ'!$B$4:$H$767,5,0)),"",(VLOOKUP(B126,'KAYIT LİSTESİ'!$B$4:$H$767,5,0)))</f>
        <v/>
      </c>
      <c r="F126" s="200" t="str">
        <f>IF(ISERROR(VLOOKUP(B126,'KAYIT LİSTESİ'!$B$4:$H$767,6,0)),"",(VLOOKUP(B126,'KAYIT LİSTESİ'!$B$4:$H$767,6,0)))</f>
        <v/>
      </c>
      <c r="G126" s="128"/>
      <c r="H126" s="214"/>
      <c r="I126" s="96">
        <v>8</v>
      </c>
      <c r="J126" s="97" t="s">
        <v>478</v>
      </c>
      <c r="K126" s="258" t="str">
        <f>IF(ISERROR(VLOOKUP(J126,'KAYIT LİSTESİ'!$B$4:$H$767,2,0)),"",(VLOOKUP(J126,'KAYIT LİSTESİ'!$B$4:$H$767,2,0)))</f>
        <v/>
      </c>
      <c r="L126" s="98" t="str">
        <f>IF(ISERROR(VLOOKUP(J126,'KAYIT LİSTESİ'!$B$4:$H$767,4,0)),"",(VLOOKUP(J126,'KAYIT LİSTESİ'!$B$4:$H$767,4,0)))</f>
        <v/>
      </c>
      <c r="M126" s="186" t="str">
        <f>IF(ISERROR(VLOOKUP(J126,'KAYIT LİSTESİ'!$B$4:$H$767,5,0)),"",(VLOOKUP(J126,'KAYIT LİSTESİ'!$B$4:$H$767,5,0)))</f>
        <v/>
      </c>
      <c r="N126" s="186" t="str">
        <f>IF(ISERROR(VLOOKUP(J126,'KAYIT LİSTESİ'!$B$4:$H$767,6,0)),"",(VLOOKUP(J126,'KAYIT LİSTESİ'!$B$4:$H$767,6,0)))</f>
        <v/>
      </c>
      <c r="O126" s="202"/>
    </row>
    <row r="127" spans="1:15" ht="42.75" customHeight="1" x14ac:dyDescent="0.2">
      <c r="A127" s="73">
        <v>3</v>
      </c>
      <c r="B127" s="199" t="s">
        <v>572</v>
      </c>
      <c r="C127" s="255" t="str">
        <f>IF(ISERROR(VLOOKUP(B127,'KAYIT LİSTESİ'!$B$4:$H$767,2,0)),"",(VLOOKUP(B127,'KAYIT LİSTESİ'!$B$4:$H$767,2,0)))</f>
        <v/>
      </c>
      <c r="D127" s="127" t="str">
        <f>IF(ISERROR(VLOOKUP(B127,'KAYIT LİSTESİ'!$B$4:$H$767,4,0)),"",(VLOOKUP(B127,'KAYIT LİSTESİ'!$B$4:$H$767,4,0)))</f>
        <v/>
      </c>
      <c r="E127" s="200" t="str">
        <f>IF(ISERROR(VLOOKUP(B127,'KAYIT LİSTESİ'!$B$4:$H$767,5,0)),"",(VLOOKUP(B127,'KAYIT LİSTESİ'!$B$4:$H$767,5,0)))</f>
        <v/>
      </c>
      <c r="F127" s="200" t="str">
        <f>IF(ISERROR(VLOOKUP(B127,'KAYIT LİSTESİ'!$B$4:$H$767,6,0)),"",(VLOOKUP(B127,'KAYIT LİSTESİ'!$B$4:$H$767,6,0)))</f>
        <v/>
      </c>
      <c r="G127" s="128"/>
      <c r="H127" s="214"/>
      <c r="I127" s="96">
        <v>9</v>
      </c>
      <c r="J127" s="97" t="s">
        <v>479</v>
      </c>
      <c r="K127" s="258" t="str">
        <f>IF(ISERROR(VLOOKUP(J127,'KAYIT LİSTESİ'!$B$4:$H$767,2,0)),"",(VLOOKUP(J127,'KAYIT LİSTESİ'!$B$4:$H$767,2,0)))</f>
        <v/>
      </c>
      <c r="L127" s="98" t="str">
        <f>IF(ISERROR(VLOOKUP(J127,'KAYIT LİSTESİ'!$B$4:$H$767,4,0)),"",(VLOOKUP(J127,'KAYIT LİSTESİ'!$B$4:$H$767,4,0)))</f>
        <v/>
      </c>
      <c r="M127" s="186" t="str">
        <f>IF(ISERROR(VLOOKUP(J127,'KAYIT LİSTESİ'!$B$4:$H$767,5,0)),"",(VLOOKUP(J127,'KAYIT LİSTESİ'!$B$4:$H$767,5,0)))</f>
        <v/>
      </c>
      <c r="N127" s="186" t="str">
        <f>IF(ISERROR(VLOOKUP(J127,'KAYIT LİSTESİ'!$B$4:$H$767,6,0)),"",(VLOOKUP(J127,'KAYIT LİSTESİ'!$B$4:$H$767,6,0)))</f>
        <v/>
      </c>
      <c r="O127" s="202"/>
    </row>
    <row r="128" spans="1:15" ht="42.75" customHeight="1" x14ac:dyDescent="0.2">
      <c r="A128" s="73">
        <v>4</v>
      </c>
      <c r="B128" s="199" t="s">
        <v>573</v>
      </c>
      <c r="C128" s="255" t="str">
        <f>IF(ISERROR(VLOOKUP(B128,'KAYIT LİSTESİ'!$B$4:$H$767,2,0)),"",(VLOOKUP(B128,'KAYIT LİSTESİ'!$B$4:$H$767,2,0)))</f>
        <v/>
      </c>
      <c r="D128" s="127" t="str">
        <f>IF(ISERROR(VLOOKUP(B128,'KAYIT LİSTESİ'!$B$4:$H$767,4,0)),"",(VLOOKUP(B128,'KAYIT LİSTESİ'!$B$4:$H$767,4,0)))</f>
        <v/>
      </c>
      <c r="E128" s="200" t="str">
        <f>IF(ISERROR(VLOOKUP(B128,'KAYIT LİSTESİ'!$B$4:$H$767,5,0)),"",(VLOOKUP(B128,'KAYIT LİSTESİ'!$B$4:$H$767,5,0)))</f>
        <v/>
      </c>
      <c r="F128" s="200" t="str">
        <f>IF(ISERROR(VLOOKUP(B128,'KAYIT LİSTESİ'!$B$4:$H$767,6,0)),"",(VLOOKUP(B128,'KAYIT LİSTESİ'!$B$4:$H$767,6,0)))</f>
        <v/>
      </c>
      <c r="G128" s="128"/>
      <c r="H128" s="214"/>
      <c r="I128" s="96">
        <v>10</v>
      </c>
      <c r="J128" s="97" t="s">
        <v>480</v>
      </c>
      <c r="K128" s="258" t="str">
        <f>IF(ISERROR(VLOOKUP(J128,'KAYIT LİSTESİ'!$B$4:$H$767,2,0)),"",(VLOOKUP(J128,'KAYIT LİSTESİ'!$B$4:$H$767,2,0)))</f>
        <v/>
      </c>
      <c r="L128" s="98" t="str">
        <f>IF(ISERROR(VLOOKUP(J128,'KAYIT LİSTESİ'!$B$4:$H$767,4,0)),"",(VLOOKUP(J128,'KAYIT LİSTESİ'!$B$4:$H$767,4,0)))</f>
        <v/>
      </c>
      <c r="M128" s="186" t="str">
        <f>IF(ISERROR(VLOOKUP(J128,'KAYIT LİSTESİ'!$B$4:$H$767,5,0)),"",(VLOOKUP(J128,'KAYIT LİSTESİ'!$B$4:$H$767,5,0)))</f>
        <v/>
      </c>
      <c r="N128" s="186" t="str">
        <f>IF(ISERROR(VLOOKUP(J128,'KAYIT LİSTESİ'!$B$4:$H$767,6,0)),"",(VLOOKUP(J128,'KAYIT LİSTESİ'!$B$4:$H$767,6,0)))</f>
        <v/>
      </c>
      <c r="O128" s="202"/>
    </row>
    <row r="129" spans="1:15" ht="42.75" customHeight="1" x14ac:dyDescent="0.2">
      <c r="A129" s="73">
        <v>5</v>
      </c>
      <c r="B129" s="199" t="s">
        <v>574</v>
      </c>
      <c r="C129" s="255" t="str">
        <f>IF(ISERROR(VLOOKUP(B129,'KAYIT LİSTESİ'!$B$4:$H$767,2,0)),"",(VLOOKUP(B129,'KAYIT LİSTESİ'!$B$4:$H$767,2,0)))</f>
        <v/>
      </c>
      <c r="D129" s="127" t="str">
        <f>IF(ISERROR(VLOOKUP(B129,'KAYIT LİSTESİ'!$B$4:$H$767,4,0)),"",(VLOOKUP(B129,'KAYIT LİSTESİ'!$B$4:$H$767,4,0)))</f>
        <v/>
      </c>
      <c r="E129" s="200" t="str">
        <f>IF(ISERROR(VLOOKUP(B129,'KAYIT LİSTESİ'!$B$4:$H$767,5,0)),"",(VLOOKUP(B129,'KAYIT LİSTESİ'!$B$4:$H$767,5,0)))</f>
        <v/>
      </c>
      <c r="F129" s="200" t="str">
        <f>IF(ISERROR(VLOOKUP(B129,'KAYIT LİSTESİ'!$B$4:$H$767,6,0)),"",(VLOOKUP(B129,'KAYIT LİSTESİ'!$B$4:$H$767,6,0)))</f>
        <v/>
      </c>
      <c r="G129" s="128"/>
      <c r="H129" s="214"/>
      <c r="I129" s="96">
        <v>11</v>
      </c>
      <c r="J129" s="97" t="s">
        <v>481</v>
      </c>
      <c r="K129" s="258" t="str">
        <f>IF(ISERROR(VLOOKUP(J129,'KAYIT LİSTESİ'!$B$4:$H$767,2,0)),"",(VLOOKUP(J129,'KAYIT LİSTESİ'!$B$4:$H$767,2,0)))</f>
        <v/>
      </c>
      <c r="L129" s="98" t="str">
        <f>IF(ISERROR(VLOOKUP(J129,'KAYIT LİSTESİ'!$B$4:$H$767,4,0)),"",(VLOOKUP(J129,'KAYIT LİSTESİ'!$B$4:$H$767,4,0)))</f>
        <v/>
      </c>
      <c r="M129" s="186" t="str">
        <f>IF(ISERROR(VLOOKUP(J129,'KAYIT LİSTESİ'!$B$4:$H$767,5,0)),"",(VLOOKUP(J129,'KAYIT LİSTESİ'!$B$4:$H$767,5,0)))</f>
        <v/>
      </c>
      <c r="N129" s="186" t="str">
        <f>IF(ISERROR(VLOOKUP(J129,'KAYIT LİSTESİ'!$B$4:$H$767,6,0)),"",(VLOOKUP(J129,'KAYIT LİSTESİ'!$B$4:$H$767,6,0)))</f>
        <v/>
      </c>
      <c r="O129" s="202"/>
    </row>
    <row r="130" spans="1:15" ht="42.75" customHeight="1" x14ac:dyDescent="0.2">
      <c r="A130" s="73">
        <v>6</v>
      </c>
      <c r="B130" s="199" t="s">
        <v>575</v>
      </c>
      <c r="C130" s="255" t="str">
        <f>IF(ISERROR(VLOOKUP(B130,'KAYIT LİSTESİ'!$B$4:$H$767,2,0)),"",(VLOOKUP(B130,'KAYIT LİSTESİ'!$B$4:$H$767,2,0)))</f>
        <v/>
      </c>
      <c r="D130" s="127" t="str">
        <f>IF(ISERROR(VLOOKUP(B130,'KAYIT LİSTESİ'!$B$4:$H$767,4,0)),"",(VLOOKUP(B130,'KAYIT LİSTESİ'!$B$4:$H$767,4,0)))</f>
        <v/>
      </c>
      <c r="E130" s="200" t="str">
        <f>IF(ISERROR(VLOOKUP(B130,'KAYIT LİSTESİ'!$B$4:$H$767,5,0)),"",(VLOOKUP(B130,'KAYIT LİSTESİ'!$B$4:$H$767,5,0)))</f>
        <v/>
      </c>
      <c r="F130" s="200" t="str">
        <f>IF(ISERROR(VLOOKUP(B130,'KAYIT LİSTESİ'!$B$4:$H$767,6,0)),"",(VLOOKUP(B130,'KAYIT LİSTESİ'!$B$4:$H$767,6,0)))</f>
        <v/>
      </c>
      <c r="G130" s="128"/>
      <c r="H130" s="214"/>
      <c r="I130" s="96">
        <v>12</v>
      </c>
      <c r="J130" s="97" t="s">
        <v>482</v>
      </c>
      <c r="K130" s="258" t="str">
        <f>IF(ISERROR(VLOOKUP(J130,'KAYIT LİSTESİ'!$B$4:$H$767,2,0)),"",(VLOOKUP(J130,'KAYIT LİSTESİ'!$B$4:$H$767,2,0)))</f>
        <v/>
      </c>
      <c r="L130" s="98" t="str">
        <f>IF(ISERROR(VLOOKUP(J130,'KAYIT LİSTESİ'!$B$4:$H$767,4,0)),"",(VLOOKUP(J130,'KAYIT LİSTESİ'!$B$4:$H$767,4,0)))</f>
        <v/>
      </c>
      <c r="M130" s="186" t="str">
        <f>IF(ISERROR(VLOOKUP(J130,'KAYIT LİSTESİ'!$B$4:$H$767,5,0)),"",(VLOOKUP(J130,'KAYIT LİSTESİ'!$B$4:$H$767,5,0)))</f>
        <v/>
      </c>
      <c r="N130" s="186" t="str">
        <f>IF(ISERROR(VLOOKUP(J130,'KAYIT LİSTESİ'!$B$4:$H$767,6,0)),"",(VLOOKUP(J130,'KAYIT LİSTESİ'!$B$4:$H$767,6,0)))</f>
        <v/>
      </c>
      <c r="O130" s="202"/>
    </row>
    <row r="131" spans="1:15" ht="42.75" customHeight="1" x14ac:dyDescent="0.2">
      <c r="A131" s="73">
        <v>7</v>
      </c>
      <c r="B131" s="199" t="s">
        <v>576</v>
      </c>
      <c r="C131" s="255" t="str">
        <f>IF(ISERROR(VLOOKUP(B131,'KAYIT LİSTESİ'!$B$4:$H$767,2,0)),"",(VLOOKUP(B131,'KAYIT LİSTESİ'!$B$4:$H$767,2,0)))</f>
        <v/>
      </c>
      <c r="D131" s="127" t="str">
        <f>IF(ISERROR(VLOOKUP(B131,'KAYIT LİSTESİ'!$B$4:$H$767,4,0)),"",(VLOOKUP(B131,'KAYIT LİSTESİ'!$B$4:$H$767,4,0)))</f>
        <v/>
      </c>
      <c r="E131" s="200" t="str">
        <f>IF(ISERROR(VLOOKUP(B131,'KAYIT LİSTESİ'!$B$4:$H$767,5,0)),"",(VLOOKUP(B131,'KAYIT LİSTESİ'!$B$4:$H$767,5,0)))</f>
        <v/>
      </c>
      <c r="F131" s="200" t="str">
        <f>IF(ISERROR(VLOOKUP(B131,'KAYIT LİSTESİ'!$B$4:$H$767,6,0)),"",(VLOOKUP(B131,'KAYIT LİSTESİ'!$B$4:$H$767,6,0)))</f>
        <v/>
      </c>
      <c r="G131" s="128"/>
      <c r="H131" s="214"/>
      <c r="I131" s="96">
        <v>13</v>
      </c>
      <c r="J131" s="97" t="s">
        <v>483</v>
      </c>
      <c r="K131" s="258" t="str">
        <f>IF(ISERROR(VLOOKUP(J131,'KAYIT LİSTESİ'!$B$4:$H$767,2,0)),"",(VLOOKUP(J131,'KAYIT LİSTESİ'!$B$4:$H$767,2,0)))</f>
        <v/>
      </c>
      <c r="L131" s="98" t="str">
        <f>IF(ISERROR(VLOOKUP(J131,'KAYIT LİSTESİ'!$B$4:$H$767,4,0)),"",(VLOOKUP(J131,'KAYIT LİSTESİ'!$B$4:$H$767,4,0)))</f>
        <v/>
      </c>
      <c r="M131" s="186" t="str">
        <f>IF(ISERROR(VLOOKUP(J131,'KAYIT LİSTESİ'!$B$4:$H$767,5,0)),"",(VLOOKUP(J131,'KAYIT LİSTESİ'!$B$4:$H$767,5,0)))</f>
        <v/>
      </c>
      <c r="N131" s="186" t="str">
        <f>IF(ISERROR(VLOOKUP(J131,'KAYIT LİSTESİ'!$B$4:$H$767,6,0)),"",(VLOOKUP(J131,'KAYIT LİSTESİ'!$B$4:$H$767,6,0)))</f>
        <v/>
      </c>
      <c r="O131" s="202"/>
    </row>
    <row r="132" spans="1:15" ht="42.75" customHeight="1" x14ac:dyDescent="0.2">
      <c r="A132" s="73">
        <v>8</v>
      </c>
      <c r="B132" s="199" t="s">
        <v>577</v>
      </c>
      <c r="C132" s="255" t="str">
        <f>IF(ISERROR(VLOOKUP(B132,'KAYIT LİSTESİ'!$B$4:$H$767,2,0)),"",(VLOOKUP(B132,'KAYIT LİSTESİ'!$B$4:$H$767,2,0)))</f>
        <v/>
      </c>
      <c r="D132" s="127" t="str">
        <f>IF(ISERROR(VLOOKUP(B132,'KAYIT LİSTESİ'!$B$4:$H$767,4,0)),"",(VLOOKUP(B132,'KAYIT LİSTESİ'!$B$4:$H$767,4,0)))</f>
        <v/>
      </c>
      <c r="E132" s="200" t="str">
        <f>IF(ISERROR(VLOOKUP(B132,'KAYIT LİSTESİ'!$B$4:$H$767,5,0)),"",(VLOOKUP(B132,'KAYIT LİSTESİ'!$B$4:$H$767,5,0)))</f>
        <v/>
      </c>
      <c r="F132" s="200" t="str">
        <f>IF(ISERROR(VLOOKUP(B132,'KAYIT LİSTESİ'!$B$4:$H$767,6,0)),"",(VLOOKUP(B132,'KAYIT LİSTESİ'!$B$4:$H$767,6,0)))</f>
        <v/>
      </c>
      <c r="G132" s="128"/>
      <c r="H132" s="214"/>
      <c r="I132" s="96">
        <v>14</v>
      </c>
      <c r="J132" s="97" t="s">
        <v>484</v>
      </c>
      <c r="K132" s="258" t="str">
        <f>IF(ISERROR(VLOOKUP(J132,'KAYIT LİSTESİ'!$B$4:$H$767,2,0)),"",(VLOOKUP(J132,'KAYIT LİSTESİ'!$B$4:$H$767,2,0)))</f>
        <v/>
      </c>
      <c r="L132" s="98" t="str">
        <f>IF(ISERROR(VLOOKUP(J132,'KAYIT LİSTESİ'!$B$4:$H$767,4,0)),"",(VLOOKUP(J132,'KAYIT LİSTESİ'!$B$4:$H$767,4,0)))</f>
        <v/>
      </c>
      <c r="M132" s="186" t="str">
        <f>IF(ISERROR(VLOOKUP(J132,'KAYIT LİSTESİ'!$B$4:$H$767,5,0)),"",(VLOOKUP(J132,'KAYIT LİSTESİ'!$B$4:$H$767,5,0)))</f>
        <v/>
      </c>
      <c r="N132" s="186" t="str">
        <f>IF(ISERROR(VLOOKUP(J132,'KAYIT LİSTESİ'!$B$4:$H$767,6,0)),"",(VLOOKUP(J132,'KAYIT LİSTESİ'!$B$4:$H$767,6,0)))</f>
        <v/>
      </c>
      <c r="O132" s="202"/>
    </row>
    <row r="133" spans="1:15" ht="42.75" customHeight="1" x14ac:dyDescent="0.2">
      <c r="A133" s="510" t="s">
        <v>43</v>
      </c>
      <c r="B133" s="511"/>
      <c r="C133" s="511"/>
      <c r="D133" s="511"/>
      <c r="E133" s="511"/>
      <c r="F133" s="511"/>
      <c r="G133" s="511"/>
      <c r="H133" s="214"/>
      <c r="I133" s="96">
        <v>15</v>
      </c>
      <c r="J133" s="97" t="s">
        <v>485</v>
      </c>
      <c r="K133" s="258" t="str">
        <f>IF(ISERROR(VLOOKUP(J133,'KAYIT LİSTESİ'!$B$4:$H$767,2,0)),"",(VLOOKUP(J133,'KAYIT LİSTESİ'!$B$4:$H$767,2,0)))</f>
        <v/>
      </c>
      <c r="L133" s="98" t="str">
        <f>IF(ISERROR(VLOOKUP(J133,'KAYIT LİSTESİ'!$B$4:$H$767,4,0)),"",(VLOOKUP(J133,'KAYIT LİSTESİ'!$B$4:$H$767,4,0)))</f>
        <v/>
      </c>
      <c r="M133" s="186" t="str">
        <f>IF(ISERROR(VLOOKUP(J133,'KAYIT LİSTESİ'!$B$4:$H$767,5,0)),"",(VLOOKUP(J133,'KAYIT LİSTESİ'!$B$4:$H$767,5,0)))</f>
        <v/>
      </c>
      <c r="N133" s="186" t="str">
        <f>IF(ISERROR(VLOOKUP(J133,'KAYIT LİSTESİ'!$B$4:$H$767,6,0)),"",(VLOOKUP(J133,'KAYIT LİSTESİ'!$B$4:$H$767,6,0)))</f>
        <v/>
      </c>
      <c r="O133" s="202"/>
    </row>
    <row r="134" spans="1:15" ht="42.75" customHeight="1" x14ac:dyDescent="0.2">
      <c r="A134" s="194" t="s">
        <v>12</v>
      </c>
      <c r="B134" s="194" t="s">
        <v>97</v>
      </c>
      <c r="C134" s="194" t="s">
        <v>96</v>
      </c>
      <c r="D134" s="195" t="s">
        <v>13</v>
      </c>
      <c r="E134" s="196" t="s">
        <v>14</v>
      </c>
      <c r="F134" s="196" t="s">
        <v>216</v>
      </c>
      <c r="G134" s="194" t="s">
        <v>267</v>
      </c>
      <c r="H134" s="214"/>
      <c r="I134" s="96">
        <v>16</v>
      </c>
      <c r="J134" s="97" t="s">
        <v>486</v>
      </c>
      <c r="K134" s="258" t="str">
        <f>IF(ISERROR(VLOOKUP(J134,'KAYIT LİSTESİ'!$B$4:$H$767,2,0)),"",(VLOOKUP(J134,'KAYIT LİSTESİ'!$B$4:$H$767,2,0)))</f>
        <v/>
      </c>
      <c r="L134" s="98" t="str">
        <f>IF(ISERROR(VLOOKUP(J134,'KAYIT LİSTESİ'!$B$4:$H$767,4,0)),"",(VLOOKUP(J134,'KAYIT LİSTESİ'!$B$4:$H$767,4,0)))</f>
        <v/>
      </c>
      <c r="M134" s="186" t="str">
        <f>IF(ISERROR(VLOOKUP(J134,'KAYIT LİSTESİ'!$B$4:$H$767,5,0)),"",(VLOOKUP(J134,'KAYIT LİSTESİ'!$B$4:$H$767,5,0)))</f>
        <v/>
      </c>
      <c r="N134" s="186" t="str">
        <f>IF(ISERROR(VLOOKUP(J134,'KAYIT LİSTESİ'!$B$4:$H$767,6,0)),"",(VLOOKUP(J134,'KAYIT LİSTESİ'!$B$4:$H$767,6,0)))</f>
        <v/>
      </c>
      <c r="O134" s="202"/>
    </row>
    <row r="135" spans="1:15" ht="42.75" customHeight="1" x14ac:dyDescent="0.2">
      <c r="A135" s="73">
        <v>1</v>
      </c>
      <c r="B135" s="199" t="s">
        <v>578</v>
      </c>
      <c r="C135" s="255" t="str">
        <f>IF(ISERROR(VLOOKUP(B135,'KAYIT LİSTESİ'!$B$4:$H$767,2,0)),"",(VLOOKUP(B135,'KAYIT LİSTESİ'!$B$4:$H$767,2,0)))</f>
        <v/>
      </c>
      <c r="D135" s="127" t="str">
        <f>IF(ISERROR(VLOOKUP(B135,'KAYIT LİSTESİ'!$B$4:$H$767,4,0)),"",(VLOOKUP(B135,'KAYIT LİSTESİ'!$B$4:$H$767,4,0)))</f>
        <v/>
      </c>
      <c r="E135" s="200" t="str">
        <f>IF(ISERROR(VLOOKUP(B135,'KAYIT LİSTESİ'!$B$4:$H$767,5,0)),"",(VLOOKUP(B135,'KAYIT LİSTESİ'!$B$4:$H$767,5,0)))</f>
        <v/>
      </c>
      <c r="F135" s="200" t="str">
        <f>IF(ISERROR(VLOOKUP(B135,'KAYIT LİSTESİ'!$B$4:$H$767,6,0)),"",(VLOOKUP(B135,'KAYIT LİSTESİ'!$B$4:$H$767,6,0)))</f>
        <v/>
      </c>
      <c r="G135" s="128"/>
      <c r="H135" s="214"/>
      <c r="I135" s="96">
        <v>17</v>
      </c>
      <c r="J135" s="97" t="s">
        <v>487</v>
      </c>
      <c r="K135" s="258" t="str">
        <f>IF(ISERROR(VLOOKUP(J135,'KAYIT LİSTESİ'!$B$4:$H$767,2,0)),"",(VLOOKUP(J135,'KAYIT LİSTESİ'!$B$4:$H$767,2,0)))</f>
        <v/>
      </c>
      <c r="L135" s="98" t="str">
        <f>IF(ISERROR(VLOOKUP(J135,'KAYIT LİSTESİ'!$B$4:$H$767,4,0)),"",(VLOOKUP(J135,'KAYIT LİSTESİ'!$B$4:$H$767,4,0)))</f>
        <v/>
      </c>
      <c r="M135" s="186" t="str">
        <f>IF(ISERROR(VLOOKUP(J135,'KAYIT LİSTESİ'!$B$4:$H$767,5,0)),"",(VLOOKUP(J135,'KAYIT LİSTESİ'!$B$4:$H$767,5,0)))</f>
        <v/>
      </c>
      <c r="N135" s="186" t="str">
        <f>IF(ISERROR(VLOOKUP(J135,'KAYIT LİSTESİ'!$B$4:$H$767,6,0)),"",(VLOOKUP(J135,'KAYIT LİSTESİ'!$B$4:$H$767,6,0)))</f>
        <v/>
      </c>
      <c r="O135" s="202"/>
    </row>
    <row r="136" spans="1:15" ht="42.75" customHeight="1" x14ac:dyDescent="0.2">
      <c r="A136" s="73">
        <v>2</v>
      </c>
      <c r="B136" s="199" t="s">
        <v>579</v>
      </c>
      <c r="C136" s="255" t="str">
        <f>IF(ISERROR(VLOOKUP(B136,'KAYIT LİSTESİ'!$B$4:$H$767,2,0)),"",(VLOOKUP(B136,'KAYIT LİSTESİ'!$B$4:$H$767,2,0)))</f>
        <v/>
      </c>
      <c r="D136" s="127" t="str">
        <f>IF(ISERROR(VLOOKUP(B136,'KAYIT LİSTESİ'!$B$4:$H$767,4,0)),"",(VLOOKUP(B136,'KAYIT LİSTESİ'!$B$4:$H$767,4,0)))</f>
        <v/>
      </c>
      <c r="E136" s="200" t="str">
        <f>IF(ISERROR(VLOOKUP(B136,'KAYIT LİSTESİ'!$B$4:$H$767,5,0)),"",(VLOOKUP(B136,'KAYIT LİSTESİ'!$B$4:$H$767,5,0)))</f>
        <v/>
      </c>
      <c r="F136" s="200" t="str">
        <f>IF(ISERROR(VLOOKUP(B136,'KAYIT LİSTESİ'!$B$4:$H$767,6,0)),"",(VLOOKUP(B136,'KAYIT LİSTESİ'!$B$4:$H$767,6,0)))</f>
        <v/>
      </c>
      <c r="G136" s="128"/>
      <c r="H136" s="214"/>
      <c r="I136" s="96">
        <v>18</v>
      </c>
      <c r="J136" s="97" t="s">
        <v>488</v>
      </c>
      <c r="K136" s="258" t="str">
        <f>IF(ISERROR(VLOOKUP(J136,'KAYIT LİSTESİ'!$B$4:$H$767,2,0)),"",(VLOOKUP(J136,'KAYIT LİSTESİ'!$B$4:$H$767,2,0)))</f>
        <v/>
      </c>
      <c r="L136" s="98" t="str">
        <f>IF(ISERROR(VLOOKUP(J136,'KAYIT LİSTESİ'!$B$4:$H$767,4,0)),"",(VLOOKUP(J136,'KAYIT LİSTESİ'!$B$4:$H$767,4,0)))</f>
        <v/>
      </c>
      <c r="M136" s="186" t="str">
        <f>IF(ISERROR(VLOOKUP(J136,'KAYIT LİSTESİ'!$B$4:$H$767,5,0)),"",(VLOOKUP(J136,'KAYIT LİSTESİ'!$B$4:$H$767,5,0)))</f>
        <v/>
      </c>
      <c r="N136" s="186" t="str">
        <f>IF(ISERROR(VLOOKUP(J136,'KAYIT LİSTESİ'!$B$4:$H$767,6,0)),"",(VLOOKUP(J136,'KAYIT LİSTESİ'!$B$4:$H$767,6,0)))</f>
        <v/>
      </c>
      <c r="O136" s="202"/>
    </row>
    <row r="137" spans="1:15" ht="42.75" customHeight="1" x14ac:dyDescent="0.2">
      <c r="A137" s="73">
        <v>3</v>
      </c>
      <c r="B137" s="199" t="s">
        <v>580</v>
      </c>
      <c r="C137" s="255" t="str">
        <f>IF(ISERROR(VLOOKUP(B137,'KAYIT LİSTESİ'!$B$4:$H$767,2,0)),"",(VLOOKUP(B137,'KAYIT LİSTESİ'!$B$4:$H$767,2,0)))</f>
        <v/>
      </c>
      <c r="D137" s="127" t="str">
        <f>IF(ISERROR(VLOOKUP(B137,'KAYIT LİSTESİ'!$B$4:$H$767,4,0)),"",(VLOOKUP(B137,'KAYIT LİSTESİ'!$B$4:$H$767,4,0)))</f>
        <v/>
      </c>
      <c r="E137" s="200" t="str">
        <f>IF(ISERROR(VLOOKUP(B137,'KAYIT LİSTESİ'!$B$4:$H$767,5,0)),"",(VLOOKUP(B137,'KAYIT LİSTESİ'!$B$4:$H$767,5,0)))</f>
        <v/>
      </c>
      <c r="F137" s="200" t="str">
        <f>IF(ISERROR(VLOOKUP(B137,'KAYIT LİSTESİ'!$B$4:$H$767,6,0)),"",(VLOOKUP(B137,'KAYIT LİSTESİ'!$B$4:$H$767,6,0)))</f>
        <v/>
      </c>
      <c r="G137" s="128"/>
      <c r="H137" s="214"/>
      <c r="I137" s="96">
        <v>19</v>
      </c>
      <c r="J137" s="97" t="s">
        <v>489</v>
      </c>
      <c r="K137" s="258" t="str">
        <f>IF(ISERROR(VLOOKUP(J137,'KAYIT LİSTESİ'!$B$4:$H$767,2,0)),"",(VLOOKUP(J137,'KAYIT LİSTESİ'!$B$4:$H$767,2,0)))</f>
        <v/>
      </c>
      <c r="L137" s="98" t="str">
        <f>IF(ISERROR(VLOOKUP(J137,'KAYIT LİSTESİ'!$B$4:$H$767,4,0)),"",(VLOOKUP(J137,'KAYIT LİSTESİ'!$B$4:$H$767,4,0)))</f>
        <v/>
      </c>
      <c r="M137" s="186" t="str">
        <f>IF(ISERROR(VLOOKUP(J137,'KAYIT LİSTESİ'!$B$4:$H$767,5,0)),"",(VLOOKUP(J137,'KAYIT LİSTESİ'!$B$4:$H$767,5,0)))</f>
        <v/>
      </c>
      <c r="N137" s="186" t="str">
        <f>IF(ISERROR(VLOOKUP(J137,'KAYIT LİSTESİ'!$B$4:$H$767,6,0)),"",(VLOOKUP(J137,'KAYIT LİSTESİ'!$B$4:$H$767,6,0)))</f>
        <v/>
      </c>
      <c r="O137" s="202"/>
    </row>
    <row r="138" spans="1:15" ht="42.75" customHeight="1" x14ac:dyDescent="0.2">
      <c r="A138" s="73">
        <v>4</v>
      </c>
      <c r="B138" s="199" t="s">
        <v>581</v>
      </c>
      <c r="C138" s="255" t="str">
        <f>IF(ISERROR(VLOOKUP(B138,'KAYIT LİSTESİ'!$B$4:$H$767,2,0)),"",(VLOOKUP(B138,'KAYIT LİSTESİ'!$B$4:$H$767,2,0)))</f>
        <v/>
      </c>
      <c r="D138" s="127" t="str">
        <f>IF(ISERROR(VLOOKUP(B138,'KAYIT LİSTESİ'!$B$4:$H$767,4,0)),"",(VLOOKUP(B138,'KAYIT LİSTESİ'!$B$4:$H$767,4,0)))</f>
        <v/>
      </c>
      <c r="E138" s="200" t="str">
        <f>IF(ISERROR(VLOOKUP(B138,'KAYIT LİSTESİ'!$B$4:$H$767,5,0)),"",(VLOOKUP(B138,'KAYIT LİSTESİ'!$B$4:$H$767,5,0)))</f>
        <v/>
      </c>
      <c r="F138" s="200" t="str">
        <f>IF(ISERROR(VLOOKUP(B138,'KAYIT LİSTESİ'!$B$4:$H$767,6,0)),"",(VLOOKUP(B138,'KAYIT LİSTESİ'!$B$4:$H$767,6,0)))</f>
        <v/>
      </c>
      <c r="G138" s="128"/>
      <c r="H138" s="214"/>
      <c r="I138" s="96">
        <v>20</v>
      </c>
      <c r="J138" s="97" t="s">
        <v>490</v>
      </c>
      <c r="K138" s="258" t="str">
        <f>IF(ISERROR(VLOOKUP(J138,'KAYIT LİSTESİ'!$B$4:$H$767,2,0)),"",(VLOOKUP(J138,'KAYIT LİSTESİ'!$B$4:$H$767,2,0)))</f>
        <v/>
      </c>
      <c r="L138" s="98" t="str">
        <f>IF(ISERROR(VLOOKUP(J138,'KAYIT LİSTESİ'!$B$4:$H$767,4,0)),"",(VLOOKUP(J138,'KAYIT LİSTESİ'!$B$4:$H$767,4,0)))</f>
        <v/>
      </c>
      <c r="M138" s="186" t="str">
        <f>IF(ISERROR(VLOOKUP(J138,'KAYIT LİSTESİ'!$B$4:$H$767,5,0)),"",(VLOOKUP(J138,'KAYIT LİSTESİ'!$B$4:$H$767,5,0)))</f>
        <v/>
      </c>
      <c r="N138" s="186" t="str">
        <f>IF(ISERROR(VLOOKUP(J138,'KAYIT LİSTESİ'!$B$4:$H$767,6,0)),"",(VLOOKUP(J138,'KAYIT LİSTESİ'!$B$4:$H$767,6,0)))</f>
        <v/>
      </c>
      <c r="O138" s="202"/>
    </row>
    <row r="139" spans="1:15" ht="42.75" customHeight="1" x14ac:dyDescent="0.2">
      <c r="A139" s="73">
        <v>5</v>
      </c>
      <c r="B139" s="199" t="s">
        <v>582</v>
      </c>
      <c r="C139" s="255" t="str">
        <f>IF(ISERROR(VLOOKUP(B139,'KAYIT LİSTESİ'!$B$4:$H$767,2,0)),"",(VLOOKUP(B139,'KAYIT LİSTESİ'!$B$4:$H$767,2,0)))</f>
        <v/>
      </c>
      <c r="D139" s="127" t="str">
        <f>IF(ISERROR(VLOOKUP(B139,'KAYIT LİSTESİ'!$B$4:$H$767,4,0)),"",(VLOOKUP(B139,'KAYIT LİSTESİ'!$B$4:$H$767,4,0)))</f>
        <v/>
      </c>
      <c r="E139" s="200" t="str">
        <f>IF(ISERROR(VLOOKUP(B139,'KAYIT LİSTESİ'!$B$4:$H$767,5,0)),"",(VLOOKUP(B139,'KAYIT LİSTESİ'!$B$4:$H$767,5,0)))</f>
        <v/>
      </c>
      <c r="F139" s="200" t="str">
        <f>IF(ISERROR(VLOOKUP(B139,'KAYIT LİSTESİ'!$B$4:$H$767,6,0)),"",(VLOOKUP(B139,'KAYIT LİSTESİ'!$B$4:$H$767,6,0)))</f>
        <v/>
      </c>
      <c r="G139" s="128"/>
      <c r="H139" s="214"/>
      <c r="I139" s="96">
        <v>21</v>
      </c>
      <c r="J139" s="97" t="s">
        <v>491</v>
      </c>
      <c r="K139" s="258" t="str">
        <f>IF(ISERROR(VLOOKUP(J139,'KAYIT LİSTESİ'!$B$4:$H$767,2,0)),"",(VLOOKUP(J139,'KAYIT LİSTESİ'!$B$4:$H$767,2,0)))</f>
        <v/>
      </c>
      <c r="L139" s="98" t="str">
        <f>IF(ISERROR(VLOOKUP(J139,'KAYIT LİSTESİ'!$B$4:$H$767,4,0)),"",(VLOOKUP(J139,'KAYIT LİSTESİ'!$B$4:$H$767,4,0)))</f>
        <v/>
      </c>
      <c r="M139" s="186" t="str">
        <f>IF(ISERROR(VLOOKUP(J139,'KAYIT LİSTESİ'!$B$4:$H$767,5,0)),"",(VLOOKUP(J139,'KAYIT LİSTESİ'!$B$4:$H$767,5,0)))</f>
        <v/>
      </c>
      <c r="N139" s="186" t="str">
        <f>IF(ISERROR(VLOOKUP(J139,'KAYIT LİSTESİ'!$B$4:$H$767,6,0)),"",(VLOOKUP(J139,'KAYIT LİSTESİ'!$B$4:$H$767,6,0)))</f>
        <v/>
      </c>
      <c r="O139" s="202"/>
    </row>
    <row r="140" spans="1:15" ht="42.75" customHeight="1" x14ac:dyDescent="0.2">
      <c r="A140" s="73">
        <v>6</v>
      </c>
      <c r="B140" s="199" t="s">
        <v>583</v>
      </c>
      <c r="C140" s="255" t="str">
        <f>IF(ISERROR(VLOOKUP(B140,'KAYIT LİSTESİ'!$B$4:$H$767,2,0)),"",(VLOOKUP(B140,'KAYIT LİSTESİ'!$B$4:$H$767,2,0)))</f>
        <v/>
      </c>
      <c r="D140" s="127" t="str">
        <f>IF(ISERROR(VLOOKUP(B140,'KAYIT LİSTESİ'!$B$4:$H$767,4,0)),"",(VLOOKUP(B140,'KAYIT LİSTESİ'!$B$4:$H$767,4,0)))</f>
        <v/>
      </c>
      <c r="E140" s="200" t="str">
        <f>IF(ISERROR(VLOOKUP(B140,'KAYIT LİSTESİ'!$B$4:$H$767,5,0)),"",(VLOOKUP(B140,'KAYIT LİSTESİ'!$B$4:$H$767,5,0)))</f>
        <v/>
      </c>
      <c r="F140" s="200" t="str">
        <f>IF(ISERROR(VLOOKUP(B140,'KAYIT LİSTESİ'!$B$4:$H$767,6,0)),"",(VLOOKUP(B140,'KAYIT LİSTESİ'!$B$4:$H$767,6,0)))</f>
        <v/>
      </c>
      <c r="G140" s="128"/>
      <c r="H140" s="214"/>
      <c r="I140" s="96">
        <v>22</v>
      </c>
      <c r="J140" s="97" t="s">
        <v>492</v>
      </c>
      <c r="K140" s="258" t="str">
        <f>IF(ISERROR(VLOOKUP(J140,'KAYIT LİSTESİ'!$B$4:$H$767,2,0)),"",(VLOOKUP(J140,'KAYIT LİSTESİ'!$B$4:$H$767,2,0)))</f>
        <v/>
      </c>
      <c r="L140" s="98" t="str">
        <f>IF(ISERROR(VLOOKUP(J140,'KAYIT LİSTESİ'!$B$4:$H$767,4,0)),"",(VLOOKUP(J140,'KAYIT LİSTESİ'!$B$4:$H$767,4,0)))</f>
        <v/>
      </c>
      <c r="M140" s="186" t="str">
        <f>IF(ISERROR(VLOOKUP(J140,'KAYIT LİSTESİ'!$B$4:$H$767,5,0)),"",(VLOOKUP(J140,'KAYIT LİSTESİ'!$B$4:$H$767,5,0)))</f>
        <v/>
      </c>
      <c r="N140" s="186" t="str">
        <f>IF(ISERROR(VLOOKUP(J140,'KAYIT LİSTESİ'!$B$4:$H$767,6,0)),"",(VLOOKUP(J140,'KAYIT LİSTESİ'!$B$4:$H$767,6,0)))</f>
        <v/>
      </c>
      <c r="O140" s="202"/>
    </row>
    <row r="141" spans="1:15" ht="42.75" customHeight="1" x14ac:dyDescent="0.2">
      <c r="A141" s="73">
        <v>7</v>
      </c>
      <c r="B141" s="199" t="s">
        <v>584</v>
      </c>
      <c r="C141" s="255" t="str">
        <f>IF(ISERROR(VLOOKUP(B141,'KAYIT LİSTESİ'!$B$4:$H$767,2,0)),"",(VLOOKUP(B141,'KAYIT LİSTESİ'!$B$4:$H$767,2,0)))</f>
        <v/>
      </c>
      <c r="D141" s="127" t="str">
        <f>IF(ISERROR(VLOOKUP(B141,'KAYIT LİSTESİ'!$B$4:$H$767,4,0)),"",(VLOOKUP(B141,'KAYIT LİSTESİ'!$B$4:$H$767,4,0)))</f>
        <v/>
      </c>
      <c r="E141" s="200" t="str">
        <f>IF(ISERROR(VLOOKUP(B141,'KAYIT LİSTESİ'!$B$4:$H$767,5,0)),"",(VLOOKUP(B141,'KAYIT LİSTESİ'!$B$4:$H$767,5,0)))</f>
        <v/>
      </c>
      <c r="F141" s="200" t="str">
        <f>IF(ISERROR(VLOOKUP(B141,'KAYIT LİSTESİ'!$B$4:$H$767,6,0)),"",(VLOOKUP(B141,'KAYIT LİSTESİ'!$B$4:$H$767,6,0)))</f>
        <v/>
      </c>
      <c r="G141" s="128"/>
      <c r="H141" s="214"/>
      <c r="I141" s="96">
        <v>23</v>
      </c>
      <c r="J141" s="97" t="s">
        <v>493</v>
      </c>
      <c r="K141" s="258" t="str">
        <f>IF(ISERROR(VLOOKUP(J141,'KAYIT LİSTESİ'!$B$4:$H$767,2,0)),"",(VLOOKUP(J141,'KAYIT LİSTESİ'!$B$4:$H$767,2,0)))</f>
        <v/>
      </c>
      <c r="L141" s="98" t="str">
        <f>IF(ISERROR(VLOOKUP(J141,'KAYIT LİSTESİ'!$B$4:$H$767,4,0)),"",(VLOOKUP(J141,'KAYIT LİSTESİ'!$B$4:$H$767,4,0)))</f>
        <v/>
      </c>
      <c r="M141" s="186" t="str">
        <f>IF(ISERROR(VLOOKUP(J141,'KAYIT LİSTESİ'!$B$4:$H$767,5,0)),"",(VLOOKUP(J141,'KAYIT LİSTESİ'!$B$4:$H$767,5,0)))</f>
        <v/>
      </c>
      <c r="N141" s="186" t="str">
        <f>IF(ISERROR(VLOOKUP(J141,'KAYIT LİSTESİ'!$B$4:$H$767,6,0)),"",(VLOOKUP(J141,'KAYIT LİSTESİ'!$B$4:$H$767,6,0)))</f>
        <v/>
      </c>
      <c r="O141" s="202"/>
    </row>
    <row r="142" spans="1:15" ht="42.75" customHeight="1" x14ac:dyDescent="0.2">
      <c r="A142" s="73">
        <v>8</v>
      </c>
      <c r="B142" s="199" t="s">
        <v>585</v>
      </c>
      <c r="C142" s="255" t="str">
        <f>IF(ISERROR(VLOOKUP(B142,'KAYIT LİSTESİ'!$B$4:$H$767,2,0)),"",(VLOOKUP(B142,'KAYIT LİSTESİ'!$B$4:$H$767,2,0)))</f>
        <v/>
      </c>
      <c r="D142" s="127" t="str">
        <f>IF(ISERROR(VLOOKUP(B142,'KAYIT LİSTESİ'!$B$4:$H$767,4,0)),"",(VLOOKUP(B142,'KAYIT LİSTESİ'!$B$4:$H$767,4,0)))</f>
        <v/>
      </c>
      <c r="E142" s="200" t="str">
        <f>IF(ISERROR(VLOOKUP(B142,'KAYIT LİSTESİ'!$B$4:$H$767,5,0)),"",(VLOOKUP(B142,'KAYIT LİSTESİ'!$B$4:$H$767,5,0)))</f>
        <v/>
      </c>
      <c r="F142" s="200" t="str">
        <f>IF(ISERROR(VLOOKUP(B142,'KAYIT LİSTESİ'!$B$4:$H$767,6,0)),"",(VLOOKUP(B142,'KAYIT LİSTESİ'!$B$4:$H$767,6,0)))</f>
        <v/>
      </c>
      <c r="G142" s="128"/>
      <c r="H142" s="214"/>
      <c r="I142" s="96">
        <v>24</v>
      </c>
      <c r="J142" s="97" t="s">
        <v>494</v>
      </c>
      <c r="K142" s="258" t="str">
        <f>IF(ISERROR(VLOOKUP(J142,'KAYIT LİSTESİ'!$B$4:$H$767,2,0)),"",(VLOOKUP(J142,'KAYIT LİSTESİ'!$B$4:$H$767,2,0)))</f>
        <v/>
      </c>
      <c r="L142" s="98" t="str">
        <f>IF(ISERROR(VLOOKUP(J142,'KAYIT LİSTESİ'!$B$4:$H$767,4,0)),"",(VLOOKUP(J142,'KAYIT LİSTESİ'!$B$4:$H$767,4,0)))</f>
        <v/>
      </c>
      <c r="M142" s="186" t="str">
        <f>IF(ISERROR(VLOOKUP(J142,'KAYIT LİSTESİ'!$B$4:$H$767,5,0)),"",(VLOOKUP(J142,'KAYIT LİSTESİ'!$B$4:$H$767,5,0)))</f>
        <v/>
      </c>
      <c r="N142" s="186" t="str">
        <f>IF(ISERROR(VLOOKUP(J142,'KAYIT LİSTESİ'!$B$4:$H$767,6,0)),"",(VLOOKUP(J142,'KAYIT LİSTESİ'!$B$4:$H$767,6,0)))</f>
        <v/>
      </c>
      <c r="O142" s="202"/>
    </row>
    <row r="143" spans="1:15" ht="42.75" customHeight="1" x14ac:dyDescent="0.2">
      <c r="A143" s="615" t="s">
        <v>656</v>
      </c>
      <c r="B143" s="615"/>
      <c r="C143" s="615"/>
      <c r="D143" s="615"/>
      <c r="E143" s="615"/>
      <c r="F143" s="615"/>
      <c r="G143" s="615"/>
      <c r="H143" s="214"/>
      <c r="I143" s="96">
        <v>25</v>
      </c>
      <c r="J143" s="97" t="s">
        <v>495</v>
      </c>
      <c r="K143" s="258" t="str">
        <f>IF(ISERROR(VLOOKUP(J143,'KAYIT LİSTESİ'!$B$4:$H$767,2,0)),"",(VLOOKUP(J143,'KAYIT LİSTESİ'!$B$4:$H$767,2,0)))</f>
        <v/>
      </c>
      <c r="L143" s="98" t="str">
        <f>IF(ISERROR(VLOOKUP(J143,'KAYIT LİSTESİ'!$B$4:$H$767,4,0)),"",(VLOOKUP(J143,'KAYIT LİSTESİ'!$B$4:$H$767,4,0)))</f>
        <v/>
      </c>
      <c r="M143" s="186" t="str">
        <f>IF(ISERROR(VLOOKUP(J143,'KAYIT LİSTESİ'!$B$4:$H$767,5,0)),"",(VLOOKUP(J143,'KAYIT LİSTESİ'!$B$4:$H$767,5,0)))</f>
        <v/>
      </c>
      <c r="N143" s="186" t="str">
        <f>IF(ISERROR(VLOOKUP(J143,'KAYIT LİSTESİ'!$B$4:$H$767,6,0)),"",(VLOOKUP(J143,'KAYIT LİSTESİ'!$B$4:$H$767,6,0)))</f>
        <v/>
      </c>
      <c r="O143" s="202"/>
    </row>
    <row r="144" spans="1:15" ht="42.75" customHeight="1" x14ac:dyDescent="0.2">
      <c r="A144" s="510" t="s">
        <v>16</v>
      </c>
      <c r="B144" s="511"/>
      <c r="C144" s="511"/>
      <c r="D144" s="511"/>
      <c r="E144" s="511"/>
      <c r="F144" s="511"/>
      <c r="G144" s="511"/>
      <c r="H144" s="214"/>
      <c r="I144" s="96">
        <v>26</v>
      </c>
      <c r="J144" s="97" t="s">
        <v>696</v>
      </c>
      <c r="K144" s="258" t="str">
        <f>IF(ISERROR(VLOOKUP(J144,'KAYIT LİSTESİ'!$B$4:$H$767,2,0)),"",(VLOOKUP(J144,'KAYIT LİSTESİ'!$B$4:$H$767,2,0)))</f>
        <v/>
      </c>
      <c r="L144" s="98" t="str">
        <f>IF(ISERROR(VLOOKUP(J144,'KAYIT LİSTESİ'!$B$4:$H$767,4,0)),"",(VLOOKUP(J144,'KAYIT LİSTESİ'!$B$4:$H$767,4,0)))</f>
        <v/>
      </c>
      <c r="M144" s="186" t="str">
        <f>IF(ISERROR(VLOOKUP(J144,'KAYIT LİSTESİ'!$B$4:$H$767,5,0)),"",(VLOOKUP(J144,'KAYIT LİSTESİ'!$B$4:$H$767,5,0)))</f>
        <v/>
      </c>
      <c r="N144" s="186" t="str">
        <f>IF(ISERROR(VLOOKUP(J144,'KAYIT LİSTESİ'!$B$4:$H$767,6,0)),"",(VLOOKUP(J144,'KAYIT LİSTESİ'!$B$4:$H$767,6,0)))</f>
        <v/>
      </c>
      <c r="O144" s="202"/>
    </row>
    <row r="145" spans="1:15" ht="42.75" customHeight="1" x14ac:dyDescent="0.2">
      <c r="A145" s="194" t="s">
        <v>12</v>
      </c>
      <c r="B145" s="194" t="s">
        <v>97</v>
      </c>
      <c r="C145" s="194" t="s">
        <v>96</v>
      </c>
      <c r="D145" s="195" t="s">
        <v>13</v>
      </c>
      <c r="E145" s="196" t="s">
        <v>14</v>
      </c>
      <c r="F145" s="196" t="s">
        <v>216</v>
      </c>
      <c r="G145" s="194" t="s">
        <v>15</v>
      </c>
      <c r="H145" s="214"/>
      <c r="I145" s="96">
        <v>27</v>
      </c>
      <c r="J145" s="97" t="s">
        <v>697</v>
      </c>
      <c r="K145" s="258" t="str">
        <f>IF(ISERROR(VLOOKUP(J145,'KAYIT LİSTESİ'!$B$4:$H$767,2,0)),"",(VLOOKUP(J145,'KAYIT LİSTESİ'!$B$4:$H$767,2,0)))</f>
        <v/>
      </c>
      <c r="L145" s="98" t="str">
        <f>IF(ISERROR(VLOOKUP(J145,'KAYIT LİSTESİ'!$B$4:$H$767,4,0)),"",(VLOOKUP(J145,'KAYIT LİSTESİ'!$B$4:$H$767,4,0)))</f>
        <v/>
      </c>
      <c r="M145" s="186" t="str">
        <f>IF(ISERROR(VLOOKUP(J145,'KAYIT LİSTESİ'!$B$4:$H$767,5,0)),"",(VLOOKUP(J145,'KAYIT LİSTESİ'!$B$4:$H$767,5,0)))</f>
        <v/>
      </c>
      <c r="N145" s="186" t="str">
        <f>IF(ISERROR(VLOOKUP(J145,'KAYIT LİSTESİ'!$B$4:$H$767,6,0)),"",(VLOOKUP(J145,'KAYIT LİSTESİ'!$B$4:$H$767,6,0)))</f>
        <v/>
      </c>
      <c r="O145" s="202"/>
    </row>
    <row r="146" spans="1:15" ht="42.75" customHeight="1" x14ac:dyDescent="0.2">
      <c r="A146" s="73">
        <v>1</v>
      </c>
      <c r="B146" s="199" t="s">
        <v>620</v>
      </c>
      <c r="C146" s="255" t="str">
        <f>IF(ISERROR(VLOOKUP(B146,'KAYIT LİSTESİ'!$B$4:$H$767,2,0)),"",(VLOOKUP(B146,'KAYIT LİSTESİ'!$B$4:$H$767,2,0)))</f>
        <v/>
      </c>
      <c r="D146" s="127" t="str">
        <f>IF(ISERROR(VLOOKUP(B146,'KAYIT LİSTESİ'!$B$4:$H$767,4,0)),"",(VLOOKUP(B146,'KAYIT LİSTESİ'!$B$4:$H$767,4,0)))</f>
        <v/>
      </c>
      <c r="E146" s="200" t="str">
        <f>IF(ISERROR(VLOOKUP(B146,'KAYIT LİSTESİ'!$B$4:$H$767,5,0)),"",(VLOOKUP(B146,'KAYIT LİSTESİ'!$B$4:$H$767,5,0)))</f>
        <v/>
      </c>
      <c r="F146" s="200" t="str">
        <f>IF(ISERROR(VLOOKUP(B146,'KAYIT LİSTESİ'!$B$4:$H$767,6,0)),"",(VLOOKUP(B146,'KAYIT LİSTESİ'!$B$4:$H$767,6,0)))</f>
        <v/>
      </c>
      <c r="G146" s="128"/>
      <c r="H146" s="214"/>
      <c r="I146" s="96">
        <v>28</v>
      </c>
      <c r="J146" s="97" t="s">
        <v>698</v>
      </c>
      <c r="K146" s="258" t="str">
        <f>IF(ISERROR(VLOOKUP(J146,'KAYIT LİSTESİ'!$B$4:$H$767,2,0)),"",(VLOOKUP(J146,'KAYIT LİSTESİ'!$B$4:$H$767,2,0)))</f>
        <v/>
      </c>
      <c r="L146" s="98" t="str">
        <f>IF(ISERROR(VLOOKUP(J146,'KAYIT LİSTESİ'!$B$4:$H$767,4,0)),"",(VLOOKUP(J146,'KAYIT LİSTESİ'!$B$4:$H$767,4,0)))</f>
        <v/>
      </c>
      <c r="M146" s="186" t="str">
        <f>IF(ISERROR(VLOOKUP(J146,'KAYIT LİSTESİ'!$B$4:$H$767,5,0)),"",(VLOOKUP(J146,'KAYIT LİSTESİ'!$B$4:$H$767,5,0)))</f>
        <v/>
      </c>
      <c r="N146" s="186" t="str">
        <f>IF(ISERROR(VLOOKUP(J146,'KAYIT LİSTESİ'!$B$4:$H$767,6,0)),"",(VLOOKUP(J146,'KAYIT LİSTESİ'!$B$4:$H$767,6,0)))</f>
        <v/>
      </c>
      <c r="O146" s="202"/>
    </row>
    <row r="147" spans="1:15" ht="42.75" customHeight="1" x14ac:dyDescent="0.2">
      <c r="A147" s="73">
        <v>2</v>
      </c>
      <c r="B147" s="199" t="s">
        <v>621</v>
      </c>
      <c r="C147" s="255" t="str">
        <f>IF(ISERROR(VLOOKUP(B147,'KAYIT LİSTESİ'!$B$4:$H$767,2,0)),"",(VLOOKUP(B147,'KAYIT LİSTESİ'!$B$4:$H$767,2,0)))</f>
        <v/>
      </c>
      <c r="D147" s="127" t="str">
        <f>IF(ISERROR(VLOOKUP(B147,'KAYIT LİSTESİ'!$B$4:$H$767,4,0)),"",(VLOOKUP(B147,'KAYIT LİSTESİ'!$B$4:$H$767,4,0)))</f>
        <v/>
      </c>
      <c r="E147" s="200" t="str">
        <f>IF(ISERROR(VLOOKUP(B147,'KAYIT LİSTESİ'!$B$4:$H$767,5,0)),"",(VLOOKUP(B147,'KAYIT LİSTESİ'!$B$4:$H$767,5,0)))</f>
        <v/>
      </c>
      <c r="F147" s="200" t="str">
        <f>IF(ISERROR(VLOOKUP(B147,'KAYIT LİSTESİ'!$B$4:$H$767,6,0)),"",(VLOOKUP(B147,'KAYIT LİSTESİ'!$B$4:$H$767,6,0)))</f>
        <v/>
      </c>
      <c r="G147" s="128"/>
      <c r="H147" s="214"/>
      <c r="I147" s="96">
        <v>29</v>
      </c>
      <c r="J147" s="97" t="s">
        <v>699</v>
      </c>
      <c r="K147" s="258" t="str">
        <f>IF(ISERROR(VLOOKUP(J147,'KAYIT LİSTESİ'!$B$4:$H$767,2,0)),"",(VLOOKUP(J147,'KAYIT LİSTESİ'!$B$4:$H$767,2,0)))</f>
        <v/>
      </c>
      <c r="L147" s="98" t="str">
        <f>IF(ISERROR(VLOOKUP(J147,'KAYIT LİSTESİ'!$B$4:$H$767,4,0)),"",(VLOOKUP(J147,'KAYIT LİSTESİ'!$B$4:$H$767,4,0)))</f>
        <v/>
      </c>
      <c r="M147" s="186" t="str">
        <f>IF(ISERROR(VLOOKUP(J147,'KAYIT LİSTESİ'!$B$4:$H$767,5,0)),"",(VLOOKUP(J147,'KAYIT LİSTESİ'!$B$4:$H$767,5,0)))</f>
        <v/>
      </c>
      <c r="N147" s="186" t="str">
        <f>IF(ISERROR(VLOOKUP(J147,'KAYIT LİSTESİ'!$B$4:$H$767,6,0)),"",(VLOOKUP(J147,'KAYIT LİSTESİ'!$B$4:$H$767,6,0)))</f>
        <v/>
      </c>
      <c r="O147" s="202"/>
    </row>
    <row r="148" spans="1:15" ht="42.75" customHeight="1" x14ac:dyDescent="0.2">
      <c r="A148" s="73">
        <v>3</v>
      </c>
      <c r="B148" s="199" t="s">
        <v>622</v>
      </c>
      <c r="C148" s="255" t="str">
        <f>IF(ISERROR(VLOOKUP(B148,'KAYIT LİSTESİ'!$B$4:$H$767,2,0)),"",(VLOOKUP(B148,'KAYIT LİSTESİ'!$B$4:$H$767,2,0)))</f>
        <v/>
      </c>
      <c r="D148" s="127" t="str">
        <f>IF(ISERROR(VLOOKUP(B148,'KAYIT LİSTESİ'!$B$4:$H$767,4,0)),"",(VLOOKUP(B148,'KAYIT LİSTESİ'!$B$4:$H$767,4,0)))</f>
        <v/>
      </c>
      <c r="E148" s="200" t="str">
        <f>IF(ISERROR(VLOOKUP(B148,'KAYIT LİSTESİ'!$B$4:$H$767,5,0)),"",(VLOOKUP(B148,'KAYIT LİSTESİ'!$B$4:$H$767,5,0)))</f>
        <v/>
      </c>
      <c r="F148" s="200" t="str">
        <f>IF(ISERROR(VLOOKUP(B148,'KAYIT LİSTESİ'!$B$4:$H$767,6,0)),"",(VLOOKUP(B148,'KAYIT LİSTESİ'!$B$4:$H$767,6,0)))</f>
        <v/>
      </c>
      <c r="G148" s="128"/>
      <c r="H148" s="214"/>
      <c r="I148" s="96">
        <v>30</v>
      </c>
      <c r="J148" s="97" t="s">
        <v>700</v>
      </c>
      <c r="K148" s="258" t="str">
        <f>IF(ISERROR(VLOOKUP(J148,'KAYIT LİSTESİ'!$B$4:$H$767,2,0)),"",(VLOOKUP(J148,'KAYIT LİSTESİ'!$B$4:$H$767,2,0)))</f>
        <v/>
      </c>
      <c r="L148" s="98" t="str">
        <f>IF(ISERROR(VLOOKUP(J148,'KAYIT LİSTESİ'!$B$4:$H$767,4,0)),"",(VLOOKUP(J148,'KAYIT LİSTESİ'!$B$4:$H$767,4,0)))</f>
        <v/>
      </c>
      <c r="M148" s="186" t="str">
        <f>IF(ISERROR(VLOOKUP(J148,'KAYIT LİSTESİ'!$B$4:$H$767,5,0)),"",(VLOOKUP(J148,'KAYIT LİSTESİ'!$B$4:$H$767,5,0)))</f>
        <v/>
      </c>
      <c r="N148" s="186" t="str">
        <f>IF(ISERROR(VLOOKUP(J148,'KAYIT LİSTESİ'!$B$4:$H$767,6,0)),"",(VLOOKUP(J148,'KAYIT LİSTESİ'!$B$4:$H$767,6,0)))</f>
        <v/>
      </c>
      <c r="O148" s="202"/>
    </row>
    <row r="149" spans="1:15" ht="42.75" customHeight="1" x14ac:dyDescent="0.2">
      <c r="A149" s="73">
        <v>4</v>
      </c>
      <c r="B149" s="199" t="s">
        <v>623</v>
      </c>
      <c r="C149" s="255" t="str">
        <f>IF(ISERROR(VLOOKUP(B149,'KAYIT LİSTESİ'!$B$4:$H$767,2,0)),"",(VLOOKUP(B149,'KAYIT LİSTESİ'!$B$4:$H$767,2,0)))</f>
        <v/>
      </c>
      <c r="D149" s="127" t="str">
        <f>IF(ISERROR(VLOOKUP(B149,'KAYIT LİSTESİ'!$B$4:$H$767,4,0)),"",(VLOOKUP(B149,'KAYIT LİSTESİ'!$B$4:$H$767,4,0)))</f>
        <v/>
      </c>
      <c r="E149" s="200" t="str">
        <f>IF(ISERROR(VLOOKUP(B149,'KAYIT LİSTESİ'!$B$4:$H$767,5,0)),"",(VLOOKUP(B149,'KAYIT LİSTESİ'!$B$4:$H$767,5,0)))</f>
        <v/>
      </c>
      <c r="F149" s="200" t="str">
        <f>IF(ISERROR(VLOOKUP(B149,'KAYIT LİSTESİ'!$B$4:$H$767,6,0)),"",(VLOOKUP(B149,'KAYIT LİSTESİ'!$B$4:$H$767,6,0)))</f>
        <v/>
      </c>
      <c r="G149" s="128"/>
      <c r="H149" s="214"/>
      <c r="I149" s="96">
        <v>31</v>
      </c>
      <c r="J149" s="97" t="s">
        <v>701</v>
      </c>
      <c r="K149" s="258" t="str">
        <f>IF(ISERROR(VLOOKUP(J149,'KAYIT LİSTESİ'!$B$4:$H$767,2,0)),"",(VLOOKUP(J149,'KAYIT LİSTESİ'!$B$4:$H$767,2,0)))</f>
        <v/>
      </c>
      <c r="L149" s="98" t="str">
        <f>IF(ISERROR(VLOOKUP(J149,'KAYIT LİSTESİ'!$B$4:$H$767,4,0)),"",(VLOOKUP(J149,'KAYIT LİSTESİ'!$B$4:$H$767,4,0)))</f>
        <v/>
      </c>
      <c r="M149" s="186" t="str">
        <f>IF(ISERROR(VLOOKUP(J149,'KAYIT LİSTESİ'!$B$4:$H$767,5,0)),"",(VLOOKUP(J149,'KAYIT LİSTESİ'!$B$4:$H$767,5,0)))</f>
        <v/>
      </c>
      <c r="N149" s="186" t="str">
        <f>IF(ISERROR(VLOOKUP(J149,'KAYIT LİSTESİ'!$B$4:$H$767,6,0)),"",(VLOOKUP(J149,'KAYIT LİSTESİ'!$B$4:$H$767,6,0)))</f>
        <v/>
      </c>
      <c r="O149" s="202"/>
    </row>
    <row r="150" spans="1:15" ht="42.75" customHeight="1" x14ac:dyDescent="0.2">
      <c r="A150" s="73">
        <v>5</v>
      </c>
      <c r="B150" s="199" t="s">
        <v>624</v>
      </c>
      <c r="C150" s="255" t="str">
        <f>IF(ISERROR(VLOOKUP(B150,'KAYIT LİSTESİ'!$B$4:$H$767,2,0)),"",(VLOOKUP(B150,'KAYIT LİSTESİ'!$B$4:$H$767,2,0)))</f>
        <v/>
      </c>
      <c r="D150" s="127" t="str">
        <f>IF(ISERROR(VLOOKUP(B150,'KAYIT LİSTESİ'!$B$4:$H$767,4,0)),"",(VLOOKUP(B150,'KAYIT LİSTESİ'!$B$4:$H$767,4,0)))</f>
        <v/>
      </c>
      <c r="E150" s="200" t="str">
        <f>IF(ISERROR(VLOOKUP(B150,'KAYIT LİSTESİ'!$B$4:$H$767,5,0)),"",(VLOOKUP(B150,'KAYIT LİSTESİ'!$B$4:$H$767,5,0)))</f>
        <v/>
      </c>
      <c r="F150" s="200" t="str">
        <f>IF(ISERROR(VLOOKUP(B150,'KAYIT LİSTESİ'!$B$4:$H$767,6,0)),"",(VLOOKUP(B150,'KAYIT LİSTESİ'!$B$4:$H$767,6,0)))</f>
        <v/>
      </c>
      <c r="G150" s="128"/>
      <c r="H150" s="214"/>
      <c r="I150" s="96">
        <v>32</v>
      </c>
      <c r="J150" s="97" t="s">
        <v>702</v>
      </c>
      <c r="K150" s="258" t="str">
        <f>IF(ISERROR(VLOOKUP(J150,'KAYIT LİSTESİ'!$B$4:$H$767,2,0)),"",(VLOOKUP(J150,'KAYIT LİSTESİ'!$B$4:$H$767,2,0)))</f>
        <v/>
      </c>
      <c r="L150" s="98" t="str">
        <f>IF(ISERROR(VLOOKUP(J150,'KAYIT LİSTESİ'!$B$4:$H$767,4,0)),"",(VLOOKUP(J150,'KAYIT LİSTESİ'!$B$4:$H$767,4,0)))</f>
        <v/>
      </c>
      <c r="M150" s="186" t="str">
        <f>IF(ISERROR(VLOOKUP(J150,'KAYIT LİSTESİ'!$B$4:$H$767,5,0)),"",(VLOOKUP(J150,'KAYIT LİSTESİ'!$B$4:$H$767,5,0)))</f>
        <v/>
      </c>
      <c r="N150" s="186" t="str">
        <f>IF(ISERROR(VLOOKUP(J150,'KAYIT LİSTESİ'!$B$4:$H$767,6,0)),"",(VLOOKUP(J150,'KAYIT LİSTESİ'!$B$4:$H$767,6,0)))</f>
        <v/>
      </c>
      <c r="O150" s="202"/>
    </row>
    <row r="151" spans="1:15" ht="42.75" customHeight="1" x14ac:dyDescent="0.2">
      <c r="A151" s="73">
        <v>6</v>
      </c>
      <c r="B151" s="199" t="s">
        <v>625</v>
      </c>
      <c r="C151" s="255" t="str">
        <f>IF(ISERROR(VLOOKUP(B151,'KAYIT LİSTESİ'!$B$4:$H$767,2,0)),"",(VLOOKUP(B151,'KAYIT LİSTESİ'!$B$4:$H$767,2,0)))</f>
        <v/>
      </c>
      <c r="D151" s="127" t="str">
        <f>IF(ISERROR(VLOOKUP(B151,'KAYIT LİSTESİ'!$B$4:$H$767,4,0)),"",(VLOOKUP(B151,'KAYIT LİSTESİ'!$B$4:$H$767,4,0)))</f>
        <v/>
      </c>
      <c r="E151" s="200" t="str">
        <f>IF(ISERROR(VLOOKUP(B151,'KAYIT LİSTESİ'!$B$4:$H$767,5,0)),"",(VLOOKUP(B151,'KAYIT LİSTESİ'!$B$4:$H$767,5,0)))</f>
        <v/>
      </c>
      <c r="F151" s="200" t="str">
        <f>IF(ISERROR(VLOOKUP(B151,'KAYIT LİSTESİ'!$B$4:$H$767,6,0)),"",(VLOOKUP(B151,'KAYIT LİSTESİ'!$B$4:$H$767,6,0)))</f>
        <v/>
      </c>
      <c r="G151" s="128"/>
      <c r="H151" s="214"/>
      <c r="I151" s="96">
        <v>33</v>
      </c>
      <c r="J151" s="97" t="s">
        <v>703</v>
      </c>
      <c r="K151" s="258" t="str">
        <f>IF(ISERROR(VLOOKUP(J151,'KAYIT LİSTESİ'!$B$4:$H$767,2,0)),"",(VLOOKUP(J151,'KAYIT LİSTESİ'!$B$4:$H$767,2,0)))</f>
        <v/>
      </c>
      <c r="L151" s="98" t="str">
        <f>IF(ISERROR(VLOOKUP(J151,'KAYIT LİSTESİ'!$B$4:$H$767,4,0)),"",(VLOOKUP(J151,'KAYIT LİSTESİ'!$B$4:$H$767,4,0)))</f>
        <v/>
      </c>
      <c r="M151" s="186" t="str">
        <f>IF(ISERROR(VLOOKUP(J151,'KAYIT LİSTESİ'!$B$4:$H$767,5,0)),"",(VLOOKUP(J151,'KAYIT LİSTESİ'!$B$4:$H$767,5,0)))</f>
        <v/>
      </c>
      <c r="N151" s="186" t="str">
        <f>IF(ISERROR(VLOOKUP(J151,'KAYIT LİSTESİ'!$B$4:$H$767,6,0)),"",(VLOOKUP(J151,'KAYIT LİSTESİ'!$B$4:$H$767,6,0)))</f>
        <v/>
      </c>
      <c r="O151" s="202"/>
    </row>
    <row r="152" spans="1:15" ht="42.75" customHeight="1" x14ac:dyDescent="0.2">
      <c r="A152" s="73">
        <v>7</v>
      </c>
      <c r="B152" s="199" t="s">
        <v>626</v>
      </c>
      <c r="C152" s="255" t="str">
        <f>IF(ISERROR(VLOOKUP(B152,'KAYIT LİSTESİ'!$B$4:$H$767,2,0)),"",(VLOOKUP(B152,'KAYIT LİSTESİ'!$B$4:$H$767,2,0)))</f>
        <v/>
      </c>
      <c r="D152" s="127" t="str">
        <f>IF(ISERROR(VLOOKUP(B152,'KAYIT LİSTESİ'!$B$4:$H$767,4,0)),"",(VLOOKUP(B152,'KAYIT LİSTESİ'!$B$4:$H$767,4,0)))</f>
        <v/>
      </c>
      <c r="E152" s="200" t="str">
        <f>IF(ISERROR(VLOOKUP(B152,'KAYIT LİSTESİ'!$B$4:$H$767,5,0)),"",(VLOOKUP(B152,'KAYIT LİSTESİ'!$B$4:$H$767,5,0)))</f>
        <v/>
      </c>
      <c r="F152" s="200" t="str">
        <f>IF(ISERROR(VLOOKUP(B152,'KAYIT LİSTESİ'!$B$4:$H$767,6,0)),"",(VLOOKUP(B152,'KAYIT LİSTESİ'!$B$4:$H$767,6,0)))</f>
        <v/>
      </c>
      <c r="G152" s="128"/>
      <c r="H152" s="214"/>
      <c r="I152" s="96">
        <v>34</v>
      </c>
      <c r="J152" s="97" t="s">
        <v>704</v>
      </c>
      <c r="K152" s="258" t="str">
        <f>IF(ISERROR(VLOOKUP(J152,'KAYIT LİSTESİ'!$B$4:$H$767,2,0)),"",(VLOOKUP(J152,'KAYIT LİSTESİ'!$B$4:$H$767,2,0)))</f>
        <v/>
      </c>
      <c r="L152" s="98" t="str">
        <f>IF(ISERROR(VLOOKUP(J152,'KAYIT LİSTESİ'!$B$4:$H$767,4,0)),"",(VLOOKUP(J152,'KAYIT LİSTESİ'!$B$4:$H$767,4,0)))</f>
        <v/>
      </c>
      <c r="M152" s="186" t="str">
        <f>IF(ISERROR(VLOOKUP(J152,'KAYIT LİSTESİ'!$B$4:$H$767,5,0)),"",(VLOOKUP(J152,'KAYIT LİSTESİ'!$B$4:$H$767,5,0)))</f>
        <v/>
      </c>
      <c r="N152" s="186" t="str">
        <f>IF(ISERROR(VLOOKUP(J152,'KAYIT LİSTESİ'!$B$4:$H$767,6,0)),"",(VLOOKUP(J152,'KAYIT LİSTESİ'!$B$4:$H$767,6,0)))</f>
        <v/>
      </c>
      <c r="O152" s="202"/>
    </row>
    <row r="153" spans="1:15" ht="42.75" customHeight="1" x14ac:dyDescent="0.2">
      <c r="A153" s="73">
        <v>8</v>
      </c>
      <c r="B153" s="199" t="s">
        <v>627</v>
      </c>
      <c r="C153" s="255" t="str">
        <f>IF(ISERROR(VLOOKUP(B153,'KAYIT LİSTESİ'!$B$4:$H$767,2,0)),"",(VLOOKUP(B153,'KAYIT LİSTESİ'!$B$4:$H$767,2,0)))</f>
        <v/>
      </c>
      <c r="D153" s="127" t="str">
        <f>IF(ISERROR(VLOOKUP(B153,'KAYIT LİSTESİ'!$B$4:$H$767,4,0)),"",(VLOOKUP(B153,'KAYIT LİSTESİ'!$B$4:$H$767,4,0)))</f>
        <v/>
      </c>
      <c r="E153" s="200" t="str">
        <f>IF(ISERROR(VLOOKUP(B153,'KAYIT LİSTESİ'!$B$4:$H$767,5,0)),"",(VLOOKUP(B153,'KAYIT LİSTESİ'!$B$4:$H$767,5,0)))</f>
        <v/>
      </c>
      <c r="F153" s="200" t="str">
        <f>IF(ISERROR(VLOOKUP(B153,'KAYIT LİSTESİ'!$B$4:$H$767,6,0)),"",(VLOOKUP(B153,'KAYIT LİSTESİ'!$B$4:$H$767,6,0)))</f>
        <v/>
      </c>
      <c r="G153" s="128"/>
      <c r="H153" s="214"/>
      <c r="I153" s="96">
        <v>35</v>
      </c>
      <c r="J153" s="97" t="s">
        <v>705</v>
      </c>
      <c r="K153" s="258" t="str">
        <f>IF(ISERROR(VLOOKUP(J153,'KAYIT LİSTESİ'!$B$4:$H$767,2,0)),"",(VLOOKUP(J153,'KAYIT LİSTESİ'!$B$4:$H$767,2,0)))</f>
        <v/>
      </c>
      <c r="L153" s="98" t="str">
        <f>IF(ISERROR(VLOOKUP(J153,'KAYIT LİSTESİ'!$B$4:$H$767,4,0)),"",(VLOOKUP(J153,'KAYIT LİSTESİ'!$B$4:$H$767,4,0)))</f>
        <v/>
      </c>
      <c r="M153" s="186" t="str">
        <f>IF(ISERROR(VLOOKUP(J153,'KAYIT LİSTESİ'!$B$4:$H$767,5,0)),"",(VLOOKUP(J153,'KAYIT LİSTESİ'!$B$4:$H$767,5,0)))</f>
        <v/>
      </c>
      <c r="N153" s="186" t="str">
        <f>IF(ISERROR(VLOOKUP(J153,'KAYIT LİSTESİ'!$B$4:$H$767,6,0)),"",(VLOOKUP(J153,'KAYIT LİSTESİ'!$B$4:$H$767,6,0)))</f>
        <v/>
      </c>
      <c r="O153" s="202"/>
    </row>
    <row r="154" spans="1:15" ht="42.75" customHeight="1" x14ac:dyDescent="0.2">
      <c r="A154" s="73">
        <v>9</v>
      </c>
      <c r="B154" s="199" t="s">
        <v>628</v>
      </c>
      <c r="C154" s="255" t="str">
        <f>IF(ISERROR(VLOOKUP(B154,'KAYIT LİSTESİ'!$B$4:$H$767,2,0)),"",(VLOOKUP(B154,'KAYIT LİSTESİ'!$B$4:$H$767,2,0)))</f>
        <v/>
      </c>
      <c r="D154" s="127" t="str">
        <f>IF(ISERROR(VLOOKUP(B154,'KAYIT LİSTESİ'!$B$4:$H$767,4,0)),"",(VLOOKUP(B154,'KAYIT LİSTESİ'!$B$4:$H$767,4,0)))</f>
        <v/>
      </c>
      <c r="E154" s="200" t="str">
        <f>IF(ISERROR(VLOOKUP(B154,'KAYIT LİSTESİ'!$B$4:$H$767,5,0)),"",(VLOOKUP(B154,'KAYIT LİSTESİ'!$B$4:$H$767,5,0)))</f>
        <v/>
      </c>
      <c r="F154" s="200" t="str">
        <f>IF(ISERROR(VLOOKUP(B154,'KAYIT LİSTESİ'!$B$4:$H$767,6,0)),"",(VLOOKUP(B154,'KAYIT LİSTESİ'!$B$4:$H$767,6,0)))</f>
        <v/>
      </c>
      <c r="G154" s="128"/>
      <c r="H154" s="214"/>
      <c r="I154" s="96">
        <v>36</v>
      </c>
      <c r="J154" s="97" t="s">
        <v>706</v>
      </c>
      <c r="K154" s="258" t="str">
        <f>IF(ISERROR(VLOOKUP(J154,'KAYIT LİSTESİ'!$B$4:$H$767,2,0)),"",(VLOOKUP(J154,'KAYIT LİSTESİ'!$B$4:$H$767,2,0)))</f>
        <v/>
      </c>
      <c r="L154" s="98" t="str">
        <f>IF(ISERROR(VLOOKUP(J154,'KAYIT LİSTESİ'!$B$4:$H$767,4,0)),"",(VLOOKUP(J154,'KAYIT LİSTESİ'!$B$4:$H$767,4,0)))</f>
        <v/>
      </c>
      <c r="M154" s="186" t="str">
        <f>IF(ISERROR(VLOOKUP(J154,'KAYIT LİSTESİ'!$B$4:$H$767,5,0)),"",(VLOOKUP(J154,'KAYIT LİSTESİ'!$B$4:$H$767,5,0)))</f>
        <v/>
      </c>
      <c r="N154" s="186" t="str">
        <f>IF(ISERROR(VLOOKUP(J154,'KAYIT LİSTESİ'!$B$4:$H$767,6,0)),"",(VLOOKUP(J154,'KAYIT LİSTESİ'!$B$4:$H$767,6,0)))</f>
        <v/>
      </c>
      <c r="O154" s="202"/>
    </row>
    <row r="155" spans="1:15" ht="42.75" customHeight="1" x14ac:dyDescent="0.2">
      <c r="A155" s="73">
        <v>10</v>
      </c>
      <c r="B155" s="199" t="s">
        <v>629</v>
      </c>
      <c r="C155" s="255" t="str">
        <f>IF(ISERROR(VLOOKUP(B155,'KAYIT LİSTESİ'!$B$4:$H$767,2,0)),"",(VLOOKUP(B155,'KAYIT LİSTESİ'!$B$4:$H$767,2,0)))</f>
        <v/>
      </c>
      <c r="D155" s="127" t="str">
        <f>IF(ISERROR(VLOOKUP(B155,'KAYIT LİSTESİ'!$B$4:$H$767,4,0)),"",(VLOOKUP(B155,'KAYIT LİSTESİ'!$B$4:$H$767,4,0)))</f>
        <v/>
      </c>
      <c r="E155" s="200" t="str">
        <f>IF(ISERROR(VLOOKUP(B155,'KAYIT LİSTESİ'!$B$4:$H$767,5,0)),"",(VLOOKUP(B155,'KAYIT LİSTESİ'!$B$4:$H$767,5,0)))</f>
        <v/>
      </c>
      <c r="F155" s="200" t="str">
        <f>IF(ISERROR(VLOOKUP(B155,'KAYIT LİSTESİ'!$B$4:$H$767,6,0)),"",(VLOOKUP(B155,'KAYIT LİSTESİ'!$B$4:$H$767,6,0)))</f>
        <v/>
      </c>
      <c r="G155" s="128"/>
      <c r="H155" s="214"/>
      <c r="I155" s="96">
        <v>37</v>
      </c>
      <c r="J155" s="97" t="s">
        <v>707</v>
      </c>
      <c r="K155" s="258" t="str">
        <f>IF(ISERROR(VLOOKUP(J155,'KAYIT LİSTESİ'!$B$4:$H$767,2,0)),"",(VLOOKUP(J155,'KAYIT LİSTESİ'!$B$4:$H$767,2,0)))</f>
        <v/>
      </c>
      <c r="L155" s="98" t="str">
        <f>IF(ISERROR(VLOOKUP(J155,'KAYIT LİSTESİ'!$B$4:$H$767,4,0)),"",(VLOOKUP(J155,'KAYIT LİSTESİ'!$B$4:$H$767,4,0)))</f>
        <v/>
      </c>
      <c r="M155" s="186" t="str">
        <f>IF(ISERROR(VLOOKUP(J155,'KAYIT LİSTESİ'!$B$4:$H$767,5,0)),"",(VLOOKUP(J155,'KAYIT LİSTESİ'!$B$4:$H$767,5,0)))</f>
        <v/>
      </c>
      <c r="N155" s="186" t="str">
        <f>IF(ISERROR(VLOOKUP(J155,'KAYIT LİSTESİ'!$B$4:$H$767,6,0)),"",(VLOOKUP(J155,'KAYIT LİSTESİ'!$B$4:$H$767,6,0)))</f>
        <v/>
      </c>
      <c r="O155" s="202"/>
    </row>
    <row r="156" spans="1:15" ht="42.75" customHeight="1" x14ac:dyDescent="0.2">
      <c r="A156" s="73">
        <v>11</v>
      </c>
      <c r="B156" s="199" t="s">
        <v>630</v>
      </c>
      <c r="C156" s="255" t="str">
        <f>IF(ISERROR(VLOOKUP(B156,'KAYIT LİSTESİ'!$B$4:$H$767,2,0)),"",(VLOOKUP(B156,'KAYIT LİSTESİ'!$B$4:$H$767,2,0)))</f>
        <v/>
      </c>
      <c r="D156" s="127" t="str">
        <f>IF(ISERROR(VLOOKUP(B156,'KAYIT LİSTESİ'!$B$4:$H$767,4,0)),"",(VLOOKUP(B156,'KAYIT LİSTESİ'!$B$4:$H$767,4,0)))</f>
        <v/>
      </c>
      <c r="E156" s="200" t="str">
        <f>IF(ISERROR(VLOOKUP(B156,'KAYIT LİSTESİ'!$B$4:$H$767,5,0)),"",(VLOOKUP(B156,'KAYIT LİSTESİ'!$B$4:$H$767,5,0)))</f>
        <v/>
      </c>
      <c r="F156" s="200" t="str">
        <f>IF(ISERROR(VLOOKUP(B156,'KAYIT LİSTESİ'!$B$4:$H$767,6,0)),"",(VLOOKUP(B156,'KAYIT LİSTESİ'!$B$4:$H$767,6,0)))</f>
        <v/>
      </c>
      <c r="G156" s="128"/>
      <c r="H156" s="214"/>
      <c r="I156" s="96">
        <v>38</v>
      </c>
      <c r="J156" s="97" t="s">
        <v>708</v>
      </c>
      <c r="K156" s="258" t="str">
        <f>IF(ISERROR(VLOOKUP(J156,'KAYIT LİSTESİ'!$B$4:$H$767,2,0)),"",(VLOOKUP(J156,'KAYIT LİSTESİ'!$B$4:$H$767,2,0)))</f>
        <v/>
      </c>
      <c r="L156" s="98" t="str">
        <f>IF(ISERROR(VLOOKUP(J156,'KAYIT LİSTESİ'!$B$4:$H$767,4,0)),"",(VLOOKUP(J156,'KAYIT LİSTESİ'!$B$4:$H$767,4,0)))</f>
        <v/>
      </c>
      <c r="M156" s="186" t="str">
        <f>IF(ISERROR(VLOOKUP(J156,'KAYIT LİSTESİ'!$B$4:$H$767,5,0)),"",(VLOOKUP(J156,'KAYIT LİSTESİ'!$B$4:$H$767,5,0)))</f>
        <v/>
      </c>
      <c r="N156" s="186" t="str">
        <f>IF(ISERROR(VLOOKUP(J156,'KAYIT LİSTESİ'!$B$4:$H$767,6,0)),"",(VLOOKUP(J156,'KAYIT LİSTESİ'!$B$4:$H$767,6,0)))</f>
        <v/>
      </c>
      <c r="O156" s="202"/>
    </row>
    <row r="157" spans="1:15" ht="42.75" customHeight="1" x14ac:dyDescent="0.2">
      <c r="A157" s="73">
        <v>12</v>
      </c>
      <c r="B157" s="199" t="s">
        <v>631</v>
      </c>
      <c r="C157" s="255" t="str">
        <f>IF(ISERROR(VLOOKUP(B157,'KAYIT LİSTESİ'!$B$4:$H$767,2,0)),"",(VLOOKUP(B157,'KAYIT LİSTESİ'!$B$4:$H$767,2,0)))</f>
        <v/>
      </c>
      <c r="D157" s="127" t="str">
        <f>IF(ISERROR(VLOOKUP(B157,'KAYIT LİSTESİ'!$B$4:$H$767,4,0)),"",(VLOOKUP(B157,'KAYIT LİSTESİ'!$B$4:$H$767,4,0)))</f>
        <v/>
      </c>
      <c r="E157" s="200" t="str">
        <f>IF(ISERROR(VLOOKUP(B157,'KAYIT LİSTESİ'!$B$4:$H$767,5,0)),"",(VLOOKUP(B157,'KAYIT LİSTESİ'!$B$4:$H$767,5,0)))</f>
        <v/>
      </c>
      <c r="F157" s="200" t="str">
        <f>IF(ISERROR(VLOOKUP(B157,'KAYIT LİSTESİ'!$B$4:$H$767,6,0)),"",(VLOOKUP(B157,'KAYIT LİSTESİ'!$B$4:$H$767,6,0)))</f>
        <v/>
      </c>
      <c r="G157" s="128"/>
      <c r="H157" s="214"/>
      <c r="I157" s="96">
        <v>39</v>
      </c>
      <c r="J157" s="97" t="s">
        <v>709</v>
      </c>
      <c r="K157" s="258" t="str">
        <f>IF(ISERROR(VLOOKUP(J157,'KAYIT LİSTESİ'!$B$4:$H$767,2,0)),"",(VLOOKUP(J157,'KAYIT LİSTESİ'!$B$4:$H$767,2,0)))</f>
        <v/>
      </c>
      <c r="L157" s="98" t="str">
        <f>IF(ISERROR(VLOOKUP(J157,'KAYIT LİSTESİ'!$B$4:$H$767,4,0)),"",(VLOOKUP(J157,'KAYIT LİSTESİ'!$B$4:$H$767,4,0)))</f>
        <v/>
      </c>
      <c r="M157" s="186" t="str">
        <f>IF(ISERROR(VLOOKUP(J157,'KAYIT LİSTESİ'!$B$4:$H$767,5,0)),"",(VLOOKUP(J157,'KAYIT LİSTESİ'!$B$4:$H$767,5,0)))</f>
        <v/>
      </c>
      <c r="N157" s="186" t="str">
        <f>IF(ISERROR(VLOOKUP(J157,'KAYIT LİSTESİ'!$B$4:$H$767,6,0)),"",(VLOOKUP(J157,'KAYIT LİSTESİ'!$B$4:$H$767,6,0)))</f>
        <v/>
      </c>
      <c r="O157" s="202"/>
    </row>
    <row r="158" spans="1:15" ht="42.75" customHeight="1" x14ac:dyDescent="0.2">
      <c r="A158" s="510" t="s">
        <v>17</v>
      </c>
      <c r="B158" s="511"/>
      <c r="C158" s="511"/>
      <c r="D158" s="511"/>
      <c r="E158" s="511"/>
      <c r="F158" s="511"/>
      <c r="G158" s="511"/>
      <c r="H158" s="214"/>
      <c r="I158" s="96">
        <v>40</v>
      </c>
      <c r="J158" s="97" t="s">
        <v>710</v>
      </c>
      <c r="K158" s="258" t="str">
        <f>IF(ISERROR(VLOOKUP(J158,'KAYIT LİSTESİ'!$B$4:$H$767,2,0)),"",(VLOOKUP(J158,'KAYIT LİSTESİ'!$B$4:$H$767,2,0)))</f>
        <v/>
      </c>
      <c r="L158" s="98" t="str">
        <f>IF(ISERROR(VLOOKUP(J158,'KAYIT LİSTESİ'!$B$4:$H$767,4,0)),"",(VLOOKUP(J158,'KAYIT LİSTESİ'!$B$4:$H$767,4,0)))</f>
        <v/>
      </c>
      <c r="M158" s="186" t="str">
        <f>IF(ISERROR(VLOOKUP(J158,'KAYIT LİSTESİ'!$B$4:$H$767,5,0)),"",(VLOOKUP(J158,'KAYIT LİSTESİ'!$B$4:$H$767,5,0)))</f>
        <v/>
      </c>
      <c r="N158" s="186" t="str">
        <f>IF(ISERROR(VLOOKUP(J158,'KAYIT LİSTESİ'!$B$4:$H$767,6,0)),"",(VLOOKUP(J158,'KAYIT LİSTESİ'!$B$4:$H$767,6,0)))</f>
        <v/>
      </c>
      <c r="O158" s="202"/>
    </row>
    <row r="159" spans="1:15" ht="42.75" customHeight="1" x14ac:dyDescent="0.2">
      <c r="A159" s="194" t="s">
        <v>12</v>
      </c>
      <c r="B159" s="194" t="s">
        <v>97</v>
      </c>
      <c r="C159" s="194" t="s">
        <v>96</v>
      </c>
      <c r="D159" s="195" t="s">
        <v>13</v>
      </c>
      <c r="E159" s="196" t="s">
        <v>14</v>
      </c>
      <c r="F159" s="196" t="s">
        <v>216</v>
      </c>
      <c r="G159" s="194" t="s">
        <v>15</v>
      </c>
      <c r="H159" s="214"/>
      <c r="I159" s="214"/>
      <c r="J159" s="214"/>
      <c r="K159" s="214"/>
      <c r="L159" s="214"/>
      <c r="M159" s="214"/>
      <c r="N159" s="214"/>
      <c r="O159" s="214"/>
    </row>
    <row r="160" spans="1:15" ht="42.75" customHeight="1" x14ac:dyDescent="0.2">
      <c r="A160" s="73">
        <v>1</v>
      </c>
      <c r="B160" s="199" t="s">
        <v>632</v>
      </c>
      <c r="C160" s="255" t="str">
        <f>IF(ISERROR(VLOOKUP(B160,'KAYIT LİSTESİ'!$B$4:$H$767,2,0)),"",(VLOOKUP(B160,'KAYIT LİSTESİ'!$B$4:$H$767,2,0)))</f>
        <v/>
      </c>
      <c r="D160" s="127" t="str">
        <f>IF(ISERROR(VLOOKUP(B160,'KAYIT LİSTESİ'!$B$4:$H$767,4,0)),"",(VLOOKUP(B160,'KAYIT LİSTESİ'!$B$4:$H$767,4,0)))</f>
        <v/>
      </c>
      <c r="E160" s="200" t="str">
        <f>IF(ISERROR(VLOOKUP(B160,'KAYIT LİSTESİ'!$B$4:$H$767,5,0)),"",(VLOOKUP(B160,'KAYIT LİSTESİ'!$B$4:$H$767,5,0)))</f>
        <v/>
      </c>
      <c r="F160" s="200" t="str">
        <f>IF(ISERROR(VLOOKUP(B160,'KAYIT LİSTESİ'!$B$4:$H$767,6,0)),"",(VLOOKUP(B160,'KAYIT LİSTESİ'!$B$4:$H$767,6,0)))</f>
        <v/>
      </c>
      <c r="G160" s="128"/>
      <c r="H160" s="214"/>
      <c r="I160" s="214"/>
      <c r="J160" s="214"/>
      <c r="K160" s="214"/>
      <c r="L160" s="214"/>
      <c r="M160" s="214"/>
      <c r="N160" s="214"/>
      <c r="O160" s="214"/>
    </row>
    <row r="161" spans="1:15" ht="42.75" customHeight="1" x14ac:dyDescent="0.2">
      <c r="A161" s="73">
        <v>2</v>
      </c>
      <c r="B161" s="199" t="s">
        <v>633</v>
      </c>
      <c r="C161" s="255" t="str">
        <f>IF(ISERROR(VLOOKUP(B161,'KAYIT LİSTESİ'!$B$4:$H$767,2,0)),"",(VLOOKUP(B161,'KAYIT LİSTESİ'!$B$4:$H$767,2,0)))</f>
        <v/>
      </c>
      <c r="D161" s="127" t="str">
        <f>IF(ISERROR(VLOOKUP(B161,'KAYIT LİSTESİ'!$B$4:$H$767,4,0)),"",(VLOOKUP(B161,'KAYIT LİSTESİ'!$B$4:$H$767,4,0)))</f>
        <v/>
      </c>
      <c r="E161" s="200" t="str">
        <f>IF(ISERROR(VLOOKUP(B161,'KAYIT LİSTESİ'!$B$4:$H$767,5,0)),"",(VLOOKUP(B161,'KAYIT LİSTESİ'!$B$4:$H$767,5,0)))</f>
        <v/>
      </c>
      <c r="F161" s="200" t="str">
        <f>IF(ISERROR(VLOOKUP(B161,'KAYIT LİSTESİ'!$B$4:$H$767,6,0)),"",(VLOOKUP(B161,'KAYIT LİSTESİ'!$B$4:$H$767,6,0)))</f>
        <v/>
      </c>
      <c r="G161" s="128"/>
      <c r="H161" s="214"/>
      <c r="I161" s="214"/>
      <c r="J161" s="214"/>
      <c r="K161" s="214"/>
      <c r="L161" s="214"/>
      <c r="M161" s="214"/>
      <c r="N161" s="214"/>
      <c r="O161" s="214"/>
    </row>
    <row r="162" spans="1:15" ht="42.75" customHeight="1" x14ac:dyDescent="0.2">
      <c r="A162" s="73">
        <v>3</v>
      </c>
      <c r="B162" s="199" t="s">
        <v>634</v>
      </c>
      <c r="C162" s="255" t="str">
        <f>IF(ISERROR(VLOOKUP(B162,'KAYIT LİSTESİ'!$B$4:$H$767,2,0)),"",(VLOOKUP(B162,'KAYIT LİSTESİ'!$B$4:$H$767,2,0)))</f>
        <v/>
      </c>
      <c r="D162" s="127" t="str">
        <f>IF(ISERROR(VLOOKUP(B162,'KAYIT LİSTESİ'!$B$4:$H$767,4,0)),"",(VLOOKUP(B162,'KAYIT LİSTESİ'!$B$4:$H$767,4,0)))</f>
        <v/>
      </c>
      <c r="E162" s="200" t="str">
        <f>IF(ISERROR(VLOOKUP(B162,'KAYIT LİSTESİ'!$B$4:$H$767,5,0)),"",(VLOOKUP(B162,'KAYIT LİSTESİ'!$B$4:$H$767,5,0)))</f>
        <v/>
      </c>
      <c r="F162" s="200" t="str">
        <f>IF(ISERROR(VLOOKUP(B162,'KAYIT LİSTESİ'!$B$4:$H$767,6,0)),"",(VLOOKUP(B162,'KAYIT LİSTESİ'!$B$4:$H$767,6,0)))</f>
        <v/>
      </c>
      <c r="G162" s="128"/>
      <c r="H162" s="214"/>
      <c r="I162" s="214"/>
      <c r="J162" s="214"/>
      <c r="K162" s="214"/>
      <c r="L162" s="214"/>
      <c r="M162" s="214"/>
      <c r="N162" s="214"/>
      <c r="O162" s="214"/>
    </row>
    <row r="163" spans="1:15" ht="42.75" customHeight="1" x14ac:dyDescent="0.2">
      <c r="A163" s="73">
        <v>4</v>
      </c>
      <c r="B163" s="199" t="s">
        <v>635</v>
      </c>
      <c r="C163" s="255" t="str">
        <f>IF(ISERROR(VLOOKUP(B163,'KAYIT LİSTESİ'!$B$4:$H$767,2,0)),"",(VLOOKUP(B163,'KAYIT LİSTESİ'!$B$4:$H$767,2,0)))</f>
        <v/>
      </c>
      <c r="D163" s="127" t="str">
        <f>IF(ISERROR(VLOOKUP(B163,'KAYIT LİSTESİ'!$B$4:$H$767,4,0)),"",(VLOOKUP(B163,'KAYIT LİSTESİ'!$B$4:$H$767,4,0)))</f>
        <v/>
      </c>
      <c r="E163" s="200" t="str">
        <f>IF(ISERROR(VLOOKUP(B163,'KAYIT LİSTESİ'!$B$4:$H$767,5,0)),"",(VLOOKUP(B163,'KAYIT LİSTESİ'!$B$4:$H$767,5,0)))</f>
        <v/>
      </c>
      <c r="F163" s="200" t="str">
        <f>IF(ISERROR(VLOOKUP(B163,'KAYIT LİSTESİ'!$B$4:$H$767,6,0)),"",(VLOOKUP(B163,'KAYIT LİSTESİ'!$B$4:$H$767,6,0)))</f>
        <v/>
      </c>
      <c r="G163" s="128"/>
      <c r="H163" s="214"/>
      <c r="I163" s="214"/>
      <c r="J163" s="214"/>
      <c r="K163" s="214"/>
      <c r="L163" s="214"/>
      <c r="M163" s="214"/>
      <c r="N163" s="214"/>
      <c r="O163" s="214"/>
    </row>
    <row r="164" spans="1:15" ht="42.75" customHeight="1" x14ac:dyDescent="0.2">
      <c r="A164" s="73">
        <v>5</v>
      </c>
      <c r="B164" s="199" t="s">
        <v>636</v>
      </c>
      <c r="C164" s="255" t="str">
        <f>IF(ISERROR(VLOOKUP(B164,'KAYIT LİSTESİ'!$B$4:$H$767,2,0)),"",(VLOOKUP(B164,'KAYIT LİSTESİ'!$B$4:$H$767,2,0)))</f>
        <v/>
      </c>
      <c r="D164" s="127" t="str">
        <f>IF(ISERROR(VLOOKUP(B164,'KAYIT LİSTESİ'!$B$4:$H$767,4,0)),"",(VLOOKUP(B164,'KAYIT LİSTESİ'!$B$4:$H$767,4,0)))</f>
        <v/>
      </c>
      <c r="E164" s="200" t="str">
        <f>IF(ISERROR(VLOOKUP(B164,'KAYIT LİSTESİ'!$B$4:$H$767,5,0)),"",(VLOOKUP(B164,'KAYIT LİSTESİ'!$B$4:$H$767,5,0)))</f>
        <v/>
      </c>
      <c r="F164" s="200" t="str">
        <f>IF(ISERROR(VLOOKUP(B164,'KAYIT LİSTESİ'!$B$4:$H$767,6,0)),"",(VLOOKUP(B164,'KAYIT LİSTESİ'!$B$4:$H$767,6,0)))</f>
        <v/>
      </c>
      <c r="G164" s="128"/>
      <c r="H164" s="214"/>
      <c r="I164" s="214"/>
      <c r="J164" s="214"/>
      <c r="K164" s="214"/>
      <c r="L164" s="214"/>
      <c r="M164" s="214"/>
      <c r="N164" s="214"/>
      <c r="O164" s="214"/>
    </row>
    <row r="165" spans="1:15" ht="42.75" customHeight="1" x14ac:dyDescent="0.2">
      <c r="A165" s="73">
        <v>6</v>
      </c>
      <c r="B165" s="199" t="s">
        <v>637</v>
      </c>
      <c r="C165" s="255" t="str">
        <f>IF(ISERROR(VLOOKUP(B165,'KAYIT LİSTESİ'!$B$4:$H$767,2,0)),"",(VLOOKUP(B165,'KAYIT LİSTESİ'!$B$4:$H$767,2,0)))</f>
        <v/>
      </c>
      <c r="D165" s="127" t="str">
        <f>IF(ISERROR(VLOOKUP(B165,'KAYIT LİSTESİ'!$B$4:$H$767,4,0)),"",(VLOOKUP(B165,'KAYIT LİSTESİ'!$B$4:$H$767,4,0)))</f>
        <v/>
      </c>
      <c r="E165" s="200" t="str">
        <f>IF(ISERROR(VLOOKUP(B165,'KAYIT LİSTESİ'!$B$4:$H$767,5,0)),"",(VLOOKUP(B165,'KAYIT LİSTESİ'!$B$4:$H$767,5,0)))</f>
        <v/>
      </c>
      <c r="F165" s="200" t="str">
        <f>IF(ISERROR(VLOOKUP(B165,'KAYIT LİSTESİ'!$B$4:$H$767,6,0)),"",(VLOOKUP(B165,'KAYIT LİSTESİ'!$B$4:$H$767,6,0)))</f>
        <v/>
      </c>
      <c r="G165" s="128"/>
      <c r="H165" s="214"/>
      <c r="I165" s="214"/>
      <c r="J165" s="214"/>
      <c r="K165" s="214"/>
      <c r="L165" s="214"/>
      <c r="M165" s="214"/>
      <c r="N165" s="214"/>
      <c r="O165" s="214"/>
    </row>
    <row r="166" spans="1:15" ht="42.75" customHeight="1" x14ac:dyDescent="0.2">
      <c r="A166" s="73">
        <v>7</v>
      </c>
      <c r="B166" s="199" t="s">
        <v>638</v>
      </c>
      <c r="C166" s="255" t="str">
        <f>IF(ISERROR(VLOOKUP(B166,'KAYIT LİSTESİ'!$B$4:$H$767,2,0)),"",(VLOOKUP(B166,'KAYIT LİSTESİ'!$B$4:$H$767,2,0)))</f>
        <v/>
      </c>
      <c r="D166" s="127" t="str">
        <f>IF(ISERROR(VLOOKUP(B166,'KAYIT LİSTESİ'!$B$4:$H$767,4,0)),"",(VLOOKUP(B166,'KAYIT LİSTESİ'!$B$4:$H$767,4,0)))</f>
        <v/>
      </c>
      <c r="E166" s="200" t="str">
        <f>IF(ISERROR(VLOOKUP(B166,'KAYIT LİSTESİ'!$B$4:$H$767,5,0)),"",(VLOOKUP(B166,'KAYIT LİSTESİ'!$B$4:$H$767,5,0)))</f>
        <v/>
      </c>
      <c r="F166" s="200" t="str">
        <f>IF(ISERROR(VLOOKUP(B166,'KAYIT LİSTESİ'!$B$4:$H$767,6,0)),"",(VLOOKUP(B166,'KAYIT LİSTESİ'!$B$4:$H$767,6,0)))</f>
        <v/>
      </c>
      <c r="G166" s="128"/>
      <c r="H166" s="214"/>
      <c r="I166" s="214"/>
      <c r="J166" s="214"/>
      <c r="K166" s="214"/>
      <c r="L166" s="214"/>
      <c r="M166" s="214"/>
      <c r="N166" s="214"/>
      <c r="O166" s="214"/>
    </row>
    <row r="167" spans="1:15" ht="42.75" customHeight="1" x14ac:dyDescent="0.2">
      <c r="A167" s="73">
        <v>8</v>
      </c>
      <c r="B167" s="199" t="s">
        <v>639</v>
      </c>
      <c r="C167" s="255" t="str">
        <f>IF(ISERROR(VLOOKUP(B167,'KAYIT LİSTESİ'!$B$4:$H$767,2,0)),"",(VLOOKUP(B167,'KAYIT LİSTESİ'!$B$4:$H$767,2,0)))</f>
        <v/>
      </c>
      <c r="D167" s="127" t="str">
        <f>IF(ISERROR(VLOOKUP(B167,'KAYIT LİSTESİ'!$B$4:$H$767,4,0)),"",(VLOOKUP(B167,'KAYIT LİSTESİ'!$B$4:$H$767,4,0)))</f>
        <v/>
      </c>
      <c r="E167" s="200" t="str">
        <f>IF(ISERROR(VLOOKUP(B167,'KAYIT LİSTESİ'!$B$4:$H$767,5,0)),"",(VLOOKUP(B167,'KAYIT LİSTESİ'!$B$4:$H$767,5,0)))</f>
        <v/>
      </c>
      <c r="F167" s="200" t="str">
        <f>IF(ISERROR(VLOOKUP(B167,'KAYIT LİSTESİ'!$B$4:$H$767,6,0)),"",(VLOOKUP(B167,'KAYIT LİSTESİ'!$B$4:$H$767,6,0)))</f>
        <v/>
      </c>
      <c r="G167" s="128"/>
      <c r="H167" s="214"/>
      <c r="I167" s="214"/>
      <c r="J167" s="214"/>
      <c r="K167" s="214"/>
      <c r="L167" s="214"/>
      <c r="M167" s="214"/>
      <c r="N167" s="214"/>
      <c r="O167" s="214"/>
    </row>
    <row r="168" spans="1:15" ht="42.75" customHeight="1" x14ac:dyDescent="0.2">
      <c r="A168" s="73">
        <v>9</v>
      </c>
      <c r="B168" s="199" t="s">
        <v>640</v>
      </c>
      <c r="C168" s="255" t="str">
        <f>IF(ISERROR(VLOOKUP(B168,'KAYIT LİSTESİ'!$B$4:$H$767,2,0)),"",(VLOOKUP(B168,'KAYIT LİSTESİ'!$B$4:$H$767,2,0)))</f>
        <v/>
      </c>
      <c r="D168" s="127" t="str">
        <f>IF(ISERROR(VLOOKUP(B168,'KAYIT LİSTESİ'!$B$4:$H$767,4,0)),"",(VLOOKUP(B168,'KAYIT LİSTESİ'!$B$4:$H$767,4,0)))</f>
        <v/>
      </c>
      <c r="E168" s="200" t="str">
        <f>IF(ISERROR(VLOOKUP(B168,'KAYIT LİSTESİ'!$B$4:$H$767,5,0)),"",(VLOOKUP(B168,'KAYIT LİSTESİ'!$B$4:$H$767,5,0)))</f>
        <v/>
      </c>
      <c r="F168" s="200" t="str">
        <f>IF(ISERROR(VLOOKUP(B168,'KAYIT LİSTESİ'!$B$4:$H$767,6,0)),"",(VLOOKUP(B168,'KAYIT LİSTESİ'!$B$4:$H$767,6,0)))</f>
        <v/>
      </c>
      <c r="G168" s="128"/>
      <c r="H168" s="214"/>
      <c r="I168" s="214"/>
      <c r="J168" s="214"/>
      <c r="K168" s="214"/>
      <c r="L168" s="214"/>
      <c r="M168" s="214"/>
      <c r="N168" s="214"/>
      <c r="O168" s="214"/>
    </row>
    <row r="169" spans="1:15" ht="42.75" customHeight="1" x14ac:dyDescent="0.2">
      <c r="A169" s="73">
        <v>10</v>
      </c>
      <c r="B169" s="199" t="s">
        <v>641</v>
      </c>
      <c r="C169" s="255" t="str">
        <f>IF(ISERROR(VLOOKUP(B169,'KAYIT LİSTESİ'!$B$4:$H$767,2,0)),"",(VLOOKUP(B169,'KAYIT LİSTESİ'!$B$4:$H$767,2,0)))</f>
        <v/>
      </c>
      <c r="D169" s="127" t="str">
        <f>IF(ISERROR(VLOOKUP(B169,'KAYIT LİSTESİ'!$B$4:$H$767,4,0)),"",(VLOOKUP(B169,'KAYIT LİSTESİ'!$B$4:$H$767,4,0)))</f>
        <v/>
      </c>
      <c r="E169" s="200" t="str">
        <f>IF(ISERROR(VLOOKUP(B169,'KAYIT LİSTESİ'!$B$4:$H$767,5,0)),"",(VLOOKUP(B169,'KAYIT LİSTESİ'!$B$4:$H$767,5,0)))</f>
        <v/>
      </c>
      <c r="F169" s="200" t="str">
        <f>IF(ISERROR(VLOOKUP(B169,'KAYIT LİSTESİ'!$B$4:$H$767,6,0)),"",(VLOOKUP(B169,'KAYIT LİSTESİ'!$B$4:$H$767,6,0)))</f>
        <v/>
      </c>
      <c r="G169" s="128"/>
      <c r="H169" s="214"/>
      <c r="I169" s="214"/>
      <c r="J169" s="214"/>
      <c r="K169" s="214"/>
      <c r="L169" s="214"/>
      <c r="M169" s="214"/>
      <c r="N169" s="214"/>
      <c r="O169" s="214"/>
    </row>
    <row r="170" spans="1:15" ht="42.75" customHeight="1" x14ac:dyDescent="0.2">
      <c r="A170" s="73">
        <v>11</v>
      </c>
      <c r="B170" s="199" t="s">
        <v>642</v>
      </c>
      <c r="C170" s="255" t="str">
        <f>IF(ISERROR(VLOOKUP(B170,'KAYIT LİSTESİ'!$B$4:$H$767,2,0)),"",(VLOOKUP(B170,'KAYIT LİSTESİ'!$B$4:$H$767,2,0)))</f>
        <v/>
      </c>
      <c r="D170" s="127" t="str">
        <f>IF(ISERROR(VLOOKUP(B170,'KAYIT LİSTESİ'!$B$4:$H$767,4,0)),"",(VLOOKUP(B170,'KAYIT LİSTESİ'!$B$4:$H$767,4,0)))</f>
        <v/>
      </c>
      <c r="E170" s="200" t="str">
        <f>IF(ISERROR(VLOOKUP(B170,'KAYIT LİSTESİ'!$B$4:$H$767,5,0)),"",(VLOOKUP(B170,'KAYIT LİSTESİ'!$B$4:$H$767,5,0)))</f>
        <v/>
      </c>
      <c r="F170" s="200" t="str">
        <f>IF(ISERROR(VLOOKUP(B170,'KAYIT LİSTESİ'!$B$4:$H$767,6,0)),"",(VLOOKUP(B170,'KAYIT LİSTESİ'!$B$4:$H$767,6,0)))</f>
        <v/>
      </c>
      <c r="G170" s="128"/>
      <c r="H170" s="214"/>
      <c r="I170" s="214"/>
      <c r="J170" s="214"/>
      <c r="K170" s="214"/>
      <c r="L170" s="214"/>
      <c r="M170" s="214"/>
      <c r="N170" s="214"/>
      <c r="O170" s="214"/>
    </row>
    <row r="171" spans="1:15" ht="42.75" customHeight="1" x14ac:dyDescent="0.2">
      <c r="A171" s="73">
        <v>12</v>
      </c>
      <c r="B171" s="199" t="s">
        <v>643</v>
      </c>
      <c r="C171" s="255" t="str">
        <f>IF(ISERROR(VLOOKUP(B171,'KAYIT LİSTESİ'!$B$4:$H$767,2,0)),"",(VLOOKUP(B171,'KAYIT LİSTESİ'!$B$4:$H$767,2,0)))</f>
        <v/>
      </c>
      <c r="D171" s="127" t="str">
        <f>IF(ISERROR(VLOOKUP(B171,'KAYIT LİSTESİ'!$B$4:$H$767,4,0)),"",(VLOOKUP(B171,'KAYIT LİSTESİ'!$B$4:$H$767,4,0)))</f>
        <v/>
      </c>
      <c r="E171" s="200" t="str">
        <f>IF(ISERROR(VLOOKUP(B171,'KAYIT LİSTESİ'!$B$4:$H$767,5,0)),"",(VLOOKUP(B171,'KAYIT LİSTESİ'!$B$4:$H$767,5,0)))</f>
        <v/>
      </c>
      <c r="F171" s="200" t="str">
        <f>IF(ISERROR(VLOOKUP(B171,'KAYIT LİSTESİ'!$B$4:$H$767,6,0)),"",(VLOOKUP(B171,'KAYIT LİSTESİ'!$B$4:$H$767,6,0)))</f>
        <v/>
      </c>
      <c r="G171" s="128"/>
      <c r="H171" s="214"/>
      <c r="I171" s="214"/>
      <c r="J171" s="214"/>
      <c r="K171" s="214"/>
      <c r="L171" s="214"/>
      <c r="M171" s="214"/>
      <c r="N171" s="214"/>
      <c r="O171" s="214"/>
    </row>
    <row r="172" spans="1:15" ht="42.75" customHeight="1" x14ac:dyDescent="0.2">
      <c r="A172" s="510" t="s">
        <v>18</v>
      </c>
      <c r="B172" s="511"/>
      <c r="C172" s="511"/>
      <c r="D172" s="511"/>
      <c r="E172" s="511"/>
      <c r="F172" s="511"/>
      <c r="G172" s="511"/>
      <c r="H172" s="214"/>
      <c r="I172" s="214"/>
      <c r="J172" s="214"/>
      <c r="K172" s="214"/>
      <c r="L172" s="214"/>
      <c r="M172" s="214"/>
      <c r="N172" s="214"/>
      <c r="O172" s="214"/>
    </row>
    <row r="173" spans="1:15" ht="42.75" customHeight="1" x14ac:dyDescent="0.2">
      <c r="A173" s="194" t="s">
        <v>12</v>
      </c>
      <c r="B173" s="194" t="s">
        <v>97</v>
      </c>
      <c r="C173" s="194" t="s">
        <v>96</v>
      </c>
      <c r="D173" s="195" t="s">
        <v>13</v>
      </c>
      <c r="E173" s="196" t="s">
        <v>14</v>
      </c>
      <c r="F173" s="196" t="s">
        <v>216</v>
      </c>
      <c r="G173" s="194" t="s">
        <v>15</v>
      </c>
      <c r="H173" s="214"/>
      <c r="I173" s="214"/>
      <c r="J173" s="214"/>
      <c r="K173" s="214"/>
      <c r="L173" s="214"/>
      <c r="M173" s="214"/>
      <c r="N173" s="214"/>
      <c r="O173" s="214"/>
    </row>
    <row r="174" spans="1:15" ht="42.75" customHeight="1" x14ac:dyDescent="0.2">
      <c r="A174" s="73">
        <v>1</v>
      </c>
      <c r="B174" s="199" t="s">
        <v>644</v>
      </c>
      <c r="C174" s="255" t="str">
        <f>IF(ISERROR(VLOOKUP(B174,'KAYIT LİSTESİ'!$B$4:$H$767,2,0)),"",(VLOOKUP(B174,'KAYIT LİSTESİ'!$B$4:$H$767,2,0)))</f>
        <v/>
      </c>
      <c r="D174" s="127" t="str">
        <f>IF(ISERROR(VLOOKUP(B174,'KAYIT LİSTESİ'!$B$4:$H$767,4,0)),"",(VLOOKUP(B174,'KAYIT LİSTESİ'!$B$4:$H$767,4,0)))</f>
        <v/>
      </c>
      <c r="E174" s="200" t="str">
        <f>IF(ISERROR(VLOOKUP(B174,'KAYIT LİSTESİ'!$B$4:$H$767,5,0)),"",(VLOOKUP(B174,'KAYIT LİSTESİ'!$B$4:$H$767,5,0)))</f>
        <v/>
      </c>
      <c r="F174" s="200" t="str">
        <f>IF(ISERROR(VLOOKUP(B174,'KAYIT LİSTESİ'!$B$4:$H$767,6,0)),"",(VLOOKUP(B174,'KAYIT LİSTESİ'!$B$4:$H$767,6,0)))</f>
        <v/>
      </c>
      <c r="G174" s="128"/>
      <c r="H174" s="214"/>
      <c r="I174" s="214"/>
      <c r="J174" s="214"/>
      <c r="K174" s="214"/>
      <c r="L174" s="214"/>
      <c r="M174" s="214"/>
      <c r="N174" s="214"/>
      <c r="O174" s="214"/>
    </row>
    <row r="175" spans="1:15" ht="42.75" customHeight="1" x14ac:dyDescent="0.2">
      <c r="A175" s="73">
        <v>2</v>
      </c>
      <c r="B175" s="199" t="s">
        <v>645</v>
      </c>
      <c r="C175" s="255" t="str">
        <f>IF(ISERROR(VLOOKUP(B175,'KAYIT LİSTESİ'!$B$4:$H$767,2,0)),"",(VLOOKUP(B175,'KAYIT LİSTESİ'!$B$4:$H$767,2,0)))</f>
        <v/>
      </c>
      <c r="D175" s="127" t="str">
        <f>IF(ISERROR(VLOOKUP(B175,'KAYIT LİSTESİ'!$B$4:$H$767,4,0)),"",(VLOOKUP(B175,'KAYIT LİSTESİ'!$B$4:$H$767,4,0)))</f>
        <v/>
      </c>
      <c r="E175" s="200" t="str">
        <f>IF(ISERROR(VLOOKUP(B175,'KAYIT LİSTESİ'!$B$4:$H$767,5,0)),"",(VLOOKUP(B175,'KAYIT LİSTESİ'!$B$4:$H$767,5,0)))</f>
        <v/>
      </c>
      <c r="F175" s="200" t="str">
        <f>IF(ISERROR(VLOOKUP(B175,'KAYIT LİSTESİ'!$B$4:$H$767,6,0)),"",(VLOOKUP(B175,'KAYIT LİSTESİ'!$B$4:$H$767,6,0)))</f>
        <v/>
      </c>
      <c r="G175" s="128"/>
      <c r="H175" s="214"/>
      <c r="I175" s="214"/>
      <c r="J175" s="214"/>
      <c r="K175" s="214"/>
      <c r="L175" s="214"/>
      <c r="M175" s="214"/>
      <c r="N175" s="214"/>
      <c r="O175" s="214"/>
    </row>
    <row r="176" spans="1:15" ht="42.75" customHeight="1" x14ac:dyDescent="0.2">
      <c r="A176" s="73">
        <v>3</v>
      </c>
      <c r="B176" s="199" t="s">
        <v>646</v>
      </c>
      <c r="C176" s="255" t="str">
        <f>IF(ISERROR(VLOOKUP(B176,'KAYIT LİSTESİ'!$B$4:$H$767,2,0)),"",(VLOOKUP(B176,'KAYIT LİSTESİ'!$B$4:$H$767,2,0)))</f>
        <v/>
      </c>
      <c r="D176" s="127" t="str">
        <f>IF(ISERROR(VLOOKUP(B176,'KAYIT LİSTESİ'!$B$4:$H$767,4,0)),"",(VLOOKUP(B176,'KAYIT LİSTESİ'!$B$4:$H$767,4,0)))</f>
        <v/>
      </c>
      <c r="E176" s="200" t="str">
        <f>IF(ISERROR(VLOOKUP(B176,'KAYIT LİSTESİ'!$B$4:$H$767,5,0)),"",(VLOOKUP(B176,'KAYIT LİSTESİ'!$B$4:$H$767,5,0)))</f>
        <v/>
      </c>
      <c r="F176" s="200" t="str">
        <f>IF(ISERROR(VLOOKUP(B176,'KAYIT LİSTESİ'!$B$4:$H$767,6,0)),"",(VLOOKUP(B176,'KAYIT LİSTESİ'!$B$4:$H$767,6,0)))</f>
        <v/>
      </c>
      <c r="G176" s="128"/>
      <c r="H176" s="214"/>
      <c r="I176" s="214"/>
      <c r="J176" s="214"/>
      <c r="K176" s="214"/>
      <c r="L176" s="214"/>
      <c r="M176" s="214"/>
      <c r="N176" s="214"/>
      <c r="O176" s="214"/>
    </row>
    <row r="177" spans="1:15" ht="42.75" customHeight="1" x14ac:dyDescent="0.2">
      <c r="A177" s="73">
        <v>4</v>
      </c>
      <c r="B177" s="199" t="s">
        <v>647</v>
      </c>
      <c r="C177" s="255" t="str">
        <f>IF(ISERROR(VLOOKUP(B177,'KAYIT LİSTESİ'!$B$4:$H$767,2,0)),"",(VLOOKUP(B177,'KAYIT LİSTESİ'!$B$4:$H$767,2,0)))</f>
        <v/>
      </c>
      <c r="D177" s="127" t="str">
        <f>IF(ISERROR(VLOOKUP(B177,'KAYIT LİSTESİ'!$B$4:$H$767,4,0)),"",(VLOOKUP(B177,'KAYIT LİSTESİ'!$B$4:$H$767,4,0)))</f>
        <v/>
      </c>
      <c r="E177" s="200" t="str">
        <f>IF(ISERROR(VLOOKUP(B177,'KAYIT LİSTESİ'!$B$4:$H$767,5,0)),"",(VLOOKUP(B177,'KAYIT LİSTESİ'!$B$4:$H$767,5,0)))</f>
        <v/>
      </c>
      <c r="F177" s="200" t="str">
        <f>IF(ISERROR(VLOOKUP(B177,'KAYIT LİSTESİ'!$B$4:$H$767,6,0)),"",(VLOOKUP(B177,'KAYIT LİSTESİ'!$B$4:$H$767,6,0)))</f>
        <v/>
      </c>
      <c r="G177" s="128"/>
      <c r="H177" s="214"/>
      <c r="I177" s="214"/>
      <c r="J177" s="214"/>
      <c r="K177" s="214"/>
      <c r="L177" s="214"/>
      <c r="M177" s="214"/>
      <c r="N177" s="214"/>
      <c r="O177" s="214"/>
    </row>
    <row r="178" spans="1:15" ht="42.75" customHeight="1" x14ac:dyDescent="0.2">
      <c r="A178" s="73">
        <v>5</v>
      </c>
      <c r="B178" s="199" t="s">
        <v>648</v>
      </c>
      <c r="C178" s="255" t="str">
        <f>IF(ISERROR(VLOOKUP(B178,'KAYIT LİSTESİ'!$B$4:$H$767,2,0)),"",(VLOOKUP(B178,'KAYIT LİSTESİ'!$B$4:$H$767,2,0)))</f>
        <v/>
      </c>
      <c r="D178" s="127" t="str">
        <f>IF(ISERROR(VLOOKUP(B178,'KAYIT LİSTESİ'!$B$4:$H$767,4,0)),"",(VLOOKUP(B178,'KAYIT LİSTESİ'!$B$4:$H$767,4,0)))</f>
        <v/>
      </c>
      <c r="E178" s="200" t="str">
        <f>IF(ISERROR(VLOOKUP(B178,'KAYIT LİSTESİ'!$B$4:$H$767,5,0)),"",(VLOOKUP(B178,'KAYIT LİSTESİ'!$B$4:$H$767,5,0)))</f>
        <v/>
      </c>
      <c r="F178" s="200" t="str">
        <f>IF(ISERROR(VLOOKUP(B178,'KAYIT LİSTESİ'!$B$4:$H$767,6,0)),"",(VLOOKUP(B178,'KAYIT LİSTESİ'!$B$4:$H$767,6,0)))</f>
        <v/>
      </c>
      <c r="G178" s="128"/>
      <c r="H178" s="214"/>
      <c r="I178" s="214"/>
      <c r="J178" s="214"/>
      <c r="K178" s="214"/>
      <c r="L178" s="214"/>
      <c r="M178" s="214"/>
      <c r="N178" s="214"/>
      <c r="O178" s="214"/>
    </row>
    <row r="179" spans="1:15" ht="42.75" customHeight="1" x14ac:dyDescent="0.2">
      <c r="A179" s="73">
        <v>6</v>
      </c>
      <c r="B179" s="199" t="s">
        <v>649</v>
      </c>
      <c r="C179" s="255" t="str">
        <f>IF(ISERROR(VLOOKUP(B179,'KAYIT LİSTESİ'!$B$4:$H$767,2,0)),"",(VLOOKUP(B179,'KAYIT LİSTESİ'!$B$4:$H$767,2,0)))</f>
        <v/>
      </c>
      <c r="D179" s="127" t="str">
        <f>IF(ISERROR(VLOOKUP(B179,'KAYIT LİSTESİ'!$B$4:$H$767,4,0)),"",(VLOOKUP(B179,'KAYIT LİSTESİ'!$B$4:$H$767,4,0)))</f>
        <v/>
      </c>
      <c r="E179" s="200" t="str">
        <f>IF(ISERROR(VLOOKUP(B179,'KAYIT LİSTESİ'!$B$4:$H$767,5,0)),"",(VLOOKUP(B179,'KAYIT LİSTESİ'!$B$4:$H$767,5,0)))</f>
        <v/>
      </c>
      <c r="F179" s="200" t="str">
        <f>IF(ISERROR(VLOOKUP(B179,'KAYIT LİSTESİ'!$B$4:$H$767,6,0)),"",(VLOOKUP(B179,'KAYIT LİSTESİ'!$B$4:$H$767,6,0)))</f>
        <v/>
      </c>
      <c r="G179" s="128"/>
      <c r="H179" s="214"/>
      <c r="I179" s="214"/>
      <c r="J179" s="214"/>
      <c r="K179" s="214"/>
      <c r="L179" s="214"/>
      <c r="M179" s="214"/>
      <c r="N179" s="214"/>
      <c r="O179" s="214"/>
    </row>
    <row r="180" spans="1:15" ht="42.75" customHeight="1" x14ac:dyDescent="0.2">
      <c r="A180" s="73">
        <v>7</v>
      </c>
      <c r="B180" s="199" t="s">
        <v>650</v>
      </c>
      <c r="C180" s="255" t="str">
        <f>IF(ISERROR(VLOOKUP(B180,'KAYIT LİSTESİ'!$B$4:$H$767,2,0)),"",(VLOOKUP(B180,'KAYIT LİSTESİ'!$B$4:$H$767,2,0)))</f>
        <v/>
      </c>
      <c r="D180" s="127" t="str">
        <f>IF(ISERROR(VLOOKUP(B180,'KAYIT LİSTESİ'!$B$4:$H$767,4,0)),"",(VLOOKUP(B180,'KAYIT LİSTESİ'!$B$4:$H$767,4,0)))</f>
        <v/>
      </c>
      <c r="E180" s="200" t="str">
        <f>IF(ISERROR(VLOOKUP(B180,'KAYIT LİSTESİ'!$B$4:$H$767,5,0)),"",(VLOOKUP(B180,'KAYIT LİSTESİ'!$B$4:$H$767,5,0)))</f>
        <v/>
      </c>
      <c r="F180" s="200" t="str">
        <f>IF(ISERROR(VLOOKUP(B180,'KAYIT LİSTESİ'!$B$4:$H$767,6,0)),"",(VLOOKUP(B180,'KAYIT LİSTESİ'!$B$4:$H$767,6,0)))</f>
        <v/>
      </c>
      <c r="G180" s="128"/>
      <c r="H180" s="214"/>
      <c r="I180" s="214"/>
      <c r="J180" s="214"/>
      <c r="K180" s="214"/>
      <c r="L180" s="214"/>
      <c r="M180" s="214"/>
      <c r="N180" s="214"/>
      <c r="O180" s="214"/>
    </row>
    <row r="181" spans="1:15" ht="42.75" customHeight="1" x14ac:dyDescent="0.2">
      <c r="A181" s="73">
        <v>8</v>
      </c>
      <c r="B181" s="199" t="s">
        <v>651</v>
      </c>
      <c r="C181" s="255" t="str">
        <f>IF(ISERROR(VLOOKUP(B181,'KAYIT LİSTESİ'!$B$4:$H$767,2,0)),"",(VLOOKUP(B181,'KAYIT LİSTESİ'!$B$4:$H$767,2,0)))</f>
        <v/>
      </c>
      <c r="D181" s="127" t="str">
        <f>IF(ISERROR(VLOOKUP(B181,'KAYIT LİSTESİ'!$B$4:$H$767,4,0)),"",(VLOOKUP(B181,'KAYIT LİSTESİ'!$B$4:$H$767,4,0)))</f>
        <v/>
      </c>
      <c r="E181" s="200" t="str">
        <f>IF(ISERROR(VLOOKUP(B181,'KAYIT LİSTESİ'!$B$4:$H$767,5,0)),"",(VLOOKUP(B181,'KAYIT LİSTESİ'!$B$4:$H$767,5,0)))</f>
        <v/>
      </c>
      <c r="F181" s="200" t="str">
        <f>IF(ISERROR(VLOOKUP(B181,'KAYIT LİSTESİ'!$B$4:$H$767,6,0)),"",(VLOOKUP(B181,'KAYIT LİSTESİ'!$B$4:$H$767,6,0)))</f>
        <v/>
      </c>
      <c r="G181" s="128"/>
      <c r="H181" s="214"/>
      <c r="I181" s="214"/>
      <c r="J181" s="214"/>
      <c r="K181" s="214"/>
      <c r="L181" s="214"/>
      <c r="M181" s="214"/>
      <c r="N181" s="214"/>
      <c r="O181" s="214"/>
    </row>
    <row r="182" spans="1:15" ht="42.75" customHeight="1" x14ac:dyDescent="0.2">
      <c r="A182" s="73">
        <v>9</v>
      </c>
      <c r="B182" s="199" t="s">
        <v>652</v>
      </c>
      <c r="C182" s="255" t="str">
        <f>IF(ISERROR(VLOOKUP(B182,'KAYIT LİSTESİ'!$B$4:$H$767,2,0)),"",(VLOOKUP(B182,'KAYIT LİSTESİ'!$B$4:$H$767,2,0)))</f>
        <v/>
      </c>
      <c r="D182" s="127" t="str">
        <f>IF(ISERROR(VLOOKUP(B182,'KAYIT LİSTESİ'!$B$4:$H$767,4,0)),"",(VLOOKUP(B182,'KAYIT LİSTESİ'!$B$4:$H$767,4,0)))</f>
        <v/>
      </c>
      <c r="E182" s="200" t="str">
        <f>IF(ISERROR(VLOOKUP(B182,'KAYIT LİSTESİ'!$B$4:$H$767,5,0)),"",(VLOOKUP(B182,'KAYIT LİSTESİ'!$B$4:$H$767,5,0)))</f>
        <v/>
      </c>
      <c r="F182" s="200" t="str">
        <f>IF(ISERROR(VLOOKUP(B182,'KAYIT LİSTESİ'!$B$4:$H$767,6,0)),"",(VLOOKUP(B182,'KAYIT LİSTESİ'!$B$4:$H$767,6,0)))</f>
        <v/>
      </c>
      <c r="G182" s="128"/>
      <c r="H182" s="214"/>
      <c r="I182" s="214"/>
      <c r="J182" s="214"/>
      <c r="K182" s="214"/>
      <c r="L182" s="214"/>
      <c r="M182" s="214"/>
      <c r="N182" s="214"/>
      <c r="O182" s="214"/>
    </row>
    <row r="183" spans="1:15" ht="42.75" customHeight="1" x14ac:dyDescent="0.2">
      <c r="A183" s="73">
        <v>10</v>
      </c>
      <c r="B183" s="199" t="s">
        <v>653</v>
      </c>
      <c r="C183" s="255" t="str">
        <f>IF(ISERROR(VLOOKUP(B183,'KAYIT LİSTESİ'!$B$4:$H$767,2,0)),"",(VLOOKUP(B183,'KAYIT LİSTESİ'!$B$4:$H$767,2,0)))</f>
        <v/>
      </c>
      <c r="D183" s="127" t="str">
        <f>IF(ISERROR(VLOOKUP(B183,'KAYIT LİSTESİ'!$B$4:$H$767,4,0)),"",(VLOOKUP(B183,'KAYIT LİSTESİ'!$B$4:$H$767,4,0)))</f>
        <v/>
      </c>
      <c r="E183" s="200" t="str">
        <f>IF(ISERROR(VLOOKUP(B183,'KAYIT LİSTESİ'!$B$4:$H$767,5,0)),"",(VLOOKUP(B183,'KAYIT LİSTESİ'!$B$4:$H$767,5,0)))</f>
        <v/>
      </c>
      <c r="F183" s="200" t="str">
        <f>IF(ISERROR(VLOOKUP(B183,'KAYIT LİSTESİ'!$B$4:$H$767,6,0)),"",(VLOOKUP(B183,'KAYIT LİSTESİ'!$B$4:$H$767,6,0)))</f>
        <v/>
      </c>
      <c r="G183" s="128"/>
      <c r="H183" s="214"/>
      <c r="I183" s="214"/>
      <c r="J183" s="214"/>
      <c r="K183" s="214"/>
      <c r="L183" s="214"/>
      <c r="M183" s="214"/>
      <c r="N183" s="214"/>
      <c r="O183" s="214"/>
    </row>
    <row r="184" spans="1:15" ht="42.75" customHeight="1" x14ac:dyDescent="0.2">
      <c r="A184" s="73">
        <v>11</v>
      </c>
      <c r="B184" s="199" t="s">
        <v>654</v>
      </c>
      <c r="C184" s="255" t="str">
        <f>IF(ISERROR(VLOOKUP(B184,'KAYIT LİSTESİ'!$B$4:$H$767,2,0)),"",(VLOOKUP(B184,'KAYIT LİSTESİ'!$B$4:$H$767,2,0)))</f>
        <v/>
      </c>
      <c r="D184" s="127" t="str">
        <f>IF(ISERROR(VLOOKUP(B184,'KAYIT LİSTESİ'!$B$4:$H$767,4,0)),"",(VLOOKUP(B184,'KAYIT LİSTESİ'!$B$4:$H$767,4,0)))</f>
        <v/>
      </c>
      <c r="E184" s="200" t="str">
        <f>IF(ISERROR(VLOOKUP(B184,'KAYIT LİSTESİ'!$B$4:$H$767,5,0)),"",(VLOOKUP(B184,'KAYIT LİSTESİ'!$B$4:$H$767,5,0)))</f>
        <v/>
      </c>
      <c r="F184" s="200" t="str">
        <f>IF(ISERROR(VLOOKUP(B184,'KAYIT LİSTESİ'!$B$4:$H$767,6,0)),"",(VLOOKUP(B184,'KAYIT LİSTESİ'!$B$4:$H$767,6,0)))</f>
        <v/>
      </c>
      <c r="G184" s="128"/>
      <c r="H184" s="214"/>
      <c r="I184" s="214"/>
      <c r="J184" s="214"/>
      <c r="K184" s="214"/>
      <c r="L184" s="214"/>
      <c r="M184" s="214"/>
      <c r="N184" s="214"/>
      <c r="O184" s="214"/>
    </row>
    <row r="185" spans="1:15" ht="42.75" customHeight="1" x14ac:dyDescent="0.2">
      <c r="A185" s="73">
        <v>12</v>
      </c>
      <c r="B185" s="199" t="s">
        <v>655</v>
      </c>
      <c r="C185" s="255" t="str">
        <f>IF(ISERROR(VLOOKUP(B185,'KAYIT LİSTESİ'!$B$4:$H$767,2,0)),"",(VLOOKUP(B185,'KAYIT LİSTESİ'!$B$4:$H$767,2,0)))</f>
        <v/>
      </c>
      <c r="D185" s="127" t="str">
        <f>IF(ISERROR(VLOOKUP(B185,'KAYIT LİSTESİ'!$B$4:$H$767,4,0)),"",(VLOOKUP(B185,'KAYIT LİSTESİ'!$B$4:$H$767,4,0)))</f>
        <v/>
      </c>
      <c r="E185" s="200" t="str">
        <f>IF(ISERROR(VLOOKUP(B185,'KAYIT LİSTESİ'!$B$4:$H$767,5,0)),"",(VLOOKUP(B185,'KAYIT LİSTESİ'!$B$4:$H$767,5,0)))</f>
        <v/>
      </c>
      <c r="F185" s="200" t="str">
        <f>IF(ISERROR(VLOOKUP(B185,'KAYIT LİSTESİ'!$B$4:$H$767,6,0)),"",(VLOOKUP(B185,'KAYIT LİSTESİ'!$B$4:$H$767,6,0)))</f>
        <v/>
      </c>
      <c r="G185" s="128"/>
      <c r="H185" s="214"/>
      <c r="I185" s="214"/>
      <c r="J185" s="214"/>
      <c r="K185" s="214"/>
      <c r="L185" s="214"/>
      <c r="M185" s="214"/>
      <c r="N185" s="214"/>
      <c r="O185" s="214"/>
    </row>
    <row r="186" spans="1:15" ht="57.75" customHeight="1" x14ac:dyDescent="0.2">
      <c r="A186" s="614" t="s">
        <v>470</v>
      </c>
      <c r="B186" s="614"/>
      <c r="C186" s="614"/>
      <c r="D186" s="614"/>
      <c r="E186" s="614"/>
      <c r="F186" s="614"/>
      <c r="G186" s="614"/>
      <c r="H186" s="214"/>
      <c r="I186" s="614" t="s">
        <v>470</v>
      </c>
      <c r="J186" s="614"/>
      <c r="K186" s="614"/>
      <c r="L186" s="614"/>
      <c r="M186" s="614"/>
      <c r="N186" s="614"/>
      <c r="O186" s="614"/>
    </row>
    <row r="187" spans="1:15" ht="39" customHeight="1" x14ac:dyDescent="0.2">
      <c r="A187" s="510" t="s">
        <v>16</v>
      </c>
      <c r="B187" s="511"/>
      <c r="C187" s="511"/>
      <c r="D187" s="511"/>
      <c r="E187" s="511"/>
      <c r="F187" s="511"/>
      <c r="G187" s="511"/>
      <c r="H187" s="214"/>
      <c r="I187" s="510" t="s">
        <v>18</v>
      </c>
      <c r="J187" s="511"/>
      <c r="K187" s="511"/>
      <c r="L187" s="511"/>
      <c r="M187" s="511"/>
      <c r="N187" s="511"/>
      <c r="O187" s="511"/>
    </row>
    <row r="188" spans="1:15" ht="52.5" customHeight="1" x14ac:dyDescent="0.2">
      <c r="A188" s="194" t="s">
        <v>12</v>
      </c>
      <c r="B188" s="194" t="s">
        <v>97</v>
      </c>
      <c r="C188" s="194" t="s">
        <v>96</v>
      </c>
      <c r="D188" s="195" t="s">
        <v>13</v>
      </c>
      <c r="E188" s="196" t="s">
        <v>14</v>
      </c>
      <c r="F188" s="196" t="s">
        <v>216</v>
      </c>
      <c r="G188" s="194" t="s">
        <v>267</v>
      </c>
      <c r="H188" s="214"/>
      <c r="I188" s="194" t="s">
        <v>12</v>
      </c>
      <c r="J188" s="194" t="s">
        <v>97</v>
      </c>
      <c r="K188" s="194" t="s">
        <v>96</v>
      </c>
      <c r="L188" s="195" t="s">
        <v>13</v>
      </c>
      <c r="M188" s="196" t="s">
        <v>14</v>
      </c>
      <c r="N188" s="196" t="s">
        <v>216</v>
      </c>
      <c r="O188" s="194" t="s">
        <v>267</v>
      </c>
    </row>
    <row r="189" spans="1:15" ht="88.5" customHeight="1" x14ac:dyDescent="0.2">
      <c r="A189" s="73">
        <v>1</v>
      </c>
      <c r="B189" s="199" t="s">
        <v>586</v>
      </c>
      <c r="C189" s="257" t="str">
        <f>IF(ISERROR(VLOOKUP(B189,'KAYIT LİSTESİ'!$B$4:$H$767,2,0)),"",(VLOOKUP(B189,'KAYIT LİSTESİ'!$B$4:$H$767,2,0)))</f>
        <v/>
      </c>
      <c r="D189" s="259" t="str">
        <f>IF(ISERROR(VLOOKUP(B189,'KAYIT LİSTESİ'!$B$4:$H$767,4,0)),"",(VLOOKUP(B189,'KAYIT LİSTESİ'!$B$4:$H$767,4,0)))</f>
        <v/>
      </c>
      <c r="E189" s="200" t="str">
        <f>IF(ISERROR(VLOOKUP(B189,'KAYIT LİSTESİ'!$B$4:$H$767,5,0)),"",(VLOOKUP(B189,'KAYIT LİSTESİ'!$B$4:$H$767,5,0)))</f>
        <v/>
      </c>
      <c r="F189" s="200" t="str">
        <f>IF(ISERROR(VLOOKUP(B189,'KAYIT LİSTESİ'!$B$4:$H$767,6,0)),"",(VLOOKUP(B189,'KAYIT LİSTESİ'!$B$4:$H$767,6,0)))</f>
        <v/>
      </c>
      <c r="G189" s="128"/>
      <c r="H189" s="214"/>
      <c r="I189" s="73">
        <v>1</v>
      </c>
      <c r="J189" s="199" t="s">
        <v>602</v>
      </c>
      <c r="K189" s="74" t="str">
        <f>IF(ISERROR(VLOOKUP(J189,'KAYIT LİSTESİ'!$B$4:$H$767,2,0)),"",(VLOOKUP(J189,'KAYIT LİSTESİ'!$B$4:$H$767,2,0)))</f>
        <v/>
      </c>
      <c r="L189" s="127" t="str">
        <f>IF(ISERROR(VLOOKUP(J189,'KAYIT LİSTESİ'!$B$4:$H$767,4,0)),"",(VLOOKUP(J189,'KAYIT LİSTESİ'!$B$4:$H$767,4,0)))</f>
        <v/>
      </c>
      <c r="M189" s="200" t="str">
        <f>IF(ISERROR(VLOOKUP(J189,'KAYIT LİSTESİ'!$B$4:$H$767,5,0)),"",(VLOOKUP(J189,'KAYIT LİSTESİ'!$B$4:$H$767,5,0)))</f>
        <v/>
      </c>
      <c r="N189" s="200" t="str">
        <f>IF(ISERROR(VLOOKUP(J189,'KAYIT LİSTESİ'!$B$4:$H$767,6,0)),"",(VLOOKUP(J189,'KAYIT LİSTESİ'!$B$4:$H$767,6,0)))</f>
        <v/>
      </c>
      <c r="O189" s="128"/>
    </row>
    <row r="190" spans="1:15" ht="88.5" customHeight="1" x14ac:dyDescent="0.2">
      <c r="A190" s="73">
        <v>2</v>
      </c>
      <c r="B190" s="199" t="s">
        <v>587</v>
      </c>
      <c r="C190" s="257" t="str">
        <f>IF(ISERROR(VLOOKUP(B190,'KAYIT LİSTESİ'!$B$4:$H$767,2,0)),"",(VLOOKUP(B190,'KAYIT LİSTESİ'!$B$4:$H$767,2,0)))</f>
        <v/>
      </c>
      <c r="D190" s="259" t="str">
        <f>IF(ISERROR(VLOOKUP(B190,'KAYIT LİSTESİ'!$B$4:$H$767,4,0)),"",(VLOOKUP(B190,'KAYIT LİSTESİ'!$B$4:$H$767,4,0)))</f>
        <v/>
      </c>
      <c r="E190" s="200" t="str">
        <f>IF(ISERROR(VLOOKUP(B190,'KAYIT LİSTESİ'!$B$4:$H$767,5,0)),"",(VLOOKUP(B190,'KAYIT LİSTESİ'!$B$4:$H$767,5,0)))</f>
        <v/>
      </c>
      <c r="F190" s="200" t="str">
        <f>IF(ISERROR(VLOOKUP(B190,'KAYIT LİSTESİ'!$B$4:$H$767,6,0)),"",(VLOOKUP(B190,'KAYIT LİSTESİ'!$B$4:$H$767,6,0)))</f>
        <v/>
      </c>
      <c r="G190" s="128"/>
      <c r="H190" s="214"/>
      <c r="I190" s="73">
        <v>2</v>
      </c>
      <c r="J190" s="199" t="s">
        <v>603</v>
      </c>
      <c r="K190" s="74" t="str">
        <f>IF(ISERROR(VLOOKUP(J190,'KAYIT LİSTESİ'!$B$4:$H$767,2,0)),"",(VLOOKUP(J190,'KAYIT LİSTESİ'!$B$4:$H$767,2,0)))</f>
        <v/>
      </c>
      <c r="L190" s="127" t="str">
        <f>IF(ISERROR(VLOOKUP(J190,'KAYIT LİSTESİ'!$B$4:$H$767,4,0)),"",(VLOOKUP(J190,'KAYIT LİSTESİ'!$B$4:$H$767,4,0)))</f>
        <v/>
      </c>
      <c r="M190" s="200" t="str">
        <f>IF(ISERROR(VLOOKUP(J190,'KAYIT LİSTESİ'!$B$4:$H$767,5,0)),"",(VLOOKUP(J190,'KAYIT LİSTESİ'!$B$4:$H$767,5,0)))</f>
        <v/>
      </c>
      <c r="N190" s="200" t="str">
        <f>IF(ISERROR(VLOOKUP(J190,'KAYIT LİSTESİ'!$B$4:$H$767,6,0)),"",(VLOOKUP(J190,'KAYIT LİSTESİ'!$B$4:$H$767,6,0)))</f>
        <v/>
      </c>
      <c r="O190" s="128"/>
    </row>
    <row r="191" spans="1:15" ht="88.5" customHeight="1" x14ac:dyDescent="0.2">
      <c r="A191" s="73">
        <v>3</v>
      </c>
      <c r="B191" s="199" t="s">
        <v>588</v>
      </c>
      <c r="C191" s="257" t="str">
        <f>IF(ISERROR(VLOOKUP(B191,'KAYIT LİSTESİ'!$B$4:$H$767,2,0)),"",(VLOOKUP(B191,'KAYIT LİSTESİ'!$B$4:$H$767,2,0)))</f>
        <v/>
      </c>
      <c r="D191" s="259" t="str">
        <f>IF(ISERROR(VLOOKUP(B191,'KAYIT LİSTESİ'!$B$4:$H$767,4,0)),"",(VLOOKUP(B191,'KAYIT LİSTESİ'!$B$4:$H$767,4,0)))</f>
        <v/>
      </c>
      <c r="E191" s="200" t="str">
        <f>IF(ISERROR(VLOOKUP(B191,'KAYIT LİSTESİ'!$B$4:$H$767,5,0)),"",(VLOOKUP(B191,'KAYIT LİSTESİ'!$B$4:$H$767,5,0)))</f>
        <v/>
      </c>
      <c r="F191" s="200" t="str">
        <f>IF(ISERROR(VLOOKUP(B191,'KAYIT LİSTESİ'!$B$4:$H$767,6,0)),"",(VLOOKUP(B191,'KAYIT LİSTESİ'!$B$4:$H$767,6,0)))</f>
        <v/>
      </c>
      <c r="G191" s="128"/>
      <c r="H191" s="214"/>
      <c r="I191" s="73">
        <v>3</v>
      </c>
      <c r="J191" s="199" t="s">
        <v>604</v>
      </c>
      <c r="K191" s="74" t="str">
        <f>IF(ISERROR(VLOOKUP(J191,'KAYIT LİSTESİ'!$B$4:$H$767,2,0)),"",(VLOOKUP(J191,'KAYIT LİSTESİ'!$B$4:$H$767,2,0)))</f>
        <v/>
      </c>
      <c r="L191" s="127" t="str">
        <f>IF(ISERROR(VLOOKUP(J191,'KAYIT LİSTESİ'!$B$4:$H$767,4,0)),"",(VLOOKUP(J191,'KAYIT LİSTESİ'!$B$4:$H$767,4,0)))</f>
        <v/>
      </c>
      <c r="M191" s="200" t="str">
        <f>IF(ISERROR(VLOOKUP(J191,'KAYIT LİSTESİ'!$B$4:$H$767,5,0)),"",(VLOOKUP(J191,'KAYIT LİSTESİ'!$B$4:$H$767,5,0)))</f>
        <v/>
      </c>
      <c r="N191" s="200" t="str">
        <f>IF(ISERROR(VLOOKUP(J191,'KAYIT LİSTESİ'!$B$4:$H$767,6,0)),"",(VLOOKUP(J191,'KAYIT LİSTESİ'!$B$4:$H$767,6,0)))</f>
        <v/>
      </c>
      <c r="O191" s="128"/>
    </row>
    <row r="192" spans="1:15" ht="88.5" customHeight="1" x14ac:dyDescent="0.2">
      <c r="A192" s="73">
        <v>4</v>
      </c>
      <c r="B192" s="199" t="s">
        <v>589</v>
      </c>
      <c r="C192" s="257" t="str">
        <f>IF(ISERROR(VLOOKUP(B192,'KAYIT LİSTESİ'!$B$4:$H$767,2,0)),"",(VLOOKUP(B192,'KAYIT LİSTESİ'!$B$4:$H$767,2,0)))</f>
        <v/>
      </c>
      <c r="D192" s="259" t="str">
        <f>IF(ISERROR(VLOOKUP(B192,'KAYIT LİSTESİ'!$B$4:$H$767,4,0)),"",(VLOOKUP(B192,'KAYIT LİSTESİ'!$B$4:$H$767,4,0)))</f>
        <v/>
      </c>
      <c r="E192" s="200" t="str">
        <f>IF(ISERROR(VLOOKUP(B192,'KAYIT LİSTESİ'!$B$4:$H$767,5,0)),"",(VLOOKUP(B192,'KAYIT LİSTESİ'!$B$4:$H$767,5,0)))</f>
        <v/>
      </c>
      <c r="F192" s="200" t="str">
        <f>IF(ISERROR(VLOOKUP(B192,'KAYIT LİSTESİ'!$B$4:$H$767,6,0)),"",(VLOOKUP(B192,'KAYIT LİSTESİ'!$B$4:$H$767,6,0)))</f>
        <v/>
      </c>
      <c r="G192" s="128"/>
      <c r="H192" s="214"/>
      <c r="I192" s="73">
        <v>4</v>
      </c>
      <c r="J192" s="199" t="s">
        <v>605</v>
      </c>
      <c r="K192" s="74" t="str">
        <f>IF(ISERROR(VLOOKUP(J192,'KAYIT LİSTESİ'!$B$4:$H$767,2,0)),"",(VLOOKUP(J192,'KAYIT LİSTESİ'!$B$4:$H$767,2,0)))</f>
        <v/>
      </c>
      <c r="L192" s="127" t="str">
        <f>IF(ISERROR(VLOOKUP(J192,'KAYIT LİSTESİ'!$B$4:$H$767,4,0)),"",(VLOOKUP(J192,'KAYIT LİSTESİ'!$B$4:$H$767,4,0)))</f>
        <v/>
      </c>
      <c r="M192" s="200" t="str">
        <f>IF(ISERROR(VLOOKUP(J192,'KAYIT LİSTESİ'!$B$4:$H$767,5,0)),"",(VLOOKUP(J192,'KAYIT LİSTESİ'!$B$4:$H$767,5,0)))</f>
        <v/>
      </c>
      <c r="N192" s="200" t="str">
        <f>IF(ISERROR(VLOOKUP(J192,'KAYIT LİSTESİ'!$B$4:$H$767,6,0)),"",(VLOOKUP(J192,'KAYIT LİSTESİ'!$B$4:$H$767,6,0)))</f>
        <v/>
      </c>
      <c r="O192" s="128"/>
    </row>
    <row r="193" spans="1:15" ht="88.5" customHeight="1" x14ac:dyDescent="0.2">
      <c r="A193" s="73">
        <v>5</v>
      </c>
      <c r="B193" s="199" t="s">
        <v>590</v>
      </c>
      <c r="C193" s="257" t="str">
        <f>IF(ISERROR(VLOOKUP(B193,'KAYIT LİSTESİ'!$B$4:$H$767,2,0)),"",(VLOOKUP(B193,'KAYIT LİSTESİ'!$B$4:$H$767,2,0)))</f>
        <v/>
      </c>
      <c r="D193" s="259" t="str">
        <f>IF(ISERROR(VLOOKUP(B193,'KAYIT LİSTESİ'!$B$4:$H$767,4,0)),"",(VLOOKUP(B193,'KAYIT LİSTESİ'!$B$4:$H$767,4,0)))</f>
        <v/>
      </c>
      <c r="E193" s="200" t="str">
        <f>IF(ISERROR(VLOOKUP(B193,'KAYIT LİSTESİ'!$B$4:$H$767,5,0)),"",(VLOOKUP(B193,'KAYIT LİSTESİ'!$B$4:$H$767,5,0)))</f>
        <v/>
      </c>
      <c r="F193" s="200" t="str">
        <f>IF(ISERROR(VLOOKUP(B193,'KAYIT LİSTESİ'!$B$4:$H$767,6,0)),"",(VLOOKUP(B193,'KAYIT LİSTESİ'!$B$4:$H$767,6,0)))</f>
        <v/>
      </c>
      <c r="G193" s="128"/>
      <c r="H193" s="214"/>
      <c r="I193" s="73">
        <v>5</v>
      </c>
      <c r="J193" s="199" t="s">
        <v>606</v>
      </c>
      <c r="K193" s="74" t="str">
        <f>IF(ISERROR(VLOOKUP(J193,'KAYIT LİSTESİ'!$B$4:$H$767,2,0)),"",(VLOOKUP(J193,'KAYIT LİSTESİ'!$B$4:$H$767,2,0)))</f>
        <v/>
      </c>
      <c r="L193" s="127" t="str">
        <f>IF(ISERROR(VLOOKUP(J193,'KAYIT LİSTESİ'!$B$4:$H$767,4,0)),"",(VLOOKUP(J193,'KAYIT LİSTESİ'!$B$4:$H$767,4,0)))</f>
        <v/>
      </c>
      <c r="M193" s="200" t="str">
        <f>IF(ISERROR(VLOOKUP(J193,'KAYIT LİSTESİ'!$B$4:$H$767,5,0)),"",(VLOOKUP(J193,'KAYIT LİSTESİ'!$B$4:$H$767,5,0)))</f>
        <v/>
      </c>
      <c r="N193" s="200" t="str">
        <f>IF(ISERROR(VLOOKUP(J193,'KAYIT LİSTESİ'!$B$4:$H$767,6,0)),"",(VLOOKUP(J193,'KAYIT LİSTESİ'!$B$4:$H$767,6,0)))</f>
        <v/>
      </c>
      <c r="O193" s="128"/>
    </row>
    <row r="194" spans="1:15" ht="88.5" customHeight="1" x14ac:dyDescent="0.2">
      <c r="A194" s="73">
        <v>6</v>
      </c>
      <c r="B194" s="199" t="s">
        <v>591</v>
      </c>
      <c r="C194" s="257" t="str">
        <f>IF(ISERROR(VLOOKUP(B194,'KAYIT LİSTESİ'!$B$4:$H$767,2,0)),"",(VLOOKUP(B194,'KAYIT LİSTESİ'!$B$4:$H$767,2,0)))</f>
        <v/>
      </c>
      <c r="D194" s="259" t="str">
        <f>IF(ISERROR(VLOOKUP(B194,'KAYIT LİSTESİ'!$B$4:$H$767,4,0)),"",(VLOOKUP(B194,'KAYIT LİSTESİ'!$B$4:$H$767,4,0)))</f>
        <v/>
      </c>
      <c r="E194" s="200" t="str">
        <f>IF(ISERROR(VLOOKUP(B194,'KAYIT LİSTESİ'!$B$4:$H$767,5,0)),"",(VLOOKUP(B194,'KAYIT LİSTESİ'!$B$4:$H$767,5,0)))</f>
        <v/>
      </c>
      <c r="F194" s="200" t="str">
        <f>IF(ISERROR(VLOOKUP(B194,'KAYIT LİSTESİ'!$B$4:$H$767,6,0)),"",(VLOOKUP(B194,'KAYIT LİSTESİ'!$B$4:$H$767,6,0)))</f>
        <v/>
      </c>
      <c r="G194" s="128"/>
      <c r="H194" s="214"/>
      <c r="I194" s="73">
        <v>6</v>
      </c>
      <c r="J194" s="199" t="s">
        <v>607</v>
      </c>
      <c r="K194" s="74" t="str">
        <f>IF(ISERROR(VLOOKUP(J194,'KAYIT LİSTESİ'!$B$4:$H$767,2,0)),"",(VLOOKUP(J194,'KAYIT LİSTESİ'!$B$4:$H$767,2,0)))</f>
        <v/>
      </c>
      <c r="L194" s="127" t="str">
        <f>IF(ISERROR(VLOOKUP(J194,'KAYIT LİSTESİ'!$B$4:$H$767,4,0)),"",(VLOOKUP(J194,'KAYIT LİSTESİ'!$B$4:$H$767,4,0)))</f>
        <v/>
      </c>
      <c r="M194" s="200" t="str">
        <f>IF(ISERROR(VLOOKUP(J194,'KAYIT LİSTESİ'!$B$4:$H$767,5,0)),"",(VLOOKUP(J194,'KAYIT LİSTESİ'!$B$4:$H$767,5,0)))</f>
        <v/>
      </c>
      <c r="N194" s="200" t="str">
        <f>IF(ISERROR(VLOOKUP(J194,'KAYIT LİSTESİ'!$B$4:$H$767,6,0)),"",(VLOOKUP(J194,'KAYIT LİSTESİ'!$B$4:$H$767,6,0)))</f>
        <v/>
      </c>
      <c r="O194" s="128"/>
    </row>
    <row r="195" spans="1:15" ht="88.5" customHeight="1" x14ac:dyDescent="0.2">
      <c r="A195" s="73">
        <v>7</v>
      </c>
      <c r="B195" s="199" t="s">
        <v>592</v>
      </c>
      <c r="C195" s="257" t="str">
        <f>IF(ISERROR(VLOOKUP(B195,'KAYIT LİSTESİ'!$B$4:$H$767,2,0)),"",(VLOOKUP(B195,'KAYIT LİSTESİ'!$B$4:$H$767,2,0)))</f>
        <v/>
      </c>
      <c r="D195" s="259" t="str">
        <f>IF(ISERROR(VLOOKUP(B195,'KAYIT LİSTESİ'!$B$4:$H$767,4,0)),"",(VLOOKUP(B195,'KAYIT LİSTESİ'!$B$4:$H$767,4,0)))</f>
        <v/>
      </c>
      <c r="E195" s="200" t="str">
        <f>IF(ISERROR(VLOOKUP(B195,'KAYIT LİSTESİ'!$B$4:$H$767,5,0)),"",(VLOOKUP(B195,'KAYIT LİSTESİ'!$B$4:$H$767,5,0)))</f>
        <v/>
      </c>
      <c r="F195" s="200" t="str">
        <f>IF(ISERROR(VLOOKUP(B195,'KAYIT LİSTESİ'!$B$4:$H$767,6,0)),"",(VLOOKUP(B195,'KAYIT LİSTESİ'!$B$4:$H$767,6,0)))</f>
        <v/>
      </c>
      <c r="G195" s="128"/>
      <c r="H195" s="214"/>
      <c r="I195" s="73">
        <v>7</v>
      </c>
      <c r="J195" s="199" t="s">
        <v>608</v>
      </c>
      <c r="K195" s="74" t="str">
        <f>IF(ISERROR(VLOOKUP(J195,'KAYIT LİSTESİ'!$B$4:$H$767,2,0)),"",(VLOOKUP(J195,'KAYIT LİSTESİ'!$B$4:$H$767,2,0)))</f>
        <v/>
      </c>
      <c r="L195" s="127" t="str">
        <f>IF(ISERROR(VLOOKUP(J195,'KAYIT LİSTESİ'!$B$4:$H$767,4,0)),"",(VLOOKUP(J195,'KAYIT LİSTESİ'!$B$4:$H$767,4,0)))</f>
        <v/>
      </c>
      <c r="M195" s="200" t="str">
        <f>IF(ISERROR(VLOOKUP(J195,'KAYIT LİSTESİ'!$B$4:$H$767,5,0)),"",(VLOOKUP(J195,'KAYIT LİSTESİ'!$B$4:$H$767,5,0)))</f>
        <v/>
      </c>
      <c r="N195" s="200" t="str">
        <f>IF(ISERROR(VLOOKUP(J195,'KAYIT LİSTESİ'!$B$4:$H$767,6,0)),"",(VLOOKUP(J195,'KAYIT LİSTESİ'!$B$4:$H$767,6,0)))</f>
        <v/>
      </c>
      <c r="O195" s="128"/>
    </row>
    <row r="196" spans="1:15" ht="88.5" customHeight="1" x14ac:dyDescent="0.2">
      <c r="A196" s="73">
        <v>8</v>
      </c>
      <c r="B196" s="199" t="s">
        <v>593</v>
      </c>
      <c r="C196" s="257" t="str">
        <f>IF(ISERROR(VLOOKUP(B196,'KAYIT LİSTESİ'!$B$4:$H$767,2,0)),"",(VLOOKUP(B196,'KAYIT LİSTESİ'!$B$4:$H$767,2,0)))</f>
        <v/>
      </c>
      <c r="D196" s="259" t="str">
        <f>IF(ISERROR(VLOOKUP(B196,'KAYIT LİSTESİ'!$B$4:$H$767,4,0)),"",(VLOOKUP(B196,'KAYIT LİSTESİ'!$B$4:$H$767,4,0)))</f>
        <v/>
      </c>
      <c r="E196" s="200" t="str">
        <f>IF(ISERROR(VLOOKUP(B196,'KAYIT LİSTESİ'!$B$4:$H$767,5,0)),"",(VLOOKUP(B196,'KAYIT LİSTESİ'!$B$4:$H$767,5,0)))</f>
        <v/>
      </c>
      <c r="F196" s="200" t="str">
        <f>IF(ISERROR(VLOOKUP(B196,'KAYIT LİSTESİ'!$B$4:$H$767,6,0)),"",(VLOOKUP(B196,'KAYIT LİSTESİ'!$B$4:$H$767,6,0)))</f>
        <v/>
      </c>
      <c r="G196" s="128"/>
      <c r="H196" s="214"/>
      <c r="I196" s="73">
        <v>8</v>
      </c>
      <c r="J196" s="199" t="s">
        <v>609</v>
      </c>
      <c r="K196" s="74" t="str">
        <f>IF(ISERROR(VLOOKUP(J196,'KAYIT LİSTESİ'!$B$4:$H$767,2,0)),"",(VLOOKUP(J196,'KAYIT LİSTESİ'!$B$4:$H$767,2,0)))</f>
        <v/>
      </c>
      <c r="L196" s="127" t="str">
        <f>IF(ISERROR(VLOOKUP(J196,'KAYIT LİSTESİ'!$B$4:$H$767,4,0)),"",(VLOOKUP(J196,'KAYIT LİSTESİ'!$B$4:$H$767,4,0)))</f>
        <v/>
      </c>
      <c r="M196" s="200" t="str">
        <f>IF(ISERROR(VLOOKUP(J196,'KAYIT LİSTESİ'!$B$4:$H$767,5,0)),"",(VLOOKUP(J196,'KAYIT LİSTESİ'!$B$4:$H$767,5,0)))</f>
        <v/>
      </c>
      <c r="N196" s="200" t="str">
        <f>IF(ISERROR(VLOOKUP(J196,'KAYIT LİSTESİ'!$B$4:$H$767,6,0)),"",(VLOOKUP(J196,'KAYIT LİSTESİ'!$B$4:$H$767,6,0)))</f>
        <v/>
      </c>
      <c r="O196" s="128"/>
    </row>
    <row r="197" spans="1:15" ht="88.5" customHeight="1" x14ac:dyDescent="0.2">
      <c r="A197" s="510" t="s">
        <v>17</v>
      </c>
      <c r="B197" s="511"/>
      <c r="C197" s="511"/>
      <c r="D197" s="511"/>
      <c r="E197" s="511"/>
      <c r="F197" s="511"/>
      <c r="G197" s="511"/>
      <c r="H197" s="214"/>
      <c r="I197" s="510" t="s">
        <v>43</v>
      </c>
      <c r="J197" s="511"/>
      <c r="K197" s="511"/>
      <c r="L197" s="511"/>
      <c r="M197" s="511"/>
      <c r="N197" s="511"/>
      <c r="O197" s="511"/>
    </row>
    <row r="198" spans="1:15" ht="88.5" customHeight="1" x14ac:dyDescent="0.2">
      <c r="A198" s="49" t="s">
        <v>12</v>
      </c>
      <c r="B198" s="46" t="s">
        <v>97</v>
      </c>
      <c r="C198" s="46" t="s">
        <v>96</v>
      </c>
      <c r="D198" s="47" t="s">
        <v>13</v>
      </c>
      <c r="E198" s="48" t="s">
        <v>14</v>
      </c>
      <c r="F198" s="48" t="s">
        <v>216</v>
      </c>
      <c r="G198" s="46" t="s">
        <v>267</v>
      </c>
      <c r="H198" s="214"/>
      <c r="I198" s="49" t="s">
        <v>12</v>
      </c>
      <c r="J198" s="46" t="s">
        <v>97</v>
      </c>
      <c r="K198" s="46" t="s">
        <v>96</v>
      </c>
      <c r="L198" s="47" t="s">
        <v>13</v>
      </c>
      <c r="M198" s="48" t="s">
        <v>14</v>
      </c>
      <c r="N198" s="48" t="s">
        <v>216</v>
      </c>
      <c r="O198" s="46" t="s">
        <v>267</v>
      </c>
    </row>
    <row r="199" spans="1:15" ht="88.5" customHeight="1" x14ac:dyDescent="0.2">
      <c r="A199" s="73">
        <v>1</v>
      </c>
      <c r="B199" s="199" t="s">
        <v>594</v>
      </c>
      <c r="C199" s="257" t="str">
        <f>IF(ISERROR(VLOOKUP(B199,'KAYIT LİSTESİ'!$B$4:$H$767,2,0)),"",(VLOOKUP(B199,'KAYIT LİSTESİ'!$B$4:$H$767,2,0)))</f>
        <v/>
      </c>
      <c r="D199" s="259" t="str">
        <f>IF(ISERROR(VLOOKUP(B199,'KAYIT LİSTESİ'!$B$4:$H$767,4,0)),"",(VLOOKUP(B199,'KAYIT LİSTESİ'!$B$4:$H$767,4,0)))</f>
        <v/>
      </c>
      <c r="E199" s="200" t="str">
        <f>IF(ISERROR(VLOOKUP(B199,'KAYIT LİSTESİ'!$B$4:$H$767,5,0)),"",(VLOOKUP(B199,'KAYIT LİSTESİ'!$B$4:$H$767,5,0)))</f>
        <v/>
      </c>
      <c r="F199" s="200" t="str">
        <f>IF(ISERROR(VLOOKUP(B199,'KAYIT LİSTESİ'!$B$4:$H$767,6,0)),"",(VLOOKUP(B199,'KAYIT LİSTESİ'!$B$4:$H$767,6,0)))</f>
        <v/>
      </c>
      <c r="G199" s="128"/>
      <c r="H199" s="214"/>
      <c r="I199" s="73">
        <v>1</v>
      </c>
      <c r="J199" s="199" t="s">
        <v>610</v>
      </c>
      <c r="K199" s="74" t="str">
        <f>IF(ISERROR(VLOOKUP(J199,'KAYIT LİSTESİ'!$B$4:$H$767,2,0)),"",(VLOOKUP(J199,'KAYIT LİSTESİ'!$B$4:$H$767,2,0)))</f>
        <v/>
      </c>
      <c r="L199" s="127" t="str">
        <f>IF(ISERROR(VLOOKUP(J199,'KAYIT LİSTESİ'!$B$4:$H$767,4,0)),"",(VLOOKUP(J199,'KAYIT LİSTESİ'!$B$4:$H$767,4,0)))</f>
        <v/>
      </c>
      <c r="M199" s="200" t="str">
        <f>IF(ISERROR(VLOOKUP(J199,'KAYIT LİSTESİ'!$B$4:$H$767,5,0)),"",(VLOOKUP(J199,'KAYIT LİSTESİ'!$B$4:$H$767,5,0)))</f>
        <v/>
      </c>
      <c r="N199" s="200" t="str">
        <f>IF(ISERROR(VLOOKUP(J199,'KAYIT LİSTESİ'!$B$4:$H$767,6,0)),"",(VLOOKUP(J199,'KAYIT LİSTESİ'!$B$4:$H$767,6,0)))</f>
        <v/>
      </c>
      <c r="O199" s="128"/>
    </row>
    <row r="200" spans="1:15" ht="88.5" customHeight="1" x14ac:dyDescent="0.2">
      <c r="A200" s="73">
        <v>2</v>
      </c>
      <c r="B200" s="199" t="s">
        <v>595</v>
      </c>
      <c r="C200" s="257" t="str">
        <f>IF(ISERROR(VLOOKUP(B200,'KAYIT LİSTESİ'!$B$4:$H$767,2,0)),"",(VLOOKUP(B200,'KAYIT LİSTESİ'!$B$4:$H$767,2,0)))</f>
        <v/>
      </c>
      <c r="D200" s="259" t="str">
        <f>IF(ISERROR(VLOOKUP(B200,'KAYIT LİSTESİ'!$B$4:$H$767,4,0)),"",(VLOOKUP(B200,'KAYIT LİSTESİ'!$B$4:$H$767,4,0)))</f>
        <v/>
      </c>
      <c r="E200" s="200" t="str">
        <f>IF(ISERROR(VLOOKUP(B200,'KAYIT LİSTESİ'!$B$4:$H$767,5,0)),"",(VLOOKUP(B200,'KAYIT LİSTESİ'!$B$4:$H$767,5,0)))</f>
        <v/>
      </c>
      <c r="F200" s="200" t="str">
        <f>IF(ISERROR(VLOOKUP(B200,'KAYIT LİSTESİ'!$B$4:$H$767,6,0)),"",(VLOOKUP(B200,'KAYIT LİSTESİ'!$B$4:$H$767,6,0)))</f>
        <v/>
      </c>
      <c r="G200" s="128"/>
      <c r="H200" s="214"/>
      <c r="I200" s="73">
        <v>2</v>
      </c>
      <c r="J200" s="199" t="s">
        <v>611</v>
      </c>
      <c r="K200" s="74" t="str">
        <f>IF(ISERROR(VLOOKUP(J200,'KAYIT LİSTESİ'!$B$4:$H$767,2,0)),"",(VLOOKUP(J200,'KAYIT LİSTESİ'!$B$4:$H$767,2,0)))</f>
        <v/>
      </c>
      <c r="L200" s="127" t="str">
        <f>IF(ISERROR(VLOOKUP(J200,'KAYIT LİSTESİ'!$B$4:$H$767,4,0)),"",(VLOOKUP(J200,'KAYIT LİSTESİ'!$B$4:$H$767,4,0)))</f>
        <v/>
      </c>
      <c r="M200" s="200" t="str">
        <f>IF(ISERROR(VLOOKUP(J200,'KAYIT LİSTESİ'!$B$4:$H$767,5,0)),"",(VLOOKUP(J200,'KAYIT LİSTESİ'!$B$4:$H$767,5,0)))</f>
        <v/>
      </c>
      <c r="N200" s="200" t="str">
        <f>IF(ISERROR(VLOOKUP(J200,'KAYIT LİSTESİ'!$B$4:$H$767,6,0)),"",(VLOOKUP(J200,'KAYIT LİSTESİ'!$B$4:$H$767,6,0)))</f>
        <v/>
      </c>
      <c r="O200" s="128"/>
    </row>
    <row r="201" spans="1:15" ht="88.5" customHeight="1" x14ac:dyDescent="0.2">
      <c r="A201" s="73">
        <v>3</v>
      </c>
      <c r="B201" s="199" t="s">
        <v>596</v>
      </c>
      <c r="C201" s="257" t="str">
        <f>IF(ISERROR(VLOOKUP(B201,'KAYIT LİSTESİ'!$B$4:$H$767,2,0)),"",(VLOOKUP(B201,'KAYIT LİSTESİ'!$B$4:$H$767,2,0)))</f>
        <v/>
      </c>
      <c r="D201" s="259" t="str">
        <f>IF(ISERROR(VLOOKUP(B201,'KAYIT LİSTESİ'!$B$4:$H$767,4,0)),"",(VLOOKUP(B201,'KAYIT LİSTESİ'!$B$4:$H$767,4,0)))</f>
        <v/>
      </c>
      <c r="E201" s="200" t="str">
        <f>IF(ISERROR(VLOOKUP(B201,'KAYIT LİSTESİ'!$B$4:$H$767,5,0)),"",(VLOOKUP(B201,'KAYIT LİSTESİ'!$B$4:$H$767,5,0)))</f>
        <v/>
      </c>
      <c r="F201" s="200" t="str">
        <f>IF(ISERROR(VLOOKUP(B201,'KAYIT LİSTESİ'!$B$4:$H$767,6,0)),"",(VLOOKUP(B201,'KAYIT LİSTESİ'!$B$4:$H$767,6,0)))</f>
        <v/>
      </c>
      <c r="G201" s="128"/>
      <c r="H201" s="214"/>
      <c r="I201" s="73">
        <v>3</v>
      </c>
      <c r="J201" s="199" t="s">
        <v>612</v>
      </c>
      <c r="K201" s="74" t="str">
        <f>IF(ISERROR(VLOOKUP(J201,'KAYIT LİSTESİ'!$B$4:$H$767,2,0)),"",(VLOOKUP(J201,'KAYIT LİSTESİ'!$B$4:$H$767,2,0)))</f>
        <v/>
      </c>
      <c r="L201" s="127" t="str">
        <f>IF(ISERROR(VLOOKUP(J201,'KAYIT LİSTESİ'!$B$4:$H$767,4,0)),"",(VLOOKUP(J201,'KAYIT LİSTESİ'!$B$4:$H$767,4,0)))</f>
        <v/>
      </c>
      <c r="M201" s="200" t="str">
        <f>IF(ISERROR(VLOOKUP(J201,'KAYIT LİSTESİ'!$B$4:$H$767,5,0)),"",(VLOOKUP(J201,'KAYIT LİSTESİ'!$B$4:$H$767,5,0)))</f>
        <v/>
      </c>
      <c r="N201" s="200" t="str">
        <f>IF(ISERROR(VLOOKUP(J201,'KAYIT LİSTESİ'!$B$4:$H$767,6,0)),"",(VLOOKUP(J201,'KAYIT LİSTESİ'!$B$4:$H$767,6,0)))</f>
        <v/>
      </c>
      <c r="O201" s="128"/>
    </row>
    <row r="202" spans="1:15" ht="88.5" customHeight="1" x14ac:dyDescent="0.2">
      <c r="A202" s="73">
        <v>4</v>
      </c>
      <c r="B202" s="199" t="s">
        <v>597</v>
      </c>
      <c r="C202" s="257" t="str">
        <f>IF(ISERROR(VLOOKUP(B202,'KAYIT LİSTESİ'!$B$4:$H$767,2,0)),"",(VLOOKUP(B202,'KAYIT LİSTESİ'!$B$4:$H$767,2,0)))</f>
        <v/>
      </c>
      <c r="D202" s="259" t="str">
        <f>IF(ISERROR(VLOOKUP(B202,'KAYIT LİSTESİ'!$B$4:$H$767,4,0)),"",(VLOOKUP(B202,'KAYIT LİSTESİ'!$B$4:$H$767,4,0)))</f>
        <v/>
      </c>
      <c r="E202" s="200" t="str">
        <f>IF(ISERROR(VLOOKUP(B202,'KAYIT LİSTESİ'!$B$4:$H$767,5,0)),"",(VLOOKUP(B202,'KAYIT LİSTESİ'!$B$4:$H$767,5,0)))</f>
        <v/>
      </c>
      <c r="F202" s="200" t="str">
        <f>IF(ISERROR(VLOOKUP(B202,'KAYIT LİSTESİ'!$B$4:$H$767,6,0)),"",(VLOOKUP(B202,'KAYIT LİSTESİ'!$B$4:$H$767,6,0)))</f>
        <v/>
      </c>
      <c r="G202" s="128"/>
      <c r="H202" s="214"/>
      <c r="I202" s="73">
        <v>4</v>
      </c>
      <c r="J202" s="199" t="s">
        <v>613</v>
      </c>
      <c r="K202" s="74" t="str">
        <f>IF(ISERROR(VLOOKUP(J202,'KAYIT LİSTESİ'!$B$4:$H$767,2,0)),"",(VLOOKUP(J202,'KAYIT LİSTESİ'!$B$4:$H$767,2,0)))</f>
        <v/>
      </c>
      <c r="L202" s="127" t="str">
        <f>IF(ISERROR(VLOOKUP(J202,'KAYIT LİSTESİ'!$B$4:$H$767,4,0)),"",(VLOOKUP(J202,'KAYIT LİSTESİ'!$B$4:$H$767,4,0)))</f>
        <v/>
      </c>
      <c r="M202" s="200" t="str">
        <f>IF(ISERROR(VLOOKUP(J202,'KAYIT LİSTESİ'!$B$4:$H$767,5,0)),"",(VLOOKUP(J202,'KAYIT LİSTESİ'!$B$4:$H$767,5,0)))</f>
        <v/>
      </c>
      <c r="N202" s="200" t="str">
        <f>IF(ISERROR(VLOOKUP(J202,'KAYIT LİSTESİ'!$B$4:$H$767,6,0)),"",(VLOOKUP(J202,'KAYIT LİSTESİ'!$B$4:$H$767,6,0)))</f>
        <v/>
      </c>
      <c r="O202" s="128"/>
    </row>
    <row r="203" spans="1:15" ht="88.5" customHeight="1" x14ac:dyDescent="0.2">
      <c r="A203" s="73">
        <v>5</v>
      </c>
      <c r="B203" s="199" t="s">
        <v>598</v>
      </c>
      <c r="C203" s="257" t="str">
        <f>IF(ISERROR(VLOOKUP(B203,'KAYIT LİSTESİ'!$B$4:$H$767,2,0)),"",(VLOOKUP(B203,'KAYIT LİSTESİ'!$B$4:$H$767,2,0)))</f>
        <v/>
      </c>
      <c r="D203" s="259" t="str">
        <f>IF(ISERROR(VLOOKUP(B203,'KAYIT LİSTESİ'!$B$4:$H$767,4,0)),"",(VLOOKUP(B203,'KAYIT LİSTESİ'!$B$4:$H$767,4,0)))</f>
        <v/>
      </c>
      <c r="E203" s="200" t="str">
        <f>IF(ISERROR(VLOOKUP(B203,'KAYIT LİSTESİ'!$B$4:$H$767,5,0)),"",(VLOOKUP(B203,'KAYIT LİSTESİ'!$B$4:$H$767,5,0)))</f>
        <v/>
      </c>
      <c r="F203" s="200" t="str">
        <f>IF(ISERROR(VLOOKUP(B203,'KAYIT LİSTESİ'!$B$4:$H$767,6,0)),"",(VLOOKUP(B203,'KAYIT LİSTESİ'!$B$4:$H$767,6,0)))</f>
        <v/>
      </c>
      <c r="G203" s="128"/>
      <c r="H203" s="214"/>
      <c r="I203" s="73">
        <v>5</v>
      </c>
      <c r="J203" s="199" t="s">
        <v>614</v>
      </c>
      <c r="K203" s="74" t="str">
        <f>IF(ISERROR(VLOOKUP(J203,'KAYIT LİSTESİ'!$B$4:$H$767,2,0)),"",(VLOOKUP(J203,'KAYIT LİSTESİ'!$B$4:$H$767,2,0)))</f>
        <v/>
      </c>
      <c r="L203" s="127" t="str">
        <f>IF(ISERROR(VLOOKUP(J203,'KAYIT LİSTESİ'!$B$4:$H$767,4,0)),"",(VLOOKUP(J203,'KAYIT LİSTESİ'!$B$4:$H$767,4,0)))</f>
        <v/>
      </c>
      <c r="M203" s="200" t="str">
        <f>IF(ISERROR(VLOOKUP(J203,'KAYIT LİSTESİ'!$B$4:$H$767,5,0)),"",(VLOOKUP(J203,'KAYIT LİSTESİ'!$B$4:$H$767,5,0)))</f>
        <v/>
      </c>
      <c r="N203" s="200" t="str">
        <f>IF(ISERROR(VLOOKUP(J203,'KAYIT LİSTESİ'!$B$4:$H$767,6,0)),"",(VLOOKUP(J203,'KAYIT LİSTESİ'!$B$4:$H$767,6,0)))</f>
        <v/>
      </c>
      <c r="O203" s="128"/>
    </row>
    <row r="204" spans="1:15" ht="88.5" customHeight="1" x14ac:dyDescent="0.2">
      <c r="A204" s="73">
        <v>6</v>
      </c>
      <c r="B204" s="199" t="s">
        <v>599</v>
      </c>
      <c r="C204" s="257" t="str">
        <f>IF(ISERROR(VLOOKUP(B204,'KAYIT LİSTESİ'!$B$4:$H$767,2,0)),"",(VLOOKUP(B204,'KAYIT LİSTESİ'!$B$4:$H$767,2,0)))</f>
        <v/>
      </c>
      <c r="D204" s="259" t="str">
        <f>IF(ISERROR(VLOOKUP(B204,'KAYIT LİSTESİ'!$B$4:$H$767,4,0)),"",(VLOOKUP(B204,'KAYIT LİSTESİ'!$B$4:$H$767,4,0)))</f>
        <v/>
      </c>
      <c r="E204" s="200" t="str">
        <f>IF(ISERROR(VLOOKUP(B204,'KAYIT LİSTESİ'!$B$4:$H$767,5,0)),"",(VLOOKUP(B204,'KAYIT LİSTESİ'!$B$4:$H$767,5,0)))</f>
        <v/>
      </c>
      <c r="F204" s="200" t="str">
        <f>IF(ISERROR(VLOOKUP(B204,'KAYIT LİSTESİ'!$B$4:$H$767,6,0)),"",(VLOOKUP(B204,'KAYIT LİSTESİ'!$B$4:$H$767,6,0)))</f>
        <v/>
      </c>
      <c r="G204" s="128"/>
      <c r="H204" s="214"/>
      <c r="I204" s="73">
        <v>6</v>
      </c>
      <c r="J204" s="199" t="s">
        <v>615</v>
      </c>
      <c r="K204" s="74" t="str">
        <f>IF(ISERROR(VLOOKUP(J204,'KAYIT LİSTESİ'!$B$4:$H$767,2,0)),"",(VLOOKUP(J204,'KAYIT LİSTESİ'!$B$4:$H$767,2,0)))</f>
        <v/>
      </c>
      <c r="L204" s="127" t="str">
        <f>IF(ISERROR(VLOOKUP(J204,'KAYIT LİSTESİ'!$B$4:$H$767,4,0)),"",(VLOOKUP(J204,'KAYIT LİSTESİ'!$B$4:$H$767,4,0)))</f>
        <v/>
      </c>
      <c r="M204" s="200" t="str">
        <f>IF(ISERROR(VLOOKUP(J204,'KAYIT LİSTESİ'!$B$4:$H$767,5,0)),"",(VLOOKUP(J204,'KAYIT LİSTESİ'!$B$4:$H$767,5,0)))</f>
        <v/>
      </c>
      <c r="N204" s="200" t="str">
        <f>IF(ISERROR(VLOOKUP(J204,'KAYIT LİSTESİ'!$B$4:$H$767,6,0)),"",(VLOOKUP(J204,'KAYIT LİSTESİ'!$B$4:$H$767,6,0)))</f>
        <v/>
      </c>
      <c r="O204" s="128"/>
    </row>
    <row r="205" spans="1:15" ht="88.5" customHeight="1" x14ac:dyDescent="0.2">
      <c r="A205" s="73">
        <v>7</v>
      </c>
      <c r="B205" s="199" t="s">
        <v>600</v>
      </c>
      <c r="C205" s="257" t="str">
        <f>IF(ISERROR(VLOOKUP(B205,'KAYIT LİSTESİ'!$B$4:$H$767,2,0)),"",(VLOOKUP(B205,'KAYIT LİSTESİ'!$B$4:$H$767,2,0)))</f>
        <v/>
      </c>
      <c r="D205" s="259" t="str">
        <f>IF(ISERROR(VLOOKUP(B205,'KAYIT LİSTESİ'!$B$4:$H$767,4,0)),"",(VLOOKUP(B205,'KAYIT LİSTESİ'!$B$4:$H$767,4,0)))</f>
        <v/>
      </c>
      <c r="E205" s="200" t="str">
        <f>IF(ISERROR(VLOOKUP(B205,'KAYIT LİSTESİ'!$B$4:$H$767,5,0)),"",(VLOOKUP(B205,'KAYIT LİSTESİ'!$B$4:$H$767,5,0)))</f>
        <v/>
      </c>
      <c r="F205" s="200" t="str">
        <f>IF(ISERROR(VLOOKUP(B205,'KAYIT LİSTESİ'!$B$4:$H$767,6,0)),"",(VLOOKUP(B205,'KAYIT LİSTESİ'!$B$4:$H$767,6,0)))</f>
        <v/>
      </c>
      <c r="G205" s="128"/>
      <c r="H205" s="214"/>
      <c r="I205" s="73">
        <v>7</v>
      </c>
      <c r="J205" s="199" t="s">
        <v>616</v>
      </c>
      <c r="K205" s="74" t="str">
        <f>IF(ISERROR(VLOOKUP(J205,'KAYIT LİSTESİ'!$B$4:$H$767,2,0)),"",(VLOOKUP(J205,'KAYIT LİSTESİ'!$B$4:$H$767,2,0)))</f>
        <v/>
      </c>
      <c r="L205" s="127" t="str">
        <f>IF(ISERROR(VLOOKUP(J205,'KAYIT LİSTESİ'!$B$4:$H$767,4,0)),"",(VLOOKUP(J205,'KAYIT LİSTESİ'!$B$4:$H$767,4,0)))</f>
        <v/>
      </c>
      <c r="M205" s="200" t="str">
        <f>IF(ISERROR(VLOOKUP(J205,'KAYIT LİSTESİ'!$B$4:$H$767,5,0)),"",(VLOOKUP(J205,'KAYIT LİSTESİ'!$B$4:$H$767,5,0)))</f>
        <v/>
      </c>
      <c r="N205" s="200" t="str">
        <f>IF(ISERROR(VLOOKUP(J205,'KAYIT LİSTESİ'!$B$4:$H$767,6,0)),"",(VLOOKUP(J205,'KAYIT LİSTESİ'!$B$4:$H$767,6,0)))</f>
        <v/>
      </c>
      <c r="O205" s="128"/>
    </row>
    <row r="206" spans="1:15" ht="88.5" customHeight="1" x14ac:dyDescent="0.2">
      <c r="A206" s="73">
        <v>8</v>
      </c>
      <c r="B206" s="199" t="s">
        <v>601</v>
      </c>
      <c r="C206" s="257" t="str">
        <f>IF(ISERROR(VLOOKUP(B206,'KAYIT LİSTESİ'!$B$4:$H$767,2,0)),"",(VLOOKUP(B206,'KAYIT LİSTESİ'!$B$4:$H$767,2,0)))</f>
        <v/>
      </c>
      <c r="D206" s="259" t="str">
        <f>IF(ISERROR(VLOOKUP(B206,'KAYIT LİSTESİ'!$B$4:$H$767,4,0)),"",(VLOOKUP(B206,'KAYIT LİSTESİ'!$B$4:$H$767,4,0)))</f>
        <v/>
      </c>
      <c r="E206" s="200" t="str">
        <f>IF(ISERROR(VLOOKUP(B206,'KAYIT LİSTESİ'!$B$4:$H$767,5,0)),"",(VLOOKUP(B206,'KAYIT LİSTESİ'!$B$4:$H$767,5,0)))</f>
        <v/>
      </c>
      <c r="F206" s="200" t="str">
        <f>IF(ISERROR(VLOOKUP(B206,'KAYIT LİSTESİ'!$B$4:$H$767,6,0)),"",(VLOOKUP(B206,'KAYIT LİSTESİ'!$B$4:$H$767,6,0)))</f>
        <v/>
      </c>
      <c r="G206" s="128"/>
      <c r="H206" s="214"/>
      <c r="I206" s="73">
        <v>8</v>
      </c>
      <c r="J206" s="199" t="s">
        <v>617</v>
      </c>
      <c r="K206" s="74" t="str">
        <f>IF(ISERROR(VLOOKUP(J206,'KAYIT LİSTESİ'!$B$4:$H$767,2,0)),"",(VLOOKUP(J206,'KAYIT LİSTESİ'!$B$4:$H$767,2,0)))</f>
        <v/>
      </c>
      <c r="L206" s="127" t="str">
        <f>IF(ISERROR(VLOOKUP(J206,'KAYIT LİSTESİ'!$B$4:$H$767,4,0)),"",(VLOOKUP(J206,'KAYIT LİSTESİ'!$B$4:$H$767,4,0)))</f>
        <v/>
      </c>
      <c r="M206" s="200" t="str">
        <f>IF(ISERROR(VLOOKUP(J206,'KAYIT LİSTESİ'!$B$4:$H$767,5,0)),"",(VLOOKUP(J206,'KAYIT LİSTESİ'!$B$4:$H$767,5,0)))</f>
        <v/>
      </c>
      <c r="N206" s="200" t="str">
        <f>IF(ISERROR(VLOOKUP(J206,'KAYIT LİSTESİ'!$B$4:$H$767,6,0)),"",(VLOOKUP(J206,'KAYIT LİSTESİ'!$B$4:$H$767,6,0)))</f>
        <v/>
      </c>
      <c r="O206" s="128"/>
    </row>
    <row r="207" spans="1:15" ht="26.25" customHeight="1" x14ac:dyDescent="0.2">
      <c r="I207" s="221"/>
    </row>
    <row r="208" spans="1:15" ht="26.25" customHeight="1" x14ac:dyDescent="0.2">
      <c r="I208" s="221"/>
    </row>
    <row r="209" spans="9:9" ht="26.25" customHeight="1" x14ac:dyDescent="0.2">
      <c r="I209" s="221"/>
    </row>
    <row r="210" spans="9:9" ht="26.25" customHeight="1" x14ac:dyDescent="0.2">
      <c r="I210" s="221"/>
    </row>
    <row r="211" spans="9:9" ht="26.25" customHeight="1" x14ac:dyDescent="0.2">
      <c r="I211" s="221"/>
    </row>
    <row r="212" spans="9:9" ht="26.25" customHeight="1" x14ac:dyDescent="0.2">
      <c r="I212" s="221"/>
    </row>
    <row r="213" spans="9:9" ht="26.25" customHeight="1" x14ac:dyDescent="0.2">
      <c r="I213" s="221"/>
    </row>
    <row r="214" spans="9:9" ht="26.25" customHeight="1" x14ac:dyDescent="0.2">
      <c r="I214" s="221"/>
    </row>
    <row r="215" spans="9:9" ht="26.25" customHeight="1" x14ac:dyDescent="0.2">
      <c r="I215" s="221"/>
    </row>
    <row r="216" spans="9:9" ht="26.25" customHeight="1" x14ac:dyDescent="0.2">
      <c r="I216" s="221"/>
    </row>
    <row r="217" spans="9:9" ht="26.25" customHeight="1" x14ac:dyDescent="0.2">
      <c r="I217" s="221"/>
    </row>
    <row r="218" spans="9:9" ht="26.25" customHeight="1" x14ac:dyDescent="0.2">
      <c r="I218" s="221"/>
    </row>
    <row r="219" spans="9:9" ht="26.25" customHeight="1" x14ac:dyDescent="0.2">
      <c r="I219" s="221"/>
    </row>
    <row r="220" spans="9:9" ht="26.25" customHeight="1" x14ac:dyDescent="0.2">
      <c r="I220" s="221"/>
    </row>
    <row r="221" spans="9:9" ht="26.25" customHeight="1" x14ac:dyDescent="0.2">
      <c r="I221" s="221"/>
    </row>
    <row r="222" spans="9:9" ht="26.25" customHeight="1" x14ac:dyDescent="0.2">
      <c r="I222" s="221"/>
    </row>
    <row r="223" spans="9:9" ht="26.25" customHeight="1" x14ac:dyDescent="0.2">
      <c r="I223" s="221"/>
    </row>
    <row r="224" spans="9:9" ht="26.25" customHeight="1" x14ac:dyDescent="0.2">
      <c r="I224" s="221"/>
    </row>
    <row r="225" spans="9:9" ht="26.25" customHeight="1" x14ac:dyDescent="0.2">
      <c r="I225" s="221"/>
    </row>
    <row r="226" spans="9:9" ht="26.25" customHeight="1" x14ac:dyDescent="0.2"/>
    <row r="227" spans="9:9" ht="26.25" customHeight="1" x14ac:dyDescent="0.2"/>
    <row r="228" spans="9:9" ht="26.25" customHeight="1" x14ac:dyDescent="0.2"/>
    <row r="229" spans="9:9" ht="26.25" customHeight="1" x14ac:dyDescent="0.2"/>
    <row r="230" spans="9:9" ht="26.25" customHeight="1" x14ac:dyDescent="0.2"/>
    <row r="231" spans="9:9" ht="26.25" customHeight="1" x14ac:dyDescent="0.2"/>
    <row r="232" spans="9:9" ht="26.25" customHeight="1" x14ac:dyDescent="0.2"/>
    <row r="233" spans="9:9" ht="26.25" customHeight="1" x14ac:dyDescent="0.2"/>
    <row r="234" spans="9:9" ht="26.25" customHeight="1" x14ac:dyDescent="0.2"/>
    <row r="235" spans="9:9" ht="26.25" customHeight="1" x14ac:dyDescent="0.2"/>
    <row r="236" spans="9:9" ht="26.25" customHeight="1" x14ac:dyDescent="0.2"/>
    <row r="237" spans="9:9" ht="26.25" customHeight="1" x14ac:dyDescent="0.2"/>
    <row r="238" spans="9:9" ht="26.25" customHeight="1" x14ac:dyDescent="0.2"/>
    <row r="239" spans="9:9" ht="26.25" customHeight="1" x14ac:dyDescent="0.2"/>
    <row r="240" spans="9:9"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4" customHeight="1" x14ac:dyDescent="0.2"/>
    <row r="256" ht="24" customHeight="1" x14ac:dyDescent="0.2"/>
    <row r="257" spans="8:8" ht="24" customHeight="1" x14ac:dyDescent="0.2"/>
    <row r="258" spans="8:8" ht="24" customHeight="1" x14ac:dyDescent="0.2"/>
    <row r="259" spans="8:8" ht="24" customHeight="1" x14ac:dyDescent="0.2"/>
    <row r="260" spans="8:8" ht="24" customHeight="1" x14ac:dyDescent="0.2">
      <c r="H260" s="221"/>
    </row>
    <row r="261" spans="8:8" ht="22.5" customHeight="1" x14ac:dyDescent="0.2">
      <c r="H261" s="221"/>
    </row>
    <row r="262" spans="8:8" ht="15.75" x14ac:dyDescent="0.2">
      <c r="H262" s="221"/>
    </row>
    <row r="263" spans="8:8" ht="12.75" customHeight="1" x14ac:dyDescent="0.2">
      <c r="H263" s="221"/>
    </row>
    <row r="264" spans="8:8" ht="50.25" customHeight="1" x14ac:dyDescent="0.2">
      <c r="H264" s="221"/>
    </row>
    <row r="265" spans="8:8" ht="50.25" customHeight="1" x14ac:dyDescent="0.2">
      <c r="H265" s="221"/>
    </row>
    <row r="266" spans="8:8" ht="50.25" customHeight="1" x14ac:dyDescent="0.2">
      <c r="H266" s="221"/>
    </row>
    <row r="267" spans="8:8" ht="50.25" customHeight="1" x14ac:dyDescent="0.2">
      <c r="H267" s="221"/>
    </row>
    <row r="268" spans="8:8" ht="50.25" customHeight="1" x14ac:dyDescent="0.2">
      <c r="H268" s="221"/>
    </row>
    <row r="269" spans="8:8" ht="50.25" customHeight="1" x14ac:dyDescent="0.2">
      <c r="H269" s="221"/>
    </row>
    <row r="270" spans="8:8" ht="50.25" customHeight="1" x14ac:dyDescent="0.2">
      <c r="H270" s="221"/>
    </row>
    <row r="271" spans="8:8" ht="50.25" customHeight="1" x14ac:dyDescent="0.2">
      <c r="H271" s="221"/>
    </row>
    <row r="272" spans="8:8" ht="15.75" x14ac:dyDescent="0.2">
      <c r="H272" s="221"/>
    </row>
    <row r="273" spans="8:8" ht="12.75" customHeight="1" x14ac:dyDescent="0.2">
      <c r="H273" s="221"/>
    </row>
    <row r="274" spans="8:8" ht="61.5" customHeight="1" x14ac:dyDescent="0.2">
      <c r="H274" s="221"/>
    </row>
    <row r="275" spans="8:8" ht="61.5" customHeight="1" x14ac:dyDescent="0.2">
      <c r="H275" s="221"/>
    </row>
    <row r="276" spans="8:8" ht="61.5" customHeight="1" x14ac:dyDescent="0.2">
      <c r="H276" s="221"/>
    </row>
    <row r="277" spans="8:8" ht="61.5" customHeight="1" x14ac:dyDescent="0.2">
      <c r="H277" s="221"/>
    </row>
    <row r="278" spans="8:8" ht="61.5" customHeight="1" x14ac:dyDescent="0.2">
      <c r="H278" s="221"/>
    </row>
    <row r="279" spans="8:8" ht="61.5" customHeight="1" x14ac:dyDescent="0.2">
      <c r="H279" s="221"/>
    </row>
    <row r="280" spans="8:8" ht="61.5" customHeight="1" x14ac:dyDescent="0.2">
      <c r="H280" s="221"/>
    </row>
    <row r="281" spans="8:8" ht="61.5" customHeight="1" x14ac:dyDescent="0.2">
      <c r="H281" s="221"/>
    </row>
    <row r="282" spans="8:8" ht="15.75" x14ac:dyDescent="0.2">
      <c r="H282" s="221"/>
    </row>
  </sheetData>
  <mergeCells count="39">
    <mergeCell ref="I117:O117"/>
    <mergeCell ref="A102:G102"/>
    <mergeCell ref="A103:G103"/>
    <mergeCell ref="A113:G113"/>
    <mergeCell ref="A123:G123"/>
    <mergeCell ref="A158:G158"/>
    <mergeCell ref="A172:G172"/>
    <mergeCell ref="I186:O186"/>
    <mergeCell ref="I187:O187"/>
    <mergeCell ref="I197:O197"/>
    <mergeCell ref="A72:G72"/>
    <mergeCell ref="A82:G82"/>
    <mergeCell ref="A92:G92"/>
    <mergeCell ref="A61:G61"/>
    <mergeCell ref="A144:G144"/>
    <mergeCell ref="A133:G133"/>
    <mergeCell ref="A143:G143"/>
    <mergeCell ref="A1:O1"/>
    <mergeCell ref="A2:O2"/>
    <mergeCell ref="A3:O3"/>
    <mergeCell ref="A4:G4"/>
    <mergeCell ref="A5:G5"/>
    <mergeCell ref="I4:O4"/>
    <mergeCell ref="I33:O33"/>
    <mergeCell ref="M6:M7"/>
    <mergeCell ref="A187:G187"/>
    <mergeCell ref="A197:G197"/>
    <mergeCell ref="I75:O75"/>
    <mergeCell ref="N6:N7"/>
    <mergeCell ref="O6:O7"/>
    <mergeCell ref="A62:G62"/>
    <mergeCell ref="A19:G19"/>
    <mergeCell ref="A33:G33"/>
    <mergeCell ref="J6:J7"/>
    <mergeCell ref="L6:L7"/>
    <mergeCell ref="I6:I7"/>
    <mergeCell ref="K6:K7"/>
    <mergeCell ref="A47:G47"/>
    <mergeCell ref="A186:G186"/>
  </mergeCells>
  <pageMargins left="0.7" right="0.7" top="0.75" bottom="0.75" header="0.3" footer="0.3"/>
  <pageSetup paperSize="9" scale="35" orientation="portrait" r:id="rId1"/>
  <rowBreaks count="1" manualBreakCount="1">
    <brk id="185" max="14" man="1"/>
  </rowBreaks>
  <ignoredErrors>
    <ignoredError sqref="L35:N74 K35:K74 O35:O74 L77:N116 K77:K116 O77:O116 K119:O158"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tabColor rgb="FF66FF33"/>
  </sheetPr>
  <dimension ref="A1:M538"/>
  <sheetViews>
    <sheetView view="pageBreakPreview" zoomScale="90" zoomScaleNormal="100" zoomScaleSheetLayoutView="90" workbookViewId="0">
      <selection activeCell="P7" sqref="P7"/>
    </sheetView>
  </sheetViews>
  <sheetFormatPr defaultColWidth="9.140625" defaultRowHeight="12.75" x14ac:dyDescent="0.2"/>
  <cols>
    <col min="1" max="1" width="4.7109375" style="149" bestFit="1" customWidth="1"/>
    <col min="2" max="2" width="17.42578125" style="235" hidden="1" customWidth="1"/>
    <col min="3" max="3" width="10.42578125" style="2" bestFit="1" customWidth="1"/>
    <col min="4" max="4" width="17.42578125" style="162" customWidth="1"/>
    <col min="5" max="5" width="19.140625" style="162"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2.5703125" style="2" bestFit="1" customWidth="1"/>
    <col min="12" max="12" width="15.5703125" style="2" bestFit="1" customWidth="1"/>
    <col min="13" max="13" width="14.140625" style="2" customWidth="1"/>
    <col min="14" max="16384" width="9.140625" style="2"/>
  </cols>
  <sheetData>
    <row r="1" spans="1:13" s="141" customFormat="1" ht="42" customHeight="1" x14ac:dyDescent="0.2">
      <c r="A1" s="618" t="str">
        <f>'YARIŞMA BİLGİLERİ'!F19</f>
        <v>Naili Moran Türkiye Atletizm Şampiyonası</v>
      </c>
      <c r="B1" s="618"/>
      <c r="C1" s="618"/>
      <c r="D1" s="618"/>
      <c r="E1" s="618"/>
      <c r="F1" s="618"/>
      <c r="G1" s="618"/>
      <c r="H1" s="618"/>
      <c r="I1" s="618"/>
      <c r="J1" s="618"/>
      <c r="K1" s="161" t="str">
        <f>'YARIŞMA BİLGİLERİ'!F20</f>
        <v>İZMİR</v>
      </c>
      <c r="L1" s="617"/>
      <c r="M1" s="617"/>
    </row>
    <row r="2" spans="1:13" s="148" customFormat="1" ht="27.75" customHeight="1" x14ac:dyDescent="0.2">
      <c r="A2" s="142" t="s">
        <v>24</v>
      </c>
      <c r="B2" s="163" t="s">
        <v>34</v>
      </c>
      <c r="C2" s="144" t="s">
        <v>21</v>
      </c>
      <c r="D2" s="145" t="s">
        <v>25</v>
      </c>
      <c r="E2" s="145" t="s">
        <v>23</v>
      </c>
      <c r="F2" s="146" t="s">
        <v>26</v>
      </c>
      <c r="G2" s="143" t="s">
        <v>29</v>
      </c>
      <c r="H2" s="143" t="s">
        <v>11</v>
      </c>
      <c r="I2" s="143" t="s">
        <v>150</v>
      </c>
      <c r="J2" s="143" t="s">
        <v>30</v>
      </c>
      <c r="K2" s="143" t="s">
        <v>31</v>
      </c>
      <c r="L2" s="147" t="s">
        <v>32</v>
      </c>
      <c r="M2" s="147" t="s">
        <v>33</v>
      </c>
    </row>
    <row r="3" spans="1:13" s="148" customFormat="1" ht="26.25" customHeight="1" x14ac:dyDescent="0.2">
      <c r="A3" s="150">
        <v>1</v>
      </c>
      <c r="B3" s="160" t="s">
        <v>274</v>
      </c>
      <c r="C3" s="151">
        <f>'60m sonuç'!C8</f>
        <v>39083</v>
      </c>
      <c r="D3" s="159" t="str">
        <f>'60m sonuç'!D8</f>
        <v>SAİTHAN ÇELEBİ</v>
      </c>
      <c r="E3" s="159" t="str">
        <f>'60m sonuç'!E8</f>
        <v>İZMİR</v>
      </c>
      <c r="F3" s="152">
        <f>'60m sonuç'!F8</f>
        <v>867</v>
      </c>
      <c r="G3" s="153">
        <f>'60m sonuç'!A8</f>
        <v>1</v>
      </c>
      <c r="H3" s="152" t="s">
        <v>181</v>
      </c>
      <c r="I3" s="154"/>
      <c r="J3" s="152" t="str">
        <f>'YARIŞMA BİLGİLERİ'!$F$21</f>
        <v>12 Yaş Erkek</v>
      </c>
      <c r="K3" s="155" t="str">
        <f t="shared" ref="K3:K34" si="0">CONCATENATE(K$1,"-",A$1)</f>
        <v>İZMİR-Naili Moran Türkiye Atletizm Şampiyonası</v>
      </c>
      <c r="L3" s="158">
        <f>'60m sonuç'!N$4</f>
        <v>0</v>
      </c>
      <c r="M3" s="156" t="s">
        <v>618</v>
      </c>
    </row>
    <row r="4" spans="1:13" s="148" customFormat="1" ht="26.25" customHeight="1" x14ac:dyDescent="0.2">
      <c r="A4" s="150">
        <v>2</v>
      </c>
      <c r="B4" s="160" t="s">
        <v>274</v>
      </c>
      <c r="C4" s="151">
        <f>'60m sonuç'!C9</f>
        <v>39083</v>
      </c>
      <c r="D4" s="159" t="str">
        <f>'60m sonuç'!D9</f>
        <v>YUSUF SAMİ KARAHAN</v>
      </c>
      <c r="E4" s="159" t="str">
        <f>'60m sonuç'!E9</f>
        <v>İZMİR</v>
      </c>
      <c r="F4" s="152">
        <f>'60m sonuç'!F9</f>
        <v>869</v>
      </c>
      <c r="G4" s="153">
        <f>'60m sonuç'!A9</f>
        <v>2</v>
      </c>
      <c r="H4" s="152" t="s">
        <v>181</v>
      </c>
      <c r="I4" s="154"/>
      <c r="J4" s="152" t="str">
        <f>'YARIŞMA BİLGİLERİ'!$F$21</f>
        <v>12 Yaş Erkek</v>
      </c>
      <c r="K4" s="155" t="str">
        <f t="shared" si="0"/>
        <v>İZMİR-Naili Moran Türkiye Atletizm Şampiyonası</v>
      </c>
      <c r="L4" s="158">
        <f>'60m sonuç'!N$4</f>
        <v>0</v>
      </c>
      <c r="M4" s="156" t="s">
        <v>618</v>
      </c>
    </row>
    <row r="5" spans="1:13" s="148" customFormat="1" ht="26.25" customHeight="1" x14ac:dyDescent="0.2">
      <c r="A5" s="150">
        <v>3</v>
      </c>
      <c r="B5" s="160" t="s">
        <v>274</v>
      </c>
      <c r="C5" s="151">
        <f>'60m sonuç'!C10</f>
        <v>39083</v>
      </c>
      <c r="D5" s="159" t="str">
        <f>'60m sonuç'!D10</f>
        <v>BARAN TUNÇ</v>
      </c>
      <c r="E5" s="159" t="str">
        <f>'60m sonuç'!E10</f>
        <v>İZMİR</v>
      </c>
      <c r="F5" s="152">
        <f>'60m sonuç'!F10</f>
        <v>898</v>
      </c>
      <c r="G5" s="153">
        <f>'60m sonuç'!A10</f>
        <v>3</v>
      </c>
      <c r="H5" s="152" t="s">
        <v>181</v>
      </c>
      <c r="I5" s="154"/>
      <c r="J5" s="152" t="str">
        <f>'YARIŞMA BİLGİLERİ'!$F$21</f>
        <v>12 Yaş Erkek</v>
      </c>
      <c r="K5" s="155" t="str">
        <f t="shared" si="0"/>
        <v>İZMİR-Naili Moran Türkiye Atletizm Şampiyonası</v>
      </c>
      <c r="L5" s="158">
        <f>'60m sonuç'!N$4</f>
        <v>0</v>
      </c>
      <c r="M5" s="156" t="s">
        <v>618</v>
      </c>
    </row>
    <row r="6" spans="1:13" s="148" customFormat="1" ht="26.25" customHeight="1" x14ac:dyDescent="0.2">
      <c r="A6" s="150">
        <v>4</v>
      </c>
      <c r="B6" s="160" t="s">
        <v>274</v>
      </c>
      <c r="C6" s="151">
        <f>'60m sonuç'!C11</f>
        <v>39083</v>
      </c>
      <c r="D6" s="159" t="str">
        <f>'60m sonuç'!D11</f>
        <v>DANİLA TAŞPULAT</v>
      </c>
      <c r="E6" s="159" t="str">
        <f>'60m sonuç'!E11</f>
        <v>İZMİR</v>
      </c>
      <c r="F6" s="152">
        <f>'60m sonuç'!F11</f>
        <v>907</v>
      </c>
      <c r="G6" s="153">
        <f>'60m sonuç'!A11</f>
        <v>4</v>
      </c>
      <c r="H6" s="152" t="s">
        <v>181</v>
      </c>
      <c r="I6" s="154"/>
      <c r="J6" s="152" t="str">
        <f>'YARIŞMA BİLGİLERİ'!$F$21</f>
        <v>12 Yaş Erkek</v>
      </c>
      <c r="K6" s="155" t="str">
        <f t="shared" si="0"/>
        <v>İZMİR-Naili Moran Türkiye Atletizm Şampiyonası</v>
      </c>
      <c r="L6" s="158">
        <f>'60m sonuç'!N$4</f>
        <v>0</v>
      </c>
      <c r="M6" s="156" t="s">
        <v>618</v>
      </c>
    </row>
    <row r="7" spans="1:13" s="148" customFormat="1" ht="26.25" customHeight="1" x14ac:dyDescent="0.2">
      <c r="A7" s="150">
        <v>5</v>
      </c>
      <c r="B7" s="160" t="s">
        <v>274</v>
      </c>
      <c r="C7" s="151">
        <f>'60m sonuç'!C12</f>
        <v>39083</v>
      </c>
      <c r="D7" s="159" t="str">
        <f>'60m sonuç'!D12</f>
        <v>ADEM KAYA</v>
      </c>
      <c r="E7" s="159" t="str">
        <f>'60m sonuç'!E12</f>
        <v>İZMİR</v>
      </c>
      <c r="F7" s="152">
        <f>'60m sonuç'!F12</f>
        <v>929</v>
      </c>
      <c r="G7" s="153">
        <f>'60m sonuç'!A12</f>
        <v>5</v>
      </c>
      <c r="H7" s="152" t="s">
        <v>181</v>
      </c>
      <c r="I7" s="154"/>
      <c r="J7" s="152" t="str">
        <f>'YARIŞMA BİLGİLERİ'!$F$21</f>
        <v>12 Yaş Erkek</v>
      </c>
      <c r="K7" s="155" t="str">
        <f t="shared" si="0"/>
        <v>İZMİR-Naili Moran Türkiye Atletizm Şampiyonası</v>
      </c>
      <c r="L7" s="158">
        <f>'60m sonuç'!N$4</f>
        <v>0</v>
      </c>
      <c r="M7" s="156" t="s">
        <v>618</v>
      </c>
    </row>
    <row r="8" spans="1:13" s="148" customFormat="1" ht="26.25" customHeight="1" x14ac:dyDescent="0.2">
      <c r="A8" s="150">
        <v>6</v>
      </c>
      <c r="B8" s="160" t="s">
        <v>274</v>
      </c>
      <c r="C8" s="151">
        <f>'60m sonuç'!C13</f>
        <v>39083</v>
      </c>
      <c r="D8" s="159" t="str">
        <f>'60m sonuç'!D13</f>
        <v>MEHMET ŞİMŞEK</v>
      </c>
      <c r="E8" s="159" t="str">
        <f>'60m sonuç'!E13</f>
        <v>İZMİR</v>
      </c>
      <c r="F8" s="152">
        <f>'60m sonuç'!F13</f>
        <v>933</v>
      </c>
      <c r="G8" s="153">
        <f>'60m sonuç'!A13</f>
        <v>6</v>
      </c>
      <c r="H8" s="152" t="s">
        <v>181</v>
      </c>
      <c r="I8" s="154"/>
      <c r="J8" s="152" t="str">
        <f>'YARIŞMA BİLGİLERİ'!$F$21</f>
        <v>12 Yaş Erkek</v>
      </c>
      <c r="K8" s="155" t="str">
        <f t="shared" si="0"/>
        <v>İZMİR-Naili Moran Türkiye Atletizm Şampiyonası</v>
      </c>
      <c r="L8" s="158">
        <f>'60m sonuç'!N$4</f>
        <v>0</v>
      </c>
      <c r="M8" s="156" t="s">
        <v>618</v>
      </c>
    </row>
    <row r="9" spans="1:13" s="148" customFormat="1" ht="26.25" customHeight="1" x14ac:dyDescent="0.2">
      <c r="A9" s="150">
        <v>7</v>
      </c>
      <c r="B9" s="160" t="s">
        <v>274</v>
      </c>
      <c r="C9" s="151">
        <f>'60m sonuç'!C14</f>
        <v>39083</v>
      </c>
      <c r="D9" s="159" t="str">
        <f>'60m sonuç'!D14</f>
        <v>EGE SAÇIN</v>
      </c>
      <c r="E9" s="159" t="str">
        <f>'60m sonuç'!E14</f>
        <v>İZMİR</v>
      </c>
      <c r="F9" s="152">
        <f>'60m sonuç'!F14</f>
        <v>936</v>
      </c>
      <c r="G9" s="153">
        <f>'60m sonuç'!A14</f>
        <v>7</v>
      </c>
      <c r="H9" s="152" t="s">
        <v>181</v>
      </c>
      <c r="I9" s="154"/>
      <c r="J9" s="152" t="str">
        <f>'YARIŞMA BİLGİLERİ'!$F$21</f>
        <v>12 Yaş Erkek</v>
      </c>
      <c r="K9" s="155" t="str">
        <f t="shared" si="0"/>
        <v>İZMİR-Naili Moran Türkiye Atletizm Şampiyonası</v>
      </c>
      <c r="L9" s="158">
        <f>'60m sonuç'!N$4</f>
        <v>0</v>
      </c>
      <c r="M9" s="156" t="s">
        <v>618</v>
      </c>
    </row>
    <row r="10" spans="1:13" s="148" customFormat="1" ht="26.25" customHeight="1" x14ac:dyDescent="0.2">
      <c r="A10" s="150">
        <v>8</v>
      </c>
      <c r="B10" s="160" t="s">
        <v>274</v>
      </c>
      <c r="C10" s="151">
        <f>'60m sonuç'!C15</f>
        <v>39083</v>
      </c>
      <c r="D10" s="159" t="str">
        <f>'60m sonuç'!D15</f>
        <v>AYKAN MUTLU</v>
      </c>
      <c r="E10" s="159" t="str">
        <f>'60m sonuç'!E15</f>
        <v>İZMİR</v>
      </c>
      <c r="F10" s="152">
        <f>'60m sonuç'!F15</f>
        <v>941</v>
      </c>
      <c r="G10" s="153">
        <f>'60m sonuç'!A15</f>
        <v>8</v>
      </c>
      <c r="H10" s="152" t="s">
        <v>181</v>
      </c>
      <c r="I10" s="154"/>
      <c r="J10" s="152" t="str">
        <f>'YARIŞMA BİLGİLERİ'!$F$21</f>
        <v>12 Yaş Erkek</v>
      </c>
      <c r="K10" s="155" t="str">
        <f t="shared" si="0"/>
        <v>İZMİR-Naili Moran Türkiye Atletizm Şampiyonası</v>
      </c>
      <c r="L10" s="158">
        <f>'60m sonuç'!N$4</f>
        <v>0</v>
      </c>
      <c r="M10" s="156" t="s">
        <v>618</v>
      </c>
    </row>
    <row r="11" spans="1:13" s="148" customFormat="1" ht="26.25" customHeight="1" x14ac:dyDescent="0.2">
      <c r="A11" s="150">
        <v>9</v>
      </c>
      <c r="B11" s="160" t="s">
        <v>274</v>
      </c>
      <c r="C11" s="151">
        <f>'60m sonuç'!C16</f>
        <v>39083</v>
      </c>
      <c r="D11" s="159" t="str">
        <f>'60m sonuç'!D16</f>
        <v>BURHAN ELMA</v>
      </c>
      <c r="E11" s="159" t="str">
        <f>'60m sonuç'!E16</f>
        <v>İZMİR</v>
      </c>
      <c r="F11" s="152">
        <f>'60m sonuç'!F16</f>
        <v>942</v>
      </c>
      <c r="G11" s="153">
        <f>'60m sonuç'!A16</f>
        <v>9</v>
      </c>
      <c r="H11" s="152" t="s">
        <v>181</v>
      </c>
      <c r="I11" s="154"/>
      <c r="J11" s="152" t="str">
        <f>'YARIŞMA BİLGİLERİ'!$F$21</f>
        <v>12 Yaş Erkek</v>
      </c>
      <c r="K11" s="155" t="str">
        <f t="shared" si="0"/>
        <v>İZMİR-Naili Moran Türkiye Atletizm Şampiyonası</v>
      </c>
      <c r="L11" s="158">
        <f>'60m sonuç'!N$4</f>
        <v>0</v>
      </c>
      <c r="M11" s="156" t="s">
        <v>618</v>
      </c>
    </row>
    <row r="12" spans="1:13" s="148" customFormat="1" ht="26.25" customHeight="1" x14ac:dyDescent="0.2">
      <c r="A12" s="150">
        <v>10</v>
      </c>
      <c r="B12" s="160" t="s">
        <v>274</v>
      </c>
      <c r="C12" s="151">
        <f>'60m sonuç'!C17</f>
        <v>39083</v>
      </c>
      <c r="D12" s="159" t="str">
        <f>'60m sonuç'!D17</f>
        <v>ARAS ÖZKARA</v>
      </c>
      <c r="E12" s="159" t="str">
        <f>'60m sonuç'!E17</f>
        <v>İZMİR</v>
      </c>
      <c r="F12" s="152">
        <f>'60m sonuç'!F17</f>
        <v>941</v>
      </c>
      <c r="G12" s="153">
        <f>'60m sonuç'!A17</f>
        <v>10</v>
      </c>
      <c r="H12" s="152" t="s">
        <v>181</v>
      </c>
      <c r="I12" s="154"/>
      <c r="J12" s="152" t="str">
        <f>'YARIŞMA BİLGİLERİ'!$F$21</f>
        <v>12 Yaş Erkek</v>
      </c>
      <c r="K12" s="155" t="str">
        <f t="shared" si="0"/>
        <v>İZMİR-Naili Moran Türkiye Atletizm Şampiyonası</v>
      </c>
      <c r="L12" s="158">
        <f>'60m sonuç'!N$4</f>
        <v>0</v>
      </c>
      <c r="M12" s="156" t="s">
        <v>618</v>
      </c>
    </row>
    <row r="13" spans="1:13" s="148" customFormat="1" ht="26.25" customHeight="1" x14ac:dyDescent="0.2">
      <c r="A13" s="150">
        <v>11</v>
      </c>
      <c r="B13" s="160" t="s">
        <v>274</v>
      </c>
      <c r="C13" s="151">
        <f>'60m sonuç'!C18</f>
        <v>39083</v>
      </c>
      <c r="D13" s="159" t="str">
        <f>'60m sonuç'!D18</f>
        <v>EGE GÜVEN</v>
      </c>
      <c r="E13" s="159" t="str">
        <f>'60m sonuç'!E18</f>
        <v>İZMİR</v>
      </c>
      <c r="F13" s="152">
        <f>'60m sonuç'!F18</f>
        <v>956</v>
      </c>
      <c r="G13" s="153">
        <f>'60m sonuç'!A18</f>
        <v>11</v>
      </c>
      <c r="H13" s="152" t="s">
        <v>181</v>
      </c>
      <c r="I13" s="154"/>
      <c r="J13" s="152" t="str">
        <f>'YARIŞMA BİLGİLERİ'!$F$21</f>
        <v>12 Yaş Erkek</v>
      </c>
      <c r="K13" s="155" t="str">
        <f t="shared" si="0"/>
        <v>İZMİR-Naili Moran Türkiye Atletizm Şampiyonası</v>
      </c>
      <c r="L13" s="158">
        <f>'60m sonuç'!N$4</f>
        <v>0</v>
      </c>
      <c r="M13" s="156" t="s">
        <v>618</v>
      </c>
    </row>
    <row r="14" spans="1:13" s="148" customFormat="1" ht="26.25" customHeight="1" x14ac:dyDescent="0.2">
      <c r="A14" s="150">
        <v>12</v>
      </c>
      <c r="B14" s="160" t="s">
        <v>274</v>
      </c>
      <c r="C14" s="151">
        <f>'60m sonuç'!C19</f>
        <v>39083</v>
      </c>
      <c r="D14" s="159" t="str">
        <f>'60m sonuç'!D19</f>
        <v>ASLAN CENKER AKER</v>
      </c>
      <c r="E14" s="159" t="str">
        <f>'60m sonuç'!E19</f>
        <v>İZMİR</v>
      </c>
      <c r="F14" s="152">
        <f>'60m sonuç'!F19</f>
        <v>966</v>
      </c>
      <c r="G14" s="153">
        <f>'60m sonuç'!A19</f>
        <v>12</v>
      </c>
      <c r="H14" s="152" t="s">
        <v>181</v>
      </c>
      <c r="I14" s="154"/>
      <c r="J14" s="152" t="str">
        <f>'YARIŞMA BİLGİLERİ'!$F$21</f>
        <v>12 Yaş Erkek</v>
      </c>
      <c r="K14" s="155" t="str">
        <f t="shared" si="0"/>
        <v>İZMİR-Naili Moran Türkiye Atletizm Şampiyonası</v>
      </c>
      <c r="L14" s="158">
        <f>'60m sonuç'!N$4</f>
        <v>0</v>
      </c>
      <c r="M14" s="156" t="s">
        <v>618</v>
      </c>
    </row>
    <row r="15" spans="1:13" s="148" customFormat="1" ht="26.25" customHeight="1" x14ac:dyDescent="0.2">
      <c r="A15" s="150">
        <v>13</v>
      </c>
      <c r="B15" s="160" t="s">
        <v>274</v>
      </c>
      <c r="C15" s="151">
        <f>'60m sonuç'!C20</f>
        <v>39083</v>
      </c>
      <c r="D15" s="159" t="str">
        <f>'60m sonuç'!D20</f>
        <v>UYGAR BARAN ÇİFTÇİ</v>
      </c>
      <c r="E15" s="159" t="str">
        <f>'60m sonuç'!E20</f>
        <v>İZMİR</v>
      </c>
      <c r="F15" s="152">
        <f>'60m sonuç'!F20</f>
        <v>980</v>
      </c>
      <c r="G15" s="153">
        <f>'60m sonuç'!A20</f>
        <v>13</v>
      </c>
      <c r="H15" s="152" t="s">
        <v>181</v>
      </c>
      <c r="I15" s="154"/>
      <c r="J15" s="152" t="str">
        <f>'YARIŞMA BİLGİLERİ'!$F$21</f>
        <v>12 Yaş Erkek</v>
      </c>
      <c r="K15" s="155" t="str">
        <f t="shared" si="0"/>
        <v>İZMİR-Naili Moran Türkiye Atletizm Şampiyonası</v>
      </c>
      <c r="L15" s="158">
        <f>'60m sonuç'!N$4</f>
        <v>0</v>
      </c>
      <c r="M15" s="156" t="s">
        <v>618</v>
      </c>
    </row>
    <row r="16" spans="1:13" s="148" customFormat="1" ht="26.25" customHeight="1" x14ac:dyDescent="0.2">
      <c r="A16" s="150">
        <v>14</v>
      </c>
      <c r="B16" s="160" t="s">
        <v>274</v>
      </c>
      <c r="C16" s="151">
        <f>'60m sonuç'!C21</f>
        <v>39083</v>
      </c>
      <c r="D16" s="159" t="str">
        <f>'60m sonuç'!D21</f>
        <v>EMİR ÇELİK</v>
      </c>
      <c r="E16" s="159" t="str">
        <f>'60m sonuç'!E21</f>
        <v>İZMİR</v>
      </c>
      <c r="F16" s="152">
        <f>'60m sonuç'!F21</f>
        <v>999</v>
      </c>
      <c r="G16" s="153">
        <f>'60m sonuç'!A21</f>
        <v>14</v>
      </c>
      <c r="H16" s="152" t="s">
        <v>181</v>
      </c>
      <c r="I16" s="154"/>
      <c r="J16" s="152" t="str">
        <f>'YARIŞMA BİLGİLERİ'!$F$21</f>
        <v>12 Yaş Erkek</v>
      </c>
      <c r="K16" s="155" t="str">
        <f t="shared" si="0"/>
        <v>İZMİR-Naili Moran Türkiye Atletizm Şampiyonası</v>
      </c>
      <c r="L16" s="158">
        <f>'60m sonuç'!N$4</f>
        <v>0</v>
      </c>
      <c r="M16" s="156" t="s">
        <v>618</v>
      </c>
    </row>
    <row r="17" spans="1:13" s="148" customFormat="1" ht="26.25" customHeight="1" x14ac:dyDescent="0.2">
      <c r="A17" s="150">
        <v>15</v>
      </c>
      <c r="B17" s="160" t="s">
        <v>274</v>
      </c>
      <c r="C17" s="151">
        <f>'60m sonuç'!C22</f>
        <v>0</v>
      </c>
      <c r="D17" s="159">
        <f>'60m sonuç'!D22</f>
        <v>0</v>
      </c>
      <c r="E17" s="159">
        <f>'60m sonuç'!E22</f>
        <v>0</v>
      </c>
      <c r="F17" s="152">
        <f>'60m sonuç'!F22</f>
        <v>0</v>
      </c>
      <c r="G17" s="153">
        <f>'60m sonuç'!A22</f>
        <v>0</v>
      </c>
      <c r="H17" s="152" t="s">
        <v>181</v>
      </c>
      <c r="I17" s="154"/>
      <c r="J17" s="152" t="str">
        <f>'YARIŞMA BİLGİLERİ'!$F$21</f>
        <v>12 Yaş Erkek</v>
      </c>
      <c r="K17" s="155" t="str">
        <f t="shared" si="0"/>
        <v>İZMİR-Naili Moran Türkiye Atletizm Şampiyonası</v>
      </c>
      <c r="L17" s="158">
        <f>'60m sonuç'!N$4</f>
        <v>0</v>
      </c>
      <c r="M17" s="156" t="s">
        <v>618</v>
      </c>
    </row>
    <row r="18" spans="1:13" s="148" customFormat="1" ht="26.25" customHeight="1" x14ac:dyDescent="0.2">
      <c r="A18" s="150">
        <v>16</v>
      </c>
      <c r="B18" s="160" t="s">
        <v>274</v>
      </c>
      <c r="C18" s="151">
        <f>'60m sonuç'!C23</f>
        <v>0</v>
      </c>
      <c r="D18" s="159">
        <f>'60m sonuç'!D23</f>
        <v>0</v>
      </c>
      <c r="E18" s="159">
        <f>'60m sonuç'!E23</f>
        <v>0</v>
      </c>
      <c r="F18" s="152">
        <f>'60m sonuç'!F23</f>
        <v>0</v>
      </c>
      <c r="G18" s="153">
        <f>'60m sonuç'!A23</f>
        <v>0</v>
      </c>
      <c r="H18" s="152" t="s">
        <v>181</v>
      </c>
      <c r="I18" s="154"/>
      <c r="J18" s="152" t="str">
        <f>'YARIŞMA BİLGİLERİ'!$F$21</f>
        <v>12 Yaş Erkek</v>
      </c>
      <c r="K18" s="155" t="str">
        <f t="shared" si="0"/>
        <v>İZMİR-Naili Moran Türkiye Atletizm Şampiyonası</v>
      </c>
      <c r="L18" s="158">
        <f>'60m sonuç'!N$4</f>
        <v>0</v>
      </c>
      <c r="M18" s="156" t="s">
        <v>618</v>
      </c>
    </row>
    <row r="19" spans="1:13" s="148" customFormat="1" ht="26.25" customHeight="1" x14ac:dyDescent="0.2">
      <c r="A19" s="150">
        <v>17</v>
      </c>
      <c r="B19" s="160" t="s">
        <v>274</v>
      </c>
      <c r="C19" s="151">
        <f>'60m sonuç'!C24</f>
        <v>0</v>
      </c>
      <c r="D19" s="159">
        <f>'60m sonuç'!D24</f>
        <v>0</v>
      </c>
      <c r="E19" s="159">
        <f>'60m sonuç'!E24</f>
        <v>0</v>
      </c>
      <c r="F19" s="152">
        <f>'60m sonuç'!F24</f>
        <v>0</v>
      </c>
      <c r="G19" s="153">
        <f>'60m sonuç'!A24</f>
        <v>0</v>
      </c>
      <c r="H19" s="152" t="s">
        <v>181</v>
      </c>
      <c r="I19" s="158"/>
      <c r="J19" s="152" t="str">
        <f>'YARIŞMA BİLGİLERİ'!$F$21</f>
        <v>12 Yaş Erkek</v>
      </c>
      <c r="K19" s="155" t="str">
        <f t="shared" si="0"/>
        <v>İZMİR-Naili Moran Türkiye Atletizm Şampiyonası</v>
      </c>
      <c r="L19" s="158">
        <f>'60m sonuç'!N$4</f>
        <v>0</v>
      </c>
      <c r="M19" s="156" t="s">
        <v>618</v>
      </c>
    </row>
    <row r="20" spans="1:13" s="148" customFormat="1" ht="26.25" customHeight="1" x14ac:dyDescent="0.2">
      <c r="A20" s="150">
        <v>18</v>
      </c>
      <c r="B20" s="160" t="s">
        <v>274</v>
      </c>
      <c r="C20" s="151">
        <f>'60m sonuç'!C25</f>
        <v>0</v>
      </c>
      <c r="D20" s="159">
        <f>'60m sonuç'!D25</f>
        <v>0</v>
      </c>
      <c r="E20" s="159">
        <f>'60m sonuç'!E25</f>
        <v>0</v>
      </c>
      <c r="F20" s="152">
        <f>'60m sonuç'!F25</f>
        <v>0</v>
      </c>
      <c r="G20" s="153">
        <f>'60m sonuç'!A25</f>
        <v>0</v>
      </c>
      <c r="H20" s="152" t="s">
        <v>181</v>
      </c>
      <c r="I20" s="158"/>
      <c r="J20" s="152" t="str">
        <f>'YARIŞMA BİLGİLERİ'!$F$21</f>
        <v>12 Yaş Erkek</v>
      </c>
      <c r="K20" s="155" t="str">
        <f t="shared" si="0"/>
        <v>İZMİR-Naili Moran Türkiye Atletizm Şampiyonası</v>
      </c>
      <c r="L20" s="158">
        <f>'60m sonuç'!N$4</f>
        <v>0</v>
      </c>
      <c r="M20" s="156" t="s">
        <v>618</v>
      </c>
    </row>
    <row r="21" spans="1:13" s="148" customFormat="1" ht="26.25" customHeight="1" x14ac:dyDescent="0.2">
      <c r="A21" s="150">
        <v>19</v>
      </c>
      <c r="B21" s="160" t="s">
        <v>274</v>
      </c>
      <c r="C21" s="151">
        <f>'60m sonuç'!C26</f>
        <v>0</v>
      </c>
      <c r="D21" s="159">
        <f>'60m sonuç'!D26</f>
        <v>0</v>
      </c>
      <c r="E21" s="159">
        <f>'60m sonuç'!E26</f>
        <v>0</v>
      </c>
      <c r="F21" s="152">
        <f>'60m sonuç'!F26</f>
        <v>0</v>
      </c>
      <c r="G21" s="153">
        <f>'60m sonuç'!A26</f>
        <v>0</v>
      </c>
      <c r="H21" s="152" t="s">
        <v>181</v>
      </c>
      <c r="I21" s="158"/>
      <c r="J21" s="152" t="str">
        <f>'YARIŞMA BİLGİLERİ'!$F$21</f>
        <v>12 Yaş Erkek</v>
      </c>
      <c r="K21" s="155" t="str">
        <f t="shared" si="0"/>
        <v>İZMİR-Naili Moran Türkiye Atletizm Şampiyonası</v>
      </c>
      <c r="L21" s="158">
        <f>'60m sonuç'!N$4</f>
        <v>0</v>
      </c>
      <c r="M21" s="156" t="s">
        <v>618</v>
      </c>
    </row>
    <row r="22" spans="1:13" s="148" customFormat="1" ht="26.25" customHeight="1" x14ac:dyDescent="0.2">
      <c r="A22" s="150">
        <v>20</v>
      </c>
      <c r="B22" s="160" t="s">
        <v>274</v>
      </c>
      <c r="C22" s="151">
        <f>'60m sonuç'!C27</f>
        <v>0</v>
      </c>
      <c r="D22" s="159">
        <f>'60m sonuç'!D27</f>
        <v>0</v>
      </c>
      <c r="E22" s="159">
        <f>'60m sonuç'!E27</f>
        <v>0</v>
      </c>
      <c r="F22" s="152">
        <f>'60m sonuç'!F27</f>
        <v>0</v>
      </c>
      <c r="G22" s="153">
        <f>'60m sonuç'!A27</f>
        <v>0</v>
      </c>
      <c r="H22" s="152" t="s">
        <v>181</v>
      </c>
      <c r="I22" s="158"/>
      <c r="J22" s="152" t="str">
        <f>'YARIŞMA BİLGİLERİ'!$F$21</f>
        <v>12 Yaş Erkek</v>
      </c>
      <c r="K22" s="155" t="str">
        <f t="shared" si="0"/>
        <v>İZMİR-Naili Moran Türkiye Atletizm Şampiyonası</v>
      </c>
      <c r="L22" s="158">
        <f>'60m sonuç'!N$4</f>
        <v>0</v>
      </c>
      <c r="M22" s="156" t="s">
        <v>618</v>
      </c>
    </row>
    <row r="23" spans="1:13" s="148" customFormat="1" ht="26.25" customHeight="1" x14ac:dyDescent="0.2">
      <c r="A23" s="150">
        <v>21</v>
      </c>
      <c r="B23" s="160" t="s">
        <v>274</v>
      </c>
      <c r="C23" s="151">
        <f>'60m sonuç'!C28</f>
        <v>0</v>
      </c>
      <c r="D23" s="159">
        <f>'60m sonuç'!D28</f>
        <v>0</v>
      </c>
      <c r="E23" s="159">
        <f>'60m sonuç'!E28</f>
        <v>0</v>
      </c>
      <c r="F23" s="152">
        <f>'60m sonuç'!F28</f>
        <v>0</v>
      </c>
      <c r="G23" s="153">
        <f>'60m sonuç'!A28</f>
        <v>0</v>
      </c>
      <c r="H23" s="152" t="s">
        <v>181</v>
      </c>
      <c r="I23" s="158"/>
      <c r="J23" s="152" t="str">
        <f>'YARIŞMA BİLGİLERİ'!$F$21</f>
        <v>12 Yaş Erkek</v>
      </c>
      <c r="K23" s="155" t="str">
        <f t="shared" si="0"/>
        <v>İZMİR-Naili Moran Türkiye Atletizm Şampiyonası</v>
      </c>
      <c r="L23" s="158">
        <f>'60m sonuç'!N$4</f>
        <v>0</v>
      </c>
      <c r="M23" s="156" t="s">
        <v>618</v>
      </c>
    </row>
    <row r="24" spans="1:13" s="148" customFormat="1" ht="26.25" customHeight="1" x14ac:dyDescent="0.2">
      <c r="A24" s="150">
        <v>22</v>
      </c>
      <c r="B24" s="160" t="s">
        <v>274</v>
      </c>
      <c r="C24" s="151">
        <f>'60m sonuç'!C29</f>
        <v>0</v>
      </c>
      <c r="D24" s="159">
        <f>'60m sonuç'!D29</f>
        <v>0</v>
      </c>
      <c r="E24" s="159">
        <f>'60m sonuç'!E29</f>
        <v>0</v>
      </c>
      <c r="F24" s="152">
        <f>'60m sonuç'!F29</f>
        <v>0</v>
      </c>
      <c r="G24" s="153">
        <f>'60m sonuç'!A29</f>
        <v>0</v>
      </c>
      <c r="H24" s="152" t="s">
        <v>181</v>
      </c>
      <c r="I24" s="158"/>
      <c r="J24" s="152" t="str">
        <f>'YARIŞMA BİLGİLERİ'!$F$21</f>
        <v>12 Yaş Erkek</v>
      </c>
      <c r="K24" s="155" t="str">
        <f t="shared" si="0"/>
        <v>İZMİR-Naili Moran Türkiye Atletizm Şampiyonası</v>
      </c>
      <c r="L24" s="158">
        <f>'60m sonuç'!N$4</f>
        <v>0</v>
      </c>
      <c r="M24" s="156" t="s">
        <v>618</v>
      </c>
    </row>
    <row r="25" spans="1:13" s="148" customFormat="1" ht="26.25" customHeight="1" x14ac:dyDescent="0.2">
      <c r="A25" s="150">
        <v>23</v>
      </c>
      <c r="B25" s="160" t="s">
        <v>274</v>
      </c>
      <c r="C25" s="151">
        <f>'60m sonuç'!C30</f>
        <v>0</v>
      </c>
      <c r="D25" s="159">
        <f>'60m sonuç'!D30</f>
        <v>0</v>
      </c>
      <c r="E25" s="159">
        <f>'60m sonuç'!E30</f>
        <v>0</v>
      </c>
      <c r="F25" s="152">
        <f>'60m sonuç'!F30</f>
        <v>0</v>
      </c>
      <c r="G25" s="153">
        <f>'60m sonuç'!A30</f>
        <v>0</v>
      </c>
      <c r="H25" s="152" t="s">
        <v>181</v>
      </c>
      <c r="I25" s="158"/>
      <c r="J25" s="152" t="str">
        <f>'YARIŞMA BİLGİLERİ'!$F$21</f>
        <v>12 Yaş Erkek</v>
      </c>
      <c r="K25" s="155" t="str">
        <f t="shared" si="0"/>
        <v>İZMİR-Naili Moran Türkiye Atletizm Şampiyonası</v>
      </c>
      <c r="L25" s="158">
        <f>'60m sonuç'!N$4</f>
        <v>0</v>
      </c>
      <c r="M25" s="156" t="s">
        <v>618</v>
      </c>
    </row>
    <row r="26" spans="1:13" s="148" customFormat="1" ht="26.25" customHeight="1" x14ac:dyDescent="0.2">
      <c r="A26" s="150">
        <v>24</v>
      </c>
      <c r="B26" s="160" t="s">
        <v>274</v>
      </c>
      <c r="C26" s="151">
        <f>'60m sonuç'!C31</f>
        <v>0</v>
      </c>
      <c r="D26" s="159">
        <f>'60m sonuç'!D31</f>
        <v>0</v>
      </c>
      <c r="E26" s="159">
        <f>'60m sonuç'!E31</f>
        <v>0</v>
      </c>
      <c r="F26" s="152">
        <f>'60m sonuç'!F31</f>
        <v>0</v>
      </c>
      <c r="G26" s="153">
        <f>'60m sonuç'!A31</f>
        <v>0</v>
      </c>
      <c r="H26" s="152" t="s">
        <v>181</v>
      </c>
      <c r="I26" s="158"/>
      <c r="J26" s="152" t="str">
        <f>'YARIŞMA BİLGİLERİ'!$F$21</f>
        <v>12 Yaş Erkek</v>
      </c>
      <c r="K26" s="155" t="str">
        <f t="shared" si="0"/>
        <v>İZMİR-Naili Moran Türkiye Atletizm Şampiyonası</v>
      </c>
      <c r="L26" s="158">
        <f>'60m sonuç'!N$4</f>
        <v>0</v>
      </c>
      <c r="M26" s="156" t="s">
        <v>618</v>
      </c>
    </row>
    <row r="27" spans="1:13" s="148" customFormat="1" ht="26.25" customHeight="1" x14ac:dyDescent="0.2">
      <c r="A27" s="150">
        <v>25</v>
      </c>
      <c r="B27" s="160" t="s">
        <v>274</v>
      </c>
      <c r="C27" s="151">
        <f>'60m sonuç'!C32</f>
        <v>0</v>
      </c>
      <c r="D27" s="159">
        <f>'60m sonuç'!D32</f>
        <v>0</v>
      </c>
      <c r="E27" s="159">
        <f>'60m sonuç'!E32</f>
        <v>0</v>
      </c>
      <c r="F27" s="152">
        <f>'60m sonuç'!F32</f>
        <v>0</v>
      </c>
      <c r="G27" s="153">
        <f>'60m sonuç'!A32</f>
        <v>0</v>
      </c>
      <c r="H27" s="152" t="s">
        <v>181</v>
      </c>
      <c r="I27" s="158"/>
      <c r="J27" s="152" t="str">
        <f>'YARIŞMA BİLGİLERİ'!$F$21</f>
        <v>12 Yaş Erkek</v>
      </c>
      <c r="K27" s="155" t="str">
        <f t="shared" si="0"/>
        <v>İZMİR-Naili Moran Türkiye Atletizm Şampiyonası</v>
      </c>
      <c r="L27" s="158">
        <f>'60m sonuç'!N$4</f>
        <v>0</v>
      </c>
      <c r="M27" s="156" t="s">
        <v>618</v>
      </c>
    </row>
    <row r="28" spans="1:13" s="148" customFormat="1" ht="26.25" customHeight="1" x14ac:dyDescent="0.2">
      <c r="A28" s="150">
        <v>26</v>
      </c>
      <c r="B28" s="160" t="s">
        <v>274</v>
      </c>
      <c r="C28" s="151">
        <f>'60m sonuç'!C33</f>
        <v>0</v>
      </c>
      <c r="D28" s="159">
        <f>'60m sonuç'!D33</f>
        <v>0</v>
      </c>
      <c r="E28" s="159">
        <f>'60m sonuç'!E33</f>
        <v>0</v>
      </c>
      <c r="F28" s="152">
        <f>'60m sonuç'!F33</f>
        <v>0</v>
      </c>
      <c r="G28" s="153">
        <f>'60m sonuç'!A33</f>
        <v>0</v>
      </c>
      <c r="H28" s="152" t="s">
        <v>181</v>
      </c>
      <c r="I28" s="158"/>
      <c r="J28" s="152" t="str">
        <f>'YARIŞMA BİLGİLERİ'!$F$21</f>
        <v>12 Yaş Erkek</v>
      </c>
      <c r="K28" s="155" t="str">
        <f t="shared" si="0"/>
        <v>İZMİR-Naili Moran Türkiye Atletizm Şampiyonası</v>
      </c>
      <c r="L28" s="158">
        <f>'60m sonuç'!N$4</f>
        <v>0</v>
      </c>
      <c r="M28" s="156" t="s">
        <v>618</v>
      </c>
    </row>
    <row r="29" spans="1:13" s="148" customFormat="1" ht="26.25" customHeight="1" x14ac:dyDescent="0.2">
      <c r="A29" s="150">
        <v>27</v>
      </c>
      <c r="B29" s="160" t="s">
        <v>274</v>
      </c>
      <c r="C29" s="151">
        <f>'60m sonuç'!C34</f>
        <v>0</v>
      </c>
      <c r="D29" s="159">
        <f>'60m sonuç'!D34</f>
        <v>0</v>
      </c>
      <c r="E29" s="159">
        <f>'60m sonuç'!E34</f>
        <v>0</v>
      </c>
      <c r="F29" s="152">
        <f>'60m sonuç'!F34</f>
        <v>0</v>
      </c>
      <c r="G29" s="153">
        <f>'60m sonuç'!A34</f>
        <v>0</v>
      </c>
      <c r="H29" s="152" t="s">
        <v>181</v>
      </c>
      <c r="I29" s="158"/>
      <c r="J29" s="152" t="str">
        <f>'YARIŞMA BİLGİLERİ'!$F$21</f>
        <v>12 Yaş Erkek</v>
      </c>
      <c r="K29" s="155" t="str">
        <f t="shared" si="0"/>
        <v>İZMİR-Naili Moran Türkiye Atletizm Şampiyonası</v>
      </c>
      <c r="L29" s="158">
        <f>'60m sonuç'!N$4</f>
        <v>0</v>
      </c>
      <c r="M29" s="156" t="s">
        <v>618</v>
      </c>
    </row>
    <row r="30" spans="1:13" s="148" customFormat="1" ht="26.25" customHeight="1" x14ac:dyDescent="0.2">
      <c r="A30" s="150">
        <v>28</v>
      </c>
      <c r="B30" s="160" t="s">
        <v>274</v>
      </c>
      <c r="C30" s="151">
        <f>'60m sonuç'!C35</f>
        <v>0</v>
      </c>
      <c r="D30" s="159">
        <f>'60m sonuç'!D35</f>
        <v>0</v>
      </c>
      <c r="E30" s="159">
        <f>'60m sonuç'!E35</f>
        <v>0</v>
      </c>
      <c r="F30" s="152">
        <f>'60m sonuç'!F35</f>
        <v>0</v>
      </c>
      <c r="G30" s="153">
        <f>'60m sonuç'!A35</f>
        <v>0</v>
      </c>
      <c r="H30" s="152" t="s">
        <v>181</v>
      </c>
      <c r="I30" s="158"/>
      <c r="J30" s="152" t="str">
        <f>'YARIŞMA BİLGİLERİ'!$F$21</f>
        <v>12 Yaş Erkek</v>
      </c>
      <c r="K30" s="155" t="str">
        <f t="shared" si="0"/>
        <v>İZMİR-Naili Moran Türkiye Atletizm Şampiyonası</v>
      </c>
      <c r="L30" s="158">
        <f>'60m sonuç'!N$4</f>
        <v>0</v>
      </c>
      <c r="M30" s="156" t="s">
        <v>618</v>
      </c>
    </row>
    <row r="31" spans="1:13" s="148" customFormat="1" ht="26.25" customHeight="1" x14ac:dyDescent="0.2">
      <c r="A31" s="150">
        <v>29</v>
      </c>
      <c r="B31" s="160" t="s">
        <v>274</v>
      </c>
      <c r="C31" s="151">
        <f>'60m sonuç'!C36</f>
        <v>0</v>
      </c>
      <c r="D31" s="159">
        <f>'60m sonuç'!D36</f>
        <v>0</v>
      </c>
      <c r="E31" s="159">
        <f>'60m sonuç'!E36</f>
        <v>0</v>
      </c>
      <c r="F31" s="152">
        <f>'60m sonuç'!F36</f>
        <v>0</v>
      </c>
      <c r="G31" s="153">
        <f>'60m sonuç'!A36</f>
        <v>0</v>
      </c>
      <c r="H31" s="152" t="s">
        <v>181</v>
      </c>
      <c r="I31" s="158"/>
      <c r="J31" s="152" t="str">
        <f>'YARIŞMA BİLGİLERİ'!$F$21</f>
        <v>12 Yaş Erkek</v>
      </c>
      <c r="K31" s="155" t="str">
        <f t="shared" si="0"/>
        <v>İZMİR-Naili Moran Türkiye Atletizm Şampiyonası</v>
      </c>
      <c r="L31" s="158">
        <f>'60m sonuç'!N$4</f>
        <v>0</v>
      </c>
      <c r="M31" s="156" t="s">
        <v>618</v>
      </c>
    </row>
    <row r="32" spans="1:13" s="148" customFormat="1" ht="26.25" customHeight="1" x14ac:dyDescent="0.2">
      <c r="A32" s="150">
        <v>30</v>
      </c>
      <c r="B32" s="160" t="s">
        <v>274</v>
      </c>
      <c r="C32" s="151">
        <f>'60m sonuç'!C37</f>
        <v>0</v>
      </c>
      <c r="D32" s="159">
        <f>'60m sonuç'!D37</f>
        <v>0</v>
      </c>
      <c r="E32" s="159">
        <f>'60m sonuç'!E37</f>
        <v>0</v>
      </c>
      <c r="F32" s="152">
        <f>'60m sonuç'!F37</f>
        <v>0</v>
      </c>
      <c r="G32" s="153">
        <f>'60m sonuç'!A37</f>
        <v>0</v>
      </c>
      <c r="H32" s="152" t="s">
        <v>181</v>
      </c>
      <c r="I32" s="158"/>
      <c r="J32" s="152" t="str">
        <f>'YARIŞMA BİLGİLERİ'!$F$21</f>
        <v>12 Yaş Erkek</v>
      </c>
      <c r="K32" s="155" t="str">
        <f t="shared" si="0"/>
        <v>İZMİR-Naili Moran Türkiye Atletizm Şampiyonası</v>
      </c>
      <c r="L32" s="158">
        <f>'60m sonuç'!N$4</f>
        <v>0</v>
      </c>
      <c r="M32" s="156" t="s">
        <v>618</v>
      </c>
    </row>
    <row r="33" spans="1:13" s="148" customFormat="1" ht="26.25" customHeight="1" x14ac:dyDescent="0.2">
      <c r="A33" s="150">
        <v>31</v>
      </c>
      <c r="B33" s="160" t="s">
        <v>274</v>
      </c>
      <c r="C33" s="151">
        <f>'60m sonuç'!C38</f>
        <v>0</v>
      </c>
      <c r="D33" s="159">
        <f>'60m sonuç'!D38</f>
        <v>0</v>
      </c>
      <c r="E33" s="159">
        <f>'60m sonuç'!E38</f>
        <v>0</v>
      </c>
      <c r="F33" s="152">
        <f>'60m sonuç'!F38</f>
        <v>0</v>
      </c>
      <c r="G33" s="153">
        <f>'60m sonuç'!A38</f>
        <v>0</v>
      </c>
      <c r="H33" s="152" t="s">
        <v>181</v>
      </c>
      <c r="I33" s="158"/>
      <c r="J33" s="152" t="str">
        <f>'YARIŞMA BİLGİLERİ'!$F$21</f>
        <v>12 Yaş Erkek</v>
      </c>
      <c r="K33" s="155" t="str">
        <f t="shared" si="0"/>
        <v>İZMİR-Naili Moran Türkiye Atletizm Şampiyonası</v>
      </c>
      <c r="L33" s="158">
        <f>'60m sonuç'!N$4</f>
        <v>0</v>
      </c>
      <c r="M33" s="156" t="s">
        <v>618</v>
      </c>
    </row>
    <row r="34" spans="1:13" s="148" customFormat="1" ht="26.25" customHeight="1" x14ac:dyDescent="0.2">
      <c r="A34" s="150">
        <v>32</v>
      </c>
      <c r="B34" s="160" t="s">
        <v>274</v>
      </c>
      <c r="C34" s="151">
        <f>'60m sonuç'!C39</f>
        <v>0</v>
      </c>
      <c r="D34" s="159">
        <f>'60m sonuç'!D39</f>
        <v>0</v>
      </c>
      <c r="E34" s="159">
        <f>'60m sonuç'!E39</f>
        <v>0</v>
      </c>
      <c r="F34" s="152">
        <f>'60m sonuç'!F39</f>
        <v>0</v>
      </c>
      <c r="G34" s="153">
        <f>'60m sonuç'!A39</f>
        <v>0</v>
      </c>
      <c r="H34" s="152" t="s">
        <v>181</v>
      </c>
      <c r="I34" s="158"/>
      <c r="J34" s="152" t="str">
        <f>'YARIŞMA BİLGİLERİ'!$F$21</f>
        <v>12 Yaş Erkek</v>
      </c>
      <c r="K34" s="155" t="str">
        <f t="shared" si="0"/>
        <v>İZMİR-Naili Moran Türkiye Atletizm Şampiyonası</v>
      </c>
      <c r="L34" s="158">
        <f>'60m sonuç'!N$4</f>
        <v>0</v>
      </c>
      <c r="M34" s="156" t="s">
        <v>618</v>
      </c>
    </row>
    <row r="35" spans="1:13" s="148" customFormat="1" ht="26.25" customHeight="1" x14ac:dyDescent="0.2">
      <c r="A35" s="150">
        <v>33</v>
      </c>
      <c r="B35" s="160" t="s">
        <v>274</v>
      </c>
      <c r="C35" s="151">
        <f>'60m sonuç'!C40</f>
        <v>0</v>
      </c>
      <c r="D35" s="159">
        <f>'60m sonuç'!D40</f>
        <v>0</v>
      </c>
      <c r="E35" s="159">
        <f>'60m sonuç'!E40</f>
        <v>0</v>
      </c>
      <c r="F35" s="152">
        <f>'60m sonuç'!F40</f>
        <v>0</v>
      </c>
      <c r="G35" s="153">
        <f>'60m sonuç'!A40</f>
        <v>0</v>
      </c>
      <c r="H35" s="152" t="s">
        <v>181</v>
      </c>
      <c r="I35" s="158"/>
      <c r="J35" s="152" t="str">
        <f>'YARIŞMA BİLGİLERİ'!$F$21</f>
        <v>12 Yaş Erkek</v>
      </c>
      <c r="K35" s="155" t="str">
        <f t="shared" ref="K35:K41" si="1">CONCATENATE(K$1,"-",A$1)</f>
        <v>İZMİR-Naili Moran Türkiye Atletizm Şampiyonası</v>
      </c>
      <c r="L35" s="158">
        <f>'60m sonuç'!N$4</f>
        <v>0</v>
      </c>
      <c r="M35" s="156" t="s">
        <v>618</v>
      </c>
    </row>
    <row r="36" spans="1:13" s="148" customFormat="1" ht="26.25" customHeight="1" x14ac:dyDescent="0.2">
      <c r="A36" s="150">
        <v>34</v>
      </c>
      <c r="B36" s="160" t="s">
        <v>274</v>
      </c>
      <c r="C36" s="151">
        <f>'60m sonuç'!C41</f>
        <v>0</v>
      </c>
      <c r="D36" s="159">
        <f>'60m sonuç'!D41</f>
        <v>0</v>
      </c>
      <c r="E36" s="159">
        <f>'60m sonuç'!E41</f>
        <v>0</v>
      </c>
      <c r="F36" s="152">
        <f>'60m sonuç'!F41</f>
        <v>0</v>
      </c>
      <c r="G36" s="153">
        <f>'60m sonuç'!A41</f>
        <v>0</v>
      </c>
      <c r="H36" s="152" t="s">
        <v>181</v>
      </c>
      <c r="I36" s="158"/>
      <c r="J36" s="152" t="str">
        <f>'YARIŞMA BİLGİLERİ'!$F$21</f>
        <v>12 Yaş Erkek</v>
      </c>
      <c r="K36" s="155" t="str">
        <f t="shared" si="1"/>
        <v>İZMİR-Naili Moran Türkiye Atletizm Şampiyonası</v>
      </c>
      <c r="L36" s="158">
        <f>'60m sonuç'!N$4</f>
        <v>0</v>
      </c>
      <c r="M36" s="156" t="s">
        <v>618</v>
      </c>
    </row>
    <row r="37" spans="1:13" s="148" customFormat="1" ht="26.25" customHeight="1" x14ac:dyDescent="0.2">
      <c r="A37" s="150">
        <v>35</v>
      </c>
      <c r="B37" s="160" t="s">
        <v>274</v>
      </c>
      <c r="C37" s="151">
        <f>'60m sonuç'!C42</f>
        <v>0</v>
      </c>
      <c r="D37" s="159">
        <f>'60m sonuç'!D42</f>
        <v>0</v>
      </c>
      <c r="E37" s="159">
        <f>'60m sonuç'!E42</f>
        <v>0</v>
      </c>
      <c r="F37" s="152">
        <f>'60m sonuç'!F42</f>
        <v>0</v>
      </c>
      <c r="G37" s="153">
        <f>'60m sonuç'!A42</f>
        <v>0</v>
      </c>
      <c r="H37" s="152" t="s">
        <v>181</v>
      </c>
      <c r="I37" s="158"/>
      <c r="J37" s="152" t="str">
        <f>'YARIŞMA BİLGİLERİ'!$F$21</f>
        <v>12 Yaş Erkek</v>
      </c>
      <c r="K37" s="155" t="str">
        <f t="shared" si="1"/>
        <v>İZMİR-Naili Moran Türkiye Atletizm Şampiyonası</v>
      </c>
      <c r="L37" s="158">
        <f>'60m sonuç'!N$4</f>
        <v>0</v>
      </c>
      <c r="M37" s="156" t="s">
        <v>618</v>
      </c>
    </row>
    <row r="38" spans="1:13" s="148" customFormat="1" ht="26.25" customHeight="1" x14ac:dyDescent="0.2">
      <c r="A38" s="150">
        <v>36</v>
      </c>
      <c r="B38" s="160" t="s">
        <v>274</v>
      </c>
      <c r="C38" s="151">
        <f>'60m sonuç'!C43</f>
        <v>0</v>
      </c>
      <c r="D38" s="159">
        <f>'60m sonuç'!D43</f>
        <v>0</v>
      </c>
      <c r="E38" s="159">
        <f>'60m sonuç'!E43</f>
        <v>0</v>
      </c>
      <c r="F38" s="152">
        <f>'60m sonuç'!F43</f>
        <v>0</v>
      </c>
      <c r="G38" s="153">
        <f>'60m sonuç'!A43</f>
        <v>0</v>
      </c>
      <c r="H38" s="152" t="s">
        <v>181</v>
      </c>
      <c r="I38" s="158"/>
      <c r="J38" s="152" t="str">
        <f>'YARIŞMA BİLGİLERİ'!$F$21</f>
        <v>12 Yaş Erkek</v>
      </c>
      <c r="K38" s="155" t="str">
        <f t="shared" si="1"/>
        <v>İZMİR-Naili Moran Türkiye Atletizm Şampiyonası</v>
      </c>
      <c r="L38" s="158">
        <f>'60m sonuç'!N$4</f>
        <v>0</v>
      </c>
      <c r="M38" s="156" t="s">
        <v>618</v>
      </c>
    </row>
    <row r="39" spans="1:13" s="148" customFormat="1" ht="26.25" customHeight="1" x14ac:dyDescent="0.2">
      <c r="A39" s="150">
        <v>37</v>
      </c>
      <c r="B39" s="160" t="s">
        <v>274</v>
      </c>
      <c r="C39" s="151">
        <f>'60m sonuç'!C44</f>
        <v>0</v>
      </c>
      <c r="D39" s="159">
        <f>'60m sonuç'!D44</f>
        <v>0</v>
      </c>
      <c r="E39" s="159">
        <f>'60m sonuç'!E44</f>
        <v>0</v>
      </c>
      <c r="F39" s="152">
        <f>'60m sonuç'!F44</f>
        <v>0</v>
      </c>
      <c r="G39" s="153">
        <f>'60m sonuç'!A44</f>
        <v>0</v>
      </c>
      <c r="H39" s="152" t="s">
        <v>181</v>
      </c>
      <c r="I39" s="158"/>
      <c r="J39" s="152" t="str">
        <f>'YARIŞMA BİLGİLERİ'!$F$21</f>
        <v>12 Yaş Erkek</v>
      </c>
      <c r="K39" s="155" t="str">
        <f t="shared" si="1"/>
        <v>İZMİR-Naili Moran Türkiye Atletizm Şampiyonası</v>
      </c>
      <c r="L39" s="158">
        <f>'60m sonuç'!N$4</f>
        <v>0</v>
      </c>
      <c r="M39" s="156" t="s">
        <v>618</v>
      </c>
    </row>
    <row r="40" spans="1:13" s="148" customFormat="1" ht="26.25" customHeight="1" x14ac:dyDescent="0.2">
      <c r="A40" s="150">
        <v>38</v>
      </c>
      <c r="B40" s="160" t="s">
        <v>274</v>
      </c>
      <c r="C40" s="151">
        <f>'60m sonuç'!C45</f>
        <v>0</v>
      </c>
      <c r="D40" s="159">
        <f>'60m sonuç'!D45</f>
        <v>0</v>
      </c>
      <c r="E40" s="159">
        <f>'60m sonuç'!E45</f>
        <v>0</v>
      </c>
      <c r="F40" s="152">
        <f>'60m sonuç'!F45</f>
        <v>0</v>
      </c>
      <c r="G40" s="153">
        <f>'60m sonuç'!A45</f>
        <v>0</v>
      </c>
      <c r="H40" s="152" t="s">
        <v>181</v>
      </c>
      <c r="I40" s="158"/>
      <c r="J40" s="152" t="str">
        <f>'YARIŞMA BİLGİLERİ'!$F$21</f>
        <v>12 Yaş Erkek</v>
      </c>
      <c r="K40" s="155" t="str">
        <f t="shared" si="1"/>
        <v>İZMİR-Naili Moran Türkiye Atletizm Şampiyonası</v>
      </c>
      <c r="L40" s="158">
        <f>'60m sonuç'!N$4</f>
        <v>0</v>
      </c>
      <c r="M40" s="156" t="s">
        <v>618</v>
      </c>
    </row>
    <row r="41" spans="1:13" s="148" customFormat="1" ht="26.25" customHeight="1" x14ac:dyDescent="0.2">
      <c r="A41" s="150">
        <v>39</v>
      </c>
      <c r="B41" s="160" t="s">
        <v>274</v>
      </c>
      <c r="C41" s="151">
        <f>'60m sonuç'!C46</f>
        <v>37823</v>
      </c>
      <c r="D41" s="159" t="str">
        <f>'60m sonuç'!D46</f>
        <v>İREM ÇİVİT</v>
      </c>
      <c r="E41" s="159" t="str">
        <f>'60m sonuç'!E46</f>
        <v>ISPARTA</v>
      </c>
      <c r="F41" s="152">
        <f>'60m sonuç'!F46</f>
        <v>1291</v>
      </c>
      <c r="G41" s="153">
        <f>'60m sonuç'!A46</f>
        <v>0</v>
      </c>
      <c r="H41" s="152" t="s">
        <v>181</v>
      </c>
      <c r="I41" s="158"/>
      <c r="J41" s="152" t="str">
        <f>'YARIŞMA BİLGİLERİ'!$F$21</f>
        <v>12 Yaş Erkek</v>
      </c>
      <c r="K41" s="155" t="str">
        <f t="shared" si="1"/>
        <v>İZMİR-Naili Moran Türkiye Atletizm Şampiyonası</v>
      </c>
      <c r="L41" s="158">
        <f>'60m sonuç'!N$4</f>
        <v>0</v>
      </c>
      <c r="M41" s="156" t="s">
        <v>618</v>
      </c>
    </row>
    <row r="42" spans="1:13" s="148" customFormat="1" ht="26.25" customHeight="1" x14ac:dyDescent="0.2">
      <c r="A42" s="150">
        <v>83</v>
      </c>
      <c r="B42" s="160" t="s">
        <v>69</v>
      </c>
      <c r="C42" s="151">
        <f>'Uzun A'!D8</f>
        <v>39083</v>
      </c>
      <c r="D42" s="155" t="str">
        <f>'Uzun A'!E8</f>
        <v>BARAN TUNÇ</v>
      </c>
      <c r="E42" s="155" t="str">
        <f>'Uzun A'!F8</f>
        <v>İZMİR</v>
      </c>
      <c r="F42" s="182">
        <f>'Uzun A'!J8</f>
        <v>442</v>
      </c>
      <c r="G42" s="153">
        <f>'Uzun A'!A8</f>
        <v>1</v>
      </c>
      <c r="H42" s="152" t="s">
        <v>69</v>
      </c>
      <c r="I42" s="158"/>
      <c r="J42" s="152" t="str">
        <f>'YARIŞMA BİLGİLERİ'!$F$21</f>
        <v>12 Yaş Erkek</v>
      </c>
      <c r="K42" s="155" t="str">
        <f>CONCATENATE(K$1,"-",A$1)</f>
        <v>İZMİR-Naili Moran Türkiye Atletizm Şampiyonası</v>
      </c>
      <c r="L42" s="156" t="e">
        <f>'Uzun A'!#REF!</f>
        <v>#REF!</v>
      </c>
      <c r="M42" s="156" t="s">
        <v>618</v>
      </c>
    </row>
    <row r="43" spans="1:13" s="148" customFormat="1" ht="26.25" customHeight="1" x14ac:dyDescent="0.2">
      <c r="A43" s="150">
        <v>84</v>
      </c>
      <c r="B43" s="160" t="s">
        <v>69</v>
      </c>
      <c r="C43" s="151">
        <f>'Uzun A'!D9</f>
        <v>39083</v>
      </c>
      <c r="D43" s="155" t="str">
        <f>'Uzun A'!E9</f>
        <v>SAİTHAN ÇELEBİ</v>
      </c>
      <c r="E43" s="155" t="str">
        <f>'Uzun A'!F9</f>
        <v>İZMİR</v>
      </c>
      <c r="F43" s="182">
        <f>'Uzun A'!J9</f>
        <v>430</v>
      </c>
      <c r="G43" s="153">
        <f>'Uzun A'!A9</f>
        <v>2</v>
      </c>
      <c r="H43" s="152" t="s">
        <v>69</v>
      </c>
      <c r="I43" s="158"/>
      <c r="J43" s="152" t="str">
        <f>'YARIŞMA BİLGİLERİ'!$F$21</f>
        <v>12 Yaş Erkek</v>
      </c>
      <c r="K43" s="155" t="str">
        <f t="shared" ref="K43:K58" si="2">CONCATENATE(K$1,"-",A$1)</f>
        <v>İZMİR-Naili Moran Türkiye Atletizm Şampiyonası</v>
      </c>
      <c r="L43" s="156" t="e">
        <f>'Uzun A'!#REF!</f>
        <v>#REF!</v>
      </c>
      <c r="M43" s="156" t="s">
        <v>618</v>
      </c>
    </row>
    <row r="44" spans="1:13" s="148" customFormat="1" ht="26.25" customHeight="1" x14ac:dyDescent="0.2">
      <c r="A44" s="150">
        <v>85</v>
      </c>
      <c r="B44" s="160" t="s">
        <v>69</v>
      </c>
      <c r="C44" s="151">
        <f>'Uzun A'!D10</f>
        <v>39083</v>
      </c>
      <c r="D44" s="155" t="str">
        <f>'Uzun A'!E10</f>
        <v>EGE GÜVEN</v>
      </c>
      <c r="E44" s="155" t="str">
        <f>'Uzun A'!F10</f>
        <v>İZMİR</v>
      </c>
      <c r="F44" s="182">
        <f>'Uzun A'!J10</f>
        <v>405</v>
      </c>
      <c r="G44" s="153">
        <f>'Uzun A'!A10</f>
        <v>3</v>
      </c>
      <c r="H44" s="152" t="s">
        <v>69</v>
      </c>
      <c r="I44" s="158"/>
      <c r="J44" s="152" t="str">
        <f>'YARIŞMA BİLGİLERİ'!$F$21</f>
        <v>12 Yaş Erkek</v>
      </c>
      <c r="K44" s="155" t="str">
        <f t="shared" si="2"/>
        <v>İZMİR-Naili Moran Türkiye Atletizm Şampiyonası</v>
      </c>
      <c r="L44" s="156" t="e">
        <f>'Uzun A'!#REF!</f>
        <v>#REF!</v>
      </c>
      <c r="M44" s="156" t="s">
        <v>618</v>
      </c>
    </row>
    <row r="45" spans="1:13" s="148" customFormat="1" ht="26.25" customHeight="1" x14ac:dyDescent="0.2">
      <c r="A45" s="150">
        <v>86</v>
      </c>
      <c r="B45" s="160" t="s">
        <v>69</v>
      </c>
      <c r="C45" s="151">
        <f>'Uzun A'!D11</f>
        <v>39083</v>
      </c>
      <c r="D45" s="155" t="str">
        <f>'Uzun A'!E11</f>
        <v>AYKAN MUTLU</v>
      </c>
      <c r="E45" s="155" t="str">
        <f>'Uzun A'!F11</f>
        <v>İZMİR</v>
      </c>
      <c r="F45" s="182">
        <f>'Uzun A'!J11</f>
        <v>395</v>
      </c>
      <c r="G45" s="153">
        <f>'Uzun A'!A11</f>
        <v>4</v>
      </c>
      <c r="H45" s="152" t="s">
        <v>69</v>
      </c>
      <c r="I45" s="158"/>
      <c r="J45" s="152" t="str">
        <f>'YARIŞMA BİLGİLERİ'!$F$21</f>
        <v>12 Yaş Erkek</v>
      </c>
      <c r="K45" s="155" t="str">
        <f t="shared" si="2"/>
        <v>İZMİR-Naili Moran Türkiye Atletizm Şampiyonası</v>
      </c>
      <c r="L45" s="156" t="e">
        <f>'Uzun A'!#REF!</f>
        <v>#REF!</v>
      </c>
      <c r="M45" s="156" t="s">
        <v>618</v>
      </c>
    </row>
    <row r="46" spans="1:13" s="148" customFormat="1" ht="26.25" customHeight="1" x14ac:dyDescent="0.2">
      <c r="A46" s="150">
        <v>87</v>
      </c>
      <c r="B46" s="160" t="s">
        <v>69</v>
      </c>
      <c r="C46" s="151">
        <f>'Uzun A'!D12</f>
        <v>39083</v>
      </c>
      <c r="D46" s="155" t="str">
        <f>'Uzun A'!E12</f>
        <v>YUSUF SAMİ KARAHAN</v>
      </c>
      <c r="E46" s="155" t="str">
        <f>'Uzun A'!F12</f>
        <v>İZMİR</v>
      </c>
      <c r="F46" s="182">
        <f>'Uzun A'!J12</f>
        <v>395</v>
      </c>
      <c r="G46" s="153">
        <f>'Uzun A'!A12</f>
        <v>5</v>
      </c>
      <c r="H46" s="152" t="s">
        <v>69</v>
      </c>
      <c r="I46" s="158"/>
      <c r="J46" s="152" t="str">
        <f>'YARIŞMA BİLGİLERİ'!$F$21</f>
        <v>12 Yaş Erkek</v>
      </c>
      <c r="K46" s="155" t="str">
        <f t="shared" si="2"/>
        <v>İZMİR-Naili Moran Türkiye Atletizm Şampiyonası</v>
      </c>
      <c r="L46" s="156" t="e">
        <f>'Uzun A'!#REF!</f>
        <v>#REF!</v>
      </c>
      <c r="M46" s="156" t="s">
        <v>618</v>
      </c>
    </row>
    <row r="47" spans="1:13" s="148" customFormat="1" ht="26.25" customHeight="1" x14ac:dyDescent="0.2">
      <c r="A47" s="150">
        <v>88</v>
      </c>
      <c r="B47" s="160" t="s">
        <v>69</v>
      </c>
      <c r="C47" s="151">
        <f>'Uzun A'!D13</f>
        <v>39083</v>
      </c>
      <c r="D47" s="155" t="str">
        <f>'Uzun A'!E13</f>
        <v>ADEM KAYA</v>
      </c>
      <c r="E47" s="155" t="str">
        <f>'Uzun A'!F13</f>
        <v>İZMİR</v>
      </c>
      <c r="F47" s="182">
        <f>'Uzun A'!J13</f>
        <v>390</v>
      </c>
      <c r="G47" s="153">
        <f>'Uzun A'!A13</f>
        <v>6</v>
      </c>
      <c r="H47" s="152" t="s">
        <v>69</v>
      </c>
      <c r="I47" s="158"/>
      <c r="J47" s="152" t="str">
        <f>'YARIŞMA BİLGİLERİ'!$F$21</f>
        <v>12 Yaş Erkek</v>
      </c>
      <c r="K47" s="155" t="str">
        <f t="shared" si="2"/>
        <v>İZMİR-Naili Moran Türkiye Atletizm Şampiyonası</v>
      </c>
      <c r="L47" s="156" t="e">
        <f>'Uzun A'!#REF!</f>
        <v>#REF!</v>
      </c>
      <c r="M47" s="156" t="s">
        <v>618</v>
      </c>
    </row>
    <row r="48" spans="1:13" s="148" customFormat="1" ht="26.25" customHeight="1" x14ac:dyDescent="0.2">
      <c r="A48" s="150">
        <v>89</v>
      </c>
      <c r="B48" s="160" t="s">
        <v>69</v>
      </c>
      <c r="C48" s="151">
        <f>'Uzun A'!D14</f>
        <v>39083</v>
      </c>
      <c r="D48" s="155" t="str">
        <f>'Uzun A'!E14</f>
        <v>BURHAN ELMA</v>
      </c>
      <c r="E48" s="155" t="str">
        <f>'Uzun A'!F14</f>
        <v>İZMİR</v>
      </c>
      <c r="F48" s="182">
        <f>'Uzun A'!J14</f>
        <v>370</v>
      </c>
      <c r="G48" s="153">
        <f>'Uzun A'!A14</f>
        <v>7</v>
      </c>
      <c r="H48" s="152" t="s">
        <v>69</v>
      </c>
      <c r="I48" s="158"/>
      <c r="J48" s="152" t="str">
        <f>'YARIŞMA BİLGİLERİ'!$F$21</f>
        <v>12 Yaş Erkek</v>
      </c>
      <c r="K48" s="155" t="str">
        <f t="shared" si="2"/>
        <v>İZMİR-Naili Moran Türkiye Atletizm Şampiyonası</v>
      </c>
      <c r="L48" s="156" t="e">
        <f>'Uzun A'!#REF!</f>
        <v>#REF!</v>
      </c>
      <c r="M48" s="156" t="s">
        <v>618</v>
      </c>
    </row>
    <row r="49" spans="1:13" s="148" customFormat="1" ht="26.25" customHeight="1" x14ac:dyDescent="0.2">
      <c r="A49" s="150">
        <v>90</v>
      </c>
      <c r="B49" s="160" t="s">
        <v>69</v>
      </c>
      <c r="C49" s="151">
        <f>'Uzun A'!D15</f>
        <v>39083</v>
      </c>
      <c r="D49" s="155" t="str">
        <f>'Uzun A'!E15</f>
        <v>EGE SAÇIN</v>
      </c>
      <c r="E49" s="155" t="str">
        <f>'Uzun A'!F15</f>
        <v>İZMİR</v>
      </c>
      <c r="F49" s="182">
        <f>'Uzun A'!J15</f>
        <v>371</v>
      </c>
      <c r="G49" s="153">
        <f>'Uzun A'!A15</f>
        <v>8</v>
      </c>
      <c r="H49" s="152" t="s">
        <v>69</v>
      </c>
      <c r="I49" s="158"/>
      <c r="J49" s="152" t="str">
        <f>'YARIŞMA BİLGİLERİ'!$F$21</f>
        <v>12 Yaş Erkek</v>
      </c>
      <c r="K49" s="155" t="str">
        <f t="shared" si="2"/>
        <v>İZMİR-Naili Moran Türkiye Atletizm Şampiyonası</v>
      </c>
      <c r="L49" s="156" t="e">
        <f>'Uzun A'!#REF!</f>
        <v>#REF!</v>
      </c>
      <c r="M49" s="156" t="s">
        <v>618</v>
      </c>
    </row>
    <row r="50" spans="1:13" s="148" customFormat="1" ht="26.25" customHeight="1" x14ac:dyDescent="0.2">
      <c r="A50" s="150">
        <v>91</v>
      </c>
      <c r="B50" s="160" t="s">
        <v>69</v>
      </c>
      <c r="C50" s="151">
        <f>'Uzun A'!D16</f>
        <v>39083</v>
      </c>
      <c r="D50" s="155" t="str">
        <f>'Uzun A'!E16</f>
        <v>ENGİN KORKMAZ</v>
      </c>
      <c r="E50" s="155" t="str">
        <f>'Uzun A'!F16</f>
        <v>İZMİR</v>
      </c>
      <c r="F50" s="182">
        <f>'Uzun A'!J16</f>
        <v>363</v>
      </c>
      <c r="G50" s="153">
        <f>'Uzun A'!A16</f>
        <v>9</v>
      </c>
      <c r="H50" s="152" t="s">
        <v>69</v>
      </c>
      <c r="I50" s="158"/>
      <c r="J50" s="152" t="str">
        <f>'YARIŞMA BİLGİLERİ'!$F$21</f>
        <v>12 Yaş Erkek</v>
      </c>
      <c r="K50" s="155" t="str">
        <f t="shared" si="2"/>
        <v>İZMİR-Naili Moran Türkiye Atletizm Şampiyonası</v>
      </c>
      <c r="L50" s="156" t="e">
        <f>'Uzun A'!#REF!</f>
        <v>#REF!</v>
      </c>
      <c r="M50" s="156" t="s">
        <v>618</v>
      </c>
    </row>
    <row r="51" spans="1:13" s="148" customFormat="1" ht="26.25" customHeight="1" x14ac:dyDescent="0.2">
      <c r="A51" s="150">
        <v>92</v>
      </c>
      <c r="B51" s="160" t="s">
        <v>69</v>
      </c>
      <c r="C51" s="151">
        <f>'Uzun A'!D17</f>
        <v>39083</v>
      </c>
      <c r="D51" s="155" t="str">
        <f>'Uzun A'!E17</f>
        <v>DANİLA TAŞPULAT</v>
      </c>
      <c r="E51" s="155" t="str">
        <f>'Uzun A'!F17</f>
        <v>İZMİR</v>
      </c>
      <c r="F51" s="182">
        <f>'Uzun A'!J17</f>
        <v>363</v>
      </c>
      <c r="G51" s="153">
        <f>'Uzun A'!A17</f>
        <v>10</v>
      </c>
      <c r="H51" s="152" t="s">
        <v>69</v>
      </c>
      <c r="I51" s="158"/>
      <c r="J51" s="152" t="str">
        <f>'YARIŞMA BİLGİLERİ'!$F$21</f>
        <v>12 Yaş Erkek</v>
      </c>
      <c r="K51" s="155" t="str">
        <f t="shared" si="2"/>
        <v>İZMİR-Naili Moran Türkiye Atletizm Şampiyonası</v>
      </c>
      <c r="L51" s="156" t="e">
        <f>'Uzun A'!#REF!</f>
        <v>#REF!</v>
      </c>
      <c r="M51" s="156" t="s">
        <v>618</v>
      </c>
    </row>
    <row r="52" spans="1:13" s="148" customFormat="1" ht="26.25" customHeight="1" x14ac:dyDescent="0.2">
      <c r="A52" s="150">
        <v>93</v>
      </c>
      <c r="B52" s="160" t="s">
        <v>69</v>
      </c>
      <c r="C52" s="151">
        <f>'Uzun A'!D18</f>
        <v>39083</v>
      </c>
      <c r="D52" s="155" t="str">
        <f>'Uzun A'!E18</f>
        <v>MEHMET ŞİMŞEK</v>
      </c>
      <c r="E52" s="155" t="str">
        <f>'Uzun A'!F18</f>
        <v>İZMİR</v>
      </c>
      <c r="F52" s="182">
        <f>'Uzun A'!J18</f>
        <v>340</v>
      </c>
      <c r="G52" s="153">
        <f>'Uzun A'!A18</f>
        <v>11</v>
      </c>
      <c r="H52" s="152" t="s">
        <v>69</v>
      </c>
      <c r="I52" s="158"/>
      <c r="J52" s="152" t="str">
        <f>'YARIŞMA BİLGİLERİ'!$F$21</f>
        <v>12 Yaş Erkek</v>
      </c>
      <c r="K52" s="155" t="str">
        <f t="shared" si="2"/>
        <v>İZMİR-Naili Moran Türkiye Atletizm Şampiyonası</v>
      </c>
      <c r="L52" s="156" t="e">
        <f>'Uzun A'!#REF!</f>
        <v>#REF!</v>
      </c>
      <c r="M52" s="156" t="s">
        <v>618</v>
      </c>
    </row>
    <row r="53" spans="1:13" s="148" customFormat="1" ht="26.25" customHeight="1" x14ac:dyDescent="0.2">
      <c r="A53" s="150">
        <v>94</v>
      </c>
      <c r="B53" s="160" t="s">
        <v>69</v>
      </c>
      <c r="C53" s="151">
        <f>'Uzun A'!D19</f>
        <v>39083</v>
      </c>
      <c r="D53" s="155" t="str">
        <f>'Uzun A'!E19</f>
        <v>CANER ACAR</v>
      </c>
      <c r="E53" s="155" t="str">
        <f>'Uzun A'!F19</f>
        <v>İZMİR</v>
      </c>
      <c r="F53" s="182">
        <f>'Uzun A'!J19</f>
        <v>338</v>
      </c>
      <c r="G53" s="153">
        <f>'Uzun A'!A19</f>
        <v>12</v>
      </c>
      <c r="H53" s="152" t="s">
        <v>69</v>
      </c>
      <c r="I53" s="158"/>
      <c r="J53" s="152" t="str">
        <f>'YARIŞMA BİLGİLERİ'!$F$21</f>
        <v>12 Yaş Erkek</v>
      </c>
      <c r="K53" s="155" t="str">
        <f t="shared" si="2"/>
        <v>İZMİR-Naili Moran Türkiye Atletizm Şampiyonası</v>
      </c>
      <c r="L53" s="156" t="e">
        <f>'Uzun A'!#REF!</f>
        <v>#REF!</v>
      </c>
      <c r="M53" s="156" t="s">
        <v>618</v>
      </c>
    </row>
    <row r="54" spans="1:13" s="148" customFormat="1" ht="26.25" customHeight="1" x14ac:dyDescent="0.2">
      <c r="A54" s="150">
        <v>95</v>
      </c>
      <c r="B54" s="160" t="s">
        <v>69</v>
      </c>
      <c r="C54" s="151">
        <f>'Uzun A'!D20</f>
        <v>39083</v>
      </c>
      <c r="D54" s="155" t="str">
        <f>'Uzun A'!E20</f>
        <v>UMUT PERÇİN</v>
      </c>
      <c r="E54" s="155" t="str">
        <f>'Uzun A'!F20</f>
        <v>İZMİR</v>
      </c>
      <c r="F54" s="182" t="str">
        <f>'Uzun A'!J20</f>
        <v>NM</v>
      </c>
      <c r="G54" s="153" t="str">
        <f>'Uzun A'!A20</f>
        <v>-</v>
      </c>
      <c r="H54" s="152" t="s">
        <v>69</v>
      </c>
      <c r="I54" s="158"/>
      <c r="J54" s="152" t="str">
        <f>'YARIŞMA BİLGİLERİ'!$F$21</f>
        <v>12 Yaş Erkek</v>
      </c>
      <c r="K54" s="155" t="str">
        <f t="shared" si="2"/>
        <v>İZMİR-Naili Moran Türkiye Atletizm Şampiyonası</v>
      </c>
      <c r="L54" s="156" t="e">
        <f>'Uzun A'!#REF!</f>
        <v>#REF!</v>
      </c>
      <c r="M54" s="156" t="s">
        <v>618</v>
      </c>
    </row>
    <row r="55" spans="1:13" s="148" customFormat="1" ht="26.25" customHeight="1" x14ac:dyDescent="0.2">
      <c r="A55" s="150">
        <v>96</v>
      </c>
      <c r="B55" s="160" t="s">
        <v>69</v>
      </c>
      <c r="C55" s="151" t="str">
        <f>'Uzun A'!D21</f>
        <v/>
      </c>
      <c r="D55" s="155" t="str">
        <f>'Uzun A'!E21</f>
        <v/>
      </c>
      <c r="E55" s="155" t="str">
        <f>'Uzun A'!F21</f>
        <v>İZMİR</v>
      </c>
      <c r="F55" s="182">
        <f>'Uzun A'!J21</f>
        <v>0</v>
      </c>
      <c r="G55" s="153">
        <f>'Uzun A'!A21</f>
        <v>14</v>
      </c>
      <c r="H55" s="152" t="s">
        <v>69</v>
      </c>
      <c r="I55" s="158"/>
      <c r="J55" s="152" t="str">
        <f>'YARIŞMA BİLGİLERİ'!$F$21</f>
        <v>12 Yaş Erkek</v>
      </c>
      <c r="K55" s="155" t="str">
        <f t="shared" si="2"/>
        <v>İZMİR-Naili Moran Türkiye Atletizm Şampiyonası</v>
      </c>
      <c r="L55" s="156" t="e">
        <f>'Uzun A'!#REF!</f>
        <v>#REF!</v>
      </c>
      <c r="M55" s="156" t="s">
        <v>618</v>
      </c>
    </row>
    <row r="56" spans="1:13" s="148" customFormat="1" ht="26.25" customHeight="1" x14ac:dyDescent="0.2">
      <c r="A56" s="150">
        <v>97</v>
      </c>
      <c r="B56" s="160" t="s">
        <v>69</v>
      </c>
      <c r="C56" s="151" t="str">
        <f>'Uzun A'!D22</f>
        <v/>
      </c>
      <c r="D56" s="155" t="str">
        <f>'Uzun A'!E22</f>
        <v/>
      </c>
      <c r="E56" s="155" t="str">
        <f>'Uzun A'!F22</f>
        <v>İZMİR</v>
      </c>
      <c r="F56" s="182">
        <f>'Uzun A'!J22</f>
        <v>0</v>
      </c>
      <c r="G56" s="153">
        <f>'Uzun A'!A22</f>
        <v>15</v>
      </c>
      <c r="H56" s="152" t="s">
        <v>69</v>
      </c>
      <c r="I56" s="158"/>
      <c r="J56" s="152" t="str">
        <f>'YARIŞMA BİLGİLERİ'!$F$21</f>
        <v>12 Yaş Erkek</v>
      </c>
      <c r="K56" s="155" t="str">
        <f t="shared" si="2"/>
        <v>İZMİR-Naili Moran Türkiye Atletizm Şampiyonası</v>
      </c>
      <c r="L56" s="156" t="e">
        <f>'Uzun A'!#REF!</f>
        <v>#REF!</v>
      </c>
      <c r="M56" s="156" t="s">
        <v>618</v>
      </c>
    </row>
    <row r="57" spans="1:13" s="148" customFormat="1" ht="26.25" customHeight="1" x14ac:dyDescent="0.2">
      <c r="A57" s="150">
        <v>98</v>
      </c>
      <c r="B57" s="160" t="s">
        <v>69</v>
      </c>
      <c r="C57" s="151" t="str">
        <f>'Uzun A'!D23</f>
        <v/>
      </c>
      <c r="D57" s="155" t="str">
        <f>'Uzun A'!E23</f>
        <v/>
      </c>
      <c r="E57" s="155" t="str">
        <f>'Uzun A'!F23</f>
        <v>İZMİR</v>
      </c>
      <c r="F57" s="182">
        <f>'Uzun A'!J23</f>
        <v>0</v>
      </c>
      <c r="G57" s="153">
        <f>'Uzun A'!A23</f>
        <v>16</v>
      </c>
      <c r="H57" s="152" t="s">
        <v>69</v>
      </c>
      <c r="I57" s="158"/>
      <c r="J57" s="152" t="str">
        <f>'YARIŞMA BİLGİLERİ'!$F$21</f>
        <v>12 Yaş Erkek</v>
      </c>
      <c r="K57" s="155" t="str">
        <f t="shared" si="2"/>
        <v>İZMİR-Naili Moran Türkiye Atletizm Şampiyonası</v>
      </c>
      <c r="L57" s="156" t="e">
        <f>'Uzun A'!#REF!</f>
        <v>#REF!</v>
      </c>
      <c r="M57" s="156" t="s">
        <v>618</v>
      </c>
    </row>
    <row r="58" spans="1:13" s="148" customFormat="1" ht="26.25" customHeight="1" x14ac:dyDescent="0.2">
      <c r="A58" s="150">
        <v>99</v>
      </c>
      <c r="B58" s="160" t="s">
        <v>69</v>
      </c>
      <c r="C58" s="151" t="str">
        <f>'Uzun A'!D24</f>
        <v/>
      </c>
      <c r="D58" s="155" t="str">
        <f>'Uzun A'!E24</f>
        <v/>
      </c>
      <c r="E58" s="155" t="str">
        <f>'Uzun A'!F24</f>
        <v>İZMİR</v>
      </c>
      <c r="F58" s="182">
        <f>'Uzun A'!J24</f>
        <v>0</v>
      </c>
      <c r="G58" s="153">
        <f>'Uzun A'!A24</f>
        <v>17</v>
      </c>
      <c r="H58" s="152" t="s">
        <v>69</v>
      </c>
      <c r="I58" s="158"/>
      <c r="J58" s="152" t="str">
        <f>'YARIŞMA BİLGİLERİ'!$F$21</f>
        <v>12 Yaş Erkek</v>
      </c>
      <c r="K58" s="155" t="str">
        <f t="shared" si="2"/>
        <v>İZMİR-Naili Moran Türkiye Atletizm Şampiyonası</v>
      </c>
      <c r="L58" s="156" t="e">
        <f>'Uzun A'!#REF!</f>
        <v>#REF!</v>
      </c>
      <c r="M58" s="156" t="s">
        <v>618</v>
      </c>
    </row>
    <row r="59" spans="1:13" s="148" customFormat="1" ht="26.25" customHeight="1" x14ac:dyDescent="0.2">
      <c r="A59" s="150">
        <v>100</v>
      </c>
      <c r="B59" s="160" t="s">
        <v>69</v>
      </c>
      <c r="C59" s="151" t="str">
        <f>'Uzun A'!D25</f>
        <v/>
      </c>
      <c r="D59" s="155" t="str">
        <f>'Uzun A'!E25</f>
        <v/>
      </c>
      <c r="E59" s="155" t="str">
        <f>'Uzun A'!F25</f>
        <v>İZMİR</v>
      </c>
      <c r="F59" s="182">
        <f>'Uzun A'!J25</f>
        <v>0</v>
      </c>
      <c r="G59" s="153">
        <f>'Uzun A'!A25</f>
        <v>18</v>
      </c>
      <c r="H59" s="152" t="s">
        <v>69</v>
      </c>
      <c r="I59" s="158"/>
      <c r="J59" s="152" t="str">
        <f>'YARIŞMA BİLGİLERİ'!$F$21</f>
        <v>12 Yaş Erkek</v>
      </c>
      <c r="K59" s="155" t="str">
        <f t="shared" ref="K59:K67" si="3">CONCATENATE(K$1,"-",A$1)</f>
        <v>İZMİR-Naili Moran Türkiye Atletizm Şampiyonası</v>
      </c>
      <c r="L59" s="156" t="e">
        <f>'Uzun A'!#REF!</f>
        <v>#REF!</v>
      </c>
      <c r="M59" s="156" t="s">
        <v>618</v>
      </c>
    </row>
    <row r="60" spans="1:13" s="148" customFormat="1" ht="26.25" customHeight="1" x14ac:dyDescent="0.2">
      <c r="A60" s="150">
        <v>101</v>
      </c>
      <c r="B60" s="160" t="s">
        <v>69</v>
      </c>
      <c r="C60" s="151" t="str">
        <f>'Uzun A'!D26</f>
        <v/>
      </c>
      <c r="D60" s="155" t="str">
        <f>'Uzun A'!E26</f>
        <v/>
      </c>
      <c r="E60" s="155" t="str">
        <f>'Uzun A'!F26</f>
        <v>İZMİR</v>
      </c>
      <c r="F60" s="182">
        <f>'Uzun A'!J26</f>
        <v>0</v>
      </c>
      <c r="G60" s="153">
        <f>'Uzun A'!A26</f>
        <v>19</v>
      </c>
      <c r="H60" s="152" t="s">
        <v>69</v>
      </c>
      <c r="I60" s="158"/>
      <c r="J60" s="152" t="str">
        <f>'YARIŞMA BİLGİLERİ'!$F$21</f>
        <v>12 Yaş Erkek</v>
      </c>
      <c r="K60" s="155" t="str">
        <f t="shared" si="3"/>
        <v>İZMİR-Naili Moran Türkiye Atletizm Şampiyonası</v>
      </c>
      <c r="L60" s="156" t="e">
        <f>'Uzun A'!#REF!</f>
        <v>#REF!</v>
      </c>
      <c r="M60" s="156" t="s">
        <v>618</v>
      </c>
    </row>
    <row r="61" spans="1:13" s="148" customFormat="1" ht="26.25" customHeight="1" x14ac:dyDescent="0.2">
      <c r="A61" s="150">
        <v>102</v>
      </c>
      <c r="B61" s="160" t="s">
        <v>69</v>
      </c>
      <c r="C61" s="151" t="str">
        <f>'Uzun A'!D27</f>
        <v/>
      </c>
      <c r="D61" s="155" t="str">
        <f>'Uzun A'!E27</f>
        <v/>
      </c>
      <c r="E61" s="155" t="str">
        <f>'Uzun A'!F27</f>
        <v>İZMİR</v>
      </c>
      <c r="F61" s="182">
        <f>'Uzun A'!J27</f>
        <v>0</v>
      </c>
      <c r="G61" s="153">
        <f>'Uzun A'!A27</f>
        <v>20</v>
      </c>
      <c r="H61" s="152" t="s">
        <v>69</v>
      </c>
      <c r="I61" s="158"/>
      <c r="J61" s="152" t="str">
        <f>'YARIŞMA BİLGİLERİ'!$F$21</f>
        <v>12 Yaş Erkek</v>
      </c>
      <c r="K61" s="155" t="str">
        <f t="shared" si="3"/>
        <v>İZMİR-Naili Moran Türkiye Atletizm Şampiyonası</v>
      </c>
      <c r="L61" s="156" t="e">
        <f>'Uzun A'!#REF!</f>
        <v>#REF!</v>
      </c>
      <c r="M61" s="156" t="s">
        <v>618</v>
      </c>
    </row>
    <row r="62" spans="1:13" s="148" customFormat="1" ht="26.25" customHeight="1" x14ac:dyDescent="0.2">
      <c r="A62" s="150">
        <v>103</v>
      </c>
      <c r="B62" s="160" t="s">
        <v>69</v>
      </c>
      <c r="C62" s="151" t="str">
        <f>'Uzun A'!D28</f>
        <v/>
      </c>
      <c r="D62" s="155" t="str">
        <f>'Uzun A'!E28</f>
        <v/>
      </c>
      <c r="E62" s="155" t="str">
        <f>'Uzun A'!F28</f>
        <v>İZMİR</v>
      </c>
      <c r="F62" s="182">
        <f>'Uzun A'!J28</f>
        <v>0</v>
      </c>
      <c r="G62" s="153">
        <f>'Uzun A'!A28</f>
        <v>21</v>
      </c>
      <c r="H62" s="152" t="s">
        <v>69</v>
      </c>
      <c r="I62" s="158"/>
      <c r="J62" s="152" t="str">
        <f>'YARIŞMA BİLGİLERİ'!$F$21</f>
        <v>12 Yaş Erkek</v>
      </c>
      <c r="K62" s="155" t="str">
        <f t="shared" si="3"/>
        <v>İZMİR-Naili Moran Türkiye Atletizm Şampiyonası</v>
      </c>
      <c r="L62" s="156" t="e">
        <f>'Uzun A'!#REF!</f>
        <v>#REF!</v>
      </c>
      <c r="M62" s="156" t="s">
        <v>618</v>
      </c>
    </row>
    <row r="63" spans="1:13" s="148" customFormat="1" ht="26.25" customHeight="1" x14ac:dyDescent="0.2">
      <c r="A63" s="150">
        <v>104</v>
      </c>
      <c r="B63" s="160" t="s">
        <v>69</v>
      </c>
      <c r="C63" s="151" t="str">
        <f>'Uzun A'!D29</f>
        <v/>
      </c>
      <c r="D63" s="155" t="str">
        <f>'Uzun A'!E29</f>
        <v/>
      </c>
      <c r="E63" s="155" t="str">
        <f>'Uzun A'!F29</f>
        <v>İZMİR</v>
      </c>
      <c r="F63" s="182">
        <f>'Uzun A'!J29</f>
        <v>0</v>
      </c>
      <c r="G63" s="153">
        <f>'Uzun A'!A29</f>
        <v>22</v>
      </c>
      <c r="H63" s="152" t="s">
        <v>69</v>
      </c>
      <c r="I63" s="158"/>
      <c r="J63" s="152" t="str">
        <f>'YARIŞMA BİLGİLERİ'!$F$21</f>
        <v>12 Yaş Erkek</v>
      </c>
      <c r="K63" s="155" t="str">
        <f t="shared" si="3"/>
        <v>İZMİR-Naili Moran Türkiye Atletizm Şampiyonası</v>
      </c>
      <c r="L63" s="156" t="e">
        <f>'Uzun A'!#REF!</f>
        <v>#REF!</v>
      </c>
      <c r="M63" s="156" t="s">
        <v>618</v>
      </c>
    </row>
    <row r="64" spans="1:13" s="148" customFormat="1" ht="26.25" customHeight="1" x14ac:dyDescent="0.2">
      <c r="A64" s="150">
        <v>105</v>
      </c>
      <c r="B64" s="160" t="s">
        <v>69</v>
      </c>
      <c r="C64" s="151" t="str">
        <f>'Uzun A'!D30</f>
        <v/>
      </c>
      <c r="D64" s="155" t="str">
        <f>'Uzun A'!E30</f>
        <v/>
      </c>
      <c r="E64" s="155" t="str">
        <f>'Uzun A'!F30</f>
        <v>İZMİR</v>
      </c>
      <c r="F64" s="182">
        <f>'Uzun A'!J30</f>
        <v>0</v>
      </c>
      <c r="G64" s="153">
        <f>'Uzun A'!A30</f>
        <v>23</v>
      </c>
      <c r="H64" s="152" t="s">
        <v>69</v>
      </c>
      <c r="I64" s="158"/>
      <c r="J64" s="152" t="str">
        <f>'YARIŞMA BİLGİLERİ'!$F$21</f>
        <v>12 Yaş Erkek</v>
      </c>
      <c r="K64" s="155" t="str">
        <f t="shared" si="3"/>
        <v>İZMİR-Naili Moran Türkiye Atletizm Şampiyonası</v>
      </c>
      <c r="L64" s="156" t="e">
        <f>'Uzun A'!#REF!</f>
        <v>#REF!</v>
      </c>
      <c r="M64" s="156" t="s">
        <v>618</v>
      </c>
    </row>
    <row r="65" spans="1:13" s="148" customFormat="1" ht="26.25" customHeight="1" x14ac:dyDescent="0.2">
      <c r="A65" s="150">
        <v>106</v>
      </c>
      <c r="B65" s="160" t="s">
        <v>69</v>
      </c>
      <c r="C65" s="151" t="str">
        <f>'Uzun A'!D31</f>
        <v/>
      </c>
      <c r="D65" s="155" t="str">
        <f>'Uzun A'!E31</f>
        <v/>
      </c>
      <c r="E65" s="155" t="str">
        <f>'Uzun A'!F31</f>
        <v>İZMİR</v>
      </c>
      <c r="F65" s="182">
        <f>'Uzun A'!J31</f>
        <v>0</v>
      </c>
      <c r="G65" s="153">
        <f>'Uzun A'!A31</f>
        <v>24</v>
      </c>
      <c r="H65" s="152" t="s">
        <v>69</v>
      </c>
      <c r="I65" s="158"/>
      <c r="J65" s="152" t="str">
        <f>'YARIŞMA BİLGİLERİ'!$F$21</f>
        <v>12 Yaş Erkek</v>
      </c>
      <c r="K65" s="155" t="str">
        <f t="shared" si="3"/>
        <v>İZMİR-Naili Moran Türkiye Atletizm Şampiyonası</v>
      </c>
      <c r="L65" s="156" t="e">
        <f>'Uzun A'!#REF!</f>
        <v>#REF!</v>
      </c>
      <c r="M65" s="156" t="s">
        <v>618</v>
      </c>
    </row>
    <row r="66" spans="1:13" s="148" customFormat="1" ht="26.25" customHeight="1" x14ac:dyDescent="0.2">
      <c r="A66" s="150">
        <v>107</v>
      </c>
      <c r="B66" s="160" t="s">
        <v>69</v>
      </c>
      <c r="C66" s="151" t="str">
        <f>'Uzun A'!D32</f>
        <v/>
      </c>
      <c r="D66" s="155" t="str">
        <f>'Uzun A'!E32</f>
        <v/>
      </c>
      <c r="E66" s="155" t="str">
        <f>'Uzun A'!F32</f>
        <v>İZMİR</v>
      </c>
      <c r="F66" s="182">
        <f>'Uzun A'!J32</f>
        <v>0</v>
      </c>
      <c r="G66" s="153">
        <f>'Uzun A'!A32</f>
        <v>25</v>
      </c>
      <c r="H66" s="152" t="s">
        <v>69</v>
      </c>
      <c r="I66" s="158"/>
      <c r="J66" s="152" t="str">
        <f>'YARIŞMA BİLGİLERİ'!$F$21</f>
        <v>12 Yaş Erkek</v>
      </c>
      <c r="K66" s="155" t="str">
        <f t="shared" si="3"/>
        <v>İZMİR-Naili Moran Türkiye Atletizm Şampiyonası</v>
      </c>
      <c r="L66" s="156" t="e">
        <f>'Uzun A'!#REF!</f>
        <v>#REF!</v>
      </c>
      <c r="M66" s="156" t="s">
        <v>618</v>
      </c>
    </row>
    <row r="67" spans="1:13" s="148" customFormat="1" ht="26.25" customHeight="1" x14ac:dyDescent="0.2">
      <c r="A67" s="150">
        <v>108</v>
      </c>
      <c r="B67" s="160" t="s">
        <v>69</v>
      </c>
      <c r="C67" s="151" t="str">
        <f>'Uzun A'!D33</f>
        <v/>
      </c>
      <c r="D67" s="155" t="str">
        <f>'Uzun A'!E33</f>
        <v/>
      </c>
      <c r="E67" s="155" t="str">
        <f>'Uzun A'!F33</f>
        <v>İZMİR</v>
      </c>
      <c r="F67" s="182">
        <f>'Uzun A'!J33</f>
        <v>0</v>
      </c>
      <c r="G67" s="153">
        <f>'Uzun A'!A33</f>
        <v>26</v>
      </c>
      <c r="H67" s="152" t="s">
        <v>69</v>
      </c>
      <c r="I67" s="158"/>
      <c r="J67" s="152" t="str">
        <f>'YARIŞMA BİLGİLERİ'!$F$21</f>
        <v>12 Yaş Erkek</v>
      </c>
      <c r="K67" s="155" t="str">
        <f t="shared" si="3"/>
        <v>İZMİR-Naili Moran Türkiye Atletizm Şampiyonası</v>
      </c>
      <c r="L67" s="156" t="e">
        <f>'Uzun A'!#REF!</f>
        <v>#REF!</v>
      </c>
      <c r="M67" s="156" t="s">
        <v>618</v>
      </c>
    </row>
    <row r="68" spans="1:13" s="148" customFormat="1" ht="26.25" customHeight="1" x14ac:dyDescent="0.2">
      <c r="A68" s="150">
        <v>109</v>
      </c>
      <c r="B68" s="160" t="s">
        <v>69</v>
      </c>
      <c r="C68" s="151" t="str">
        <f>'Uzun A'!D34</f>
        <v/>
      </c>
      <c r="D68" s="155" t="str">
        <f>'Uzun A'!E34</f>
        <v/>
      </c>
      <c r="E68" s="155" t="str">
        <f>'Uzun A'!F34</f>
        <v>İZMİR</v>
      </c>
      <c r="F68" s="182">
        <f>'Uzun A'!J34</f>
        <v>0</v>
      </c>
      <c r="G68" s="153">
        <f>'Uzun A'!A34</f>
        <v>27</v>
      </c>
      <c r="H68" s="152" t="s">
        <v>69</v>
      </c>
      <c r="I68" s="158"/>
      <c r="J68" s="152" t="str">
        <f>'YARIŞMA BİLGİLERİ'!$F$21</f>
        <v>12 Yaş Erkek</v>
      </c>
      <c r="K68" s="155" t="str">
        <f t="shared" ref="K68:K76" si="4">CONCATENATE(K$1,"-",A$1)</f>
        <v>İZMİR-Naili Moran Türkiye Atletizm Şampiyonası</v>
      </c>
      <c r="L68" s="156" t="e">
        <f>'Uzun A'!#REF!</f>
        <v>#REF!</v>
      </c>
      <c r="M68" s="156" t="s">
        <v>618</v>
      </c>
    </row>
    <row r="69" spans="1:13" s="148" customFormat="1" ht="26.25" customHeight="1" x14ac:dyDescent="0.2">
      <c r="A69" s="150">
        <v>110</v>
      </c>
      <c r="B69" s="160" t="s">
        <v>69</v>
      </c>
      <c r="C69" s="151" t="str">
        <f>'Uzun A'!D35</f>
        <v/>
      </c>
      <c r="D69" s="155" t="str">
        <f>'Uzun A'!E35</f>
        <v/>
      </c>
      <c r="E69" s="155" t="str">
        <f>'Uzun A'!F35</f>
        <v>İZMİR</v>
      </c>
      <c r="F69" s="182">
        <f>'Uzun A'!J35</f>
        <v>0</v>
      </c>
      <c r="G69" s="153">
        <f>'Uzun A'!A35</f>
        <v>0</v>
      </c>
      <c r="H69" s="152" t="s">
        <v>69</v>
      </c>
      <c r="I69" s="158"/>
      <c r="J69" s="152" t="str">
        <f>'YARIŞMA BİLGİLERİ'!$F$21</f>
        <v>12 Yaş Erkek</v>
      </c>
      <c r="K69" s="155" t="str">
        <f t="shared" si="4"/>
        <v>İZMİR-Naili Moran Türkiye Atletizm Şampiyonası</v>
      </c>
      <c r="L69" s="156" t="e">
        <f>'Uzun A'!#REF!</f>
        <v>#REF!</v>
      </c>
      <c r="M69" s="156" t="s">
        <v>618</v>
      </c>
    </row>
    <row r="70" spans="1:13" s="148" customFormat="1" ht="26.25" customHeight="1" x14ac:dyDescent="0.2">
      <c r="A70" s="150">
        <v>111</v>
      </c>
      <c r="B70" s="160" t="s">
        <v>69</v>
      </c>
      <c r="C70" s="151" t="str">
        <f>'Uzun A'!D36</f>
        <v/>
      </c>
      <c r="D70" s="155" t="str">
        <f>'Uzun A'!E36</f>
        <v/>
      </c>
      <c r="E70" s="155" t="str">
        <f>'Uzun A'!F36</f>
        <v>İZMİR</v>
      </c>
      <c r="F70" s="182">
        <f>'Uzun A'!J36</f>
        <v>0</v>
      </c>
      <c r="G70" s="153">
        <f>'Uzun A'!A36</f>
        <v>0</v>
      </c>
      <c r="H70" s="152" t="s">
        <v>69</v>
      </c>
      <c r="I70" s="158"/>
      <c r="J70" s="152" t="str">
        <f>'YARIŞMA BİLGİLERİ'!$F$21</f>
        <v>12 Yaş Erkek</v>
      </c>
      <c r="K70" s="155" t="str">
        <f t="shared" si="4"/>
        <v>İZMİR-Naili Moran Türkiye Atletizm Şampiyonası</v>
      </c>
      <c r="L70" s="156" t="e">
        <f>'Uzun A'!#REF!</f>
        <v>#REF!</v>
      </c>
      <c r="M70" s="156" t="s">
        <v>618</v>
      </c>
    </row>
    <row r="71" spans="1:13" s="148" customFormat="1" ht="26.25" customHeight="1" x14ac:dyDescent="0.2">
      <c r="A71" s="150">
        <v>112</v>
      </c>
      <c r="B71" s="160" t="s">
        <v>69</v>
      </c>
      <c r="C71" s="151" t="str">
        <f>'Uzun A'!D37</f>
        <v/>
      </c>
      <c r="D71" s="155" t="str">
        <f>'Uzun A'!E37</f>
        <v/>
      </c>
      <c r="E71" s="155" t="str">
        <f>'Uzun A'!F37</f>
        <v>İZMİR</v>
      </c>
      <c r="F71" s="182">
        <f>'Uzun A'!J37</f>
        <v>0</v>
      </c>
      <c r="G71" s="153">
        <f>'Uzun A'!A37</f>
        <v>0</v>
      </c>
      <c r="H71" s="152" t="s">
        <v>69</v>
      </c>
      <c r="I71" s="158"/>
      <c r="J71" s="152" t="str">
        <f>'YARIŞMA BİLGİLERİ'!$F$21</f>
        <v>12 Yaş Erkek</v>
      </c>
      <c r="K71" s="155" t="str">
        <f t="shared" si="4"/>
        <v>İZMİR-Naili Moran Türkiye Atletizm Şampiyonası</v>
      </c>
      <c r="L71" s="156" t="e">
        <f>'Uzun A'!#REF!</f>
        <v>#REF!</v>
      </c>
      <c r="M71" s="156" t="s">
        <v>618</v>
      </c>
    </row>
    <row r="72" spans="1:13" s="148" customFormat="1" ht="26.25" customHeight="1" x14ac:dyDescent="0.2">
      <c r="A72" s="150">
        <v>113</v>
      </c>
      <c r="B72" s="160" t="s">
        <v>69</v>
      </c>
      <c r="C72" s="151" t="str">
        <f>'Uzun A'!D38</f>
        <v/>
      </c>
      <c r="D72" s="155" t="str">
        <f>'Uzun A'!E38</f>
        <v/>
      </c>
      <c r="E72" s="155" t="str">
        <f>'Uzun A'!F38</f>
        <v>İZMİR</v>
      </c>
      <c r="F72" s="182">
        <f>'Uzun A'!J38</f>
        <v>0</v>
      </c>
      <c r="G72" s="153">
        <f>'Uzun A'!A38</f>
        <v>0</v>
      </c>
      <c r="H72" s="152" t="s">
        <v>69</v>
      </c>
      <c r="I72" s="158"/>
      <c r="J72" s="152" t="str">
        <f>'YARIŞMA BİLGİLERİ'!$F$21</f>
        <v>12 Yaş Erkek</v>
      </c>
      <c r="K72" s="155" t="str">
        <f t="shared" si="4"/>
        <v>İZMİR-Naili Moran Türkiye Atletizm Şampiyonası</v>
      </c>
      <c r="L72" s="156" t="e">
        <f>'Uzun A'!#REF!</f>
        <v>#REF!</v>
      </c>
      <c r="M72" s="156" t="s">
        <v>618</v>
      </c>
    </row>
    <row r="73" spans="1:13" s="148" customFormat="1" ht="26.25" customHeight="1" x14ac:dyDescent="0.2">
      <c r="A73" s="150">
        <v>114</v>
      </c>
      <c r="B73" s="160" t="s">
        <v>69</v>
      </c>
      <c r="C73" s="151" t="str">
        <f>'Uzun A'!D39</f>
        <v/>
      </c>
      <c r="D73" s="155" t="str">
        <f>'Uzun A'!E39</f>
        <v/>
      </c>
      <c r="E73" s="155" t="str">
        <f>'Uzun A'!F39</f>
        <v>İZMİR</v>
      </c>
      <c r="F73" s="182">
        <f>'Uzun A'!J39</f>
        <v>0</v>
      </c>
      <c r="G73" s="153">
        <f>'Uzun A'!A39</f>
        <v>0</v>
      </c>
      <c r="H73" s="152" t="s">
        <v>69</v>
      </c>
      <c r="I73" s="158"/>
      <c r="J73" s="152" t="str">
        <f>'YARIŞMA BİLGİLERİ'!$F$21</f>
        <v>12 Yaş Erkek</v>
      </c>
      <c r="K73" s="155" t="str">
        <f t="shared" si="4"/>
        <v>İZMİR-Naili Moran Türkiye Atletizm Şampiyonası</v>
      </c>
      <c r="L73" s="156" t="e">
        <f>'Uzun A'!#REF!</f>
        <v>#REF!</v>
      </c>
      <c r="M73" s="156" t="s">
        <v>618</v>
      </c>
    </row>
    <row r="74" spans="1:13" s="148" customFormat="1" ht="26.25" customHeight="1" x14ac:dyDescent="0.2">
      <c r="A74" s="150">
        <v>115</v>
      </c>
      <c r="B74" s="160" t="s">
        <v>69</v>
      </c>
      <c r="C74" s="151" t="str">
        <f>'Uzun A'!D40</f>
        <v/>
      </c>
      <c r="D74" s="155" t="str">
        <f>'Uzun A'!E40</f>
        <v/>
      </c>
      <c r="E74" s="155" t="str">
        <f>'Uzun A'!F40</f>
        <v>İZMİR</v>
      </c>
      <c r="F74" s="182">
        <f>'Uzun A'!J40</f>
        <v>0</v>
      </c>
      <c r="G74" s="153">
        <f>'Uzun A'!A40</f>
        <v>0</v>
      </c>
      <c r="H74" s="152" t="s">
        <v>69</v>
      </c>
      <c r="I74" s="158"/>
      <c r="J74" s="152" t="str">
        <f>'YARIŞMA BİLGİLERİ'!$F$21</f>
        <v>12 Yaş Erkek</v>
      </c>
      <c r="K74" s="155" t="str">
        <f t="shared" si="4"/>
        <v>İZMİR-Naili Moran Türkiye Atletizm Şampiyonası</v>
      </c>
      <c r="L74" s="156" t="e">
        <f>'Uzun A'!#REF!</f>
        <v>#REF!</v>
      </c>
      <c r="M74" s="156" t="s">
        <v>618</v>
      </c>
    </row>
    <row r="75" spans="1:13" s="148" customFormat="1" ht="26.25" customHeight="1" x14ac:dyDescent="0.2">
      <c r="A75" s="150">
        <v>116</v>
      </c>
      <c r="B75" s="160" t="s">
        <v>69</v>
      </c>
      <c r="C75" s="151" t="str">
        <f>'Uzun A'!D41</f>
        <v/>
      </c>
      <c r="D75" s="155" t="str">
        <f>'Uzun A'!E41</f>
        <v/>
      </c>
      <c r="E75" s="155" t="str">
        <f>'Uzun A'!F41</f>
        <v>İZMİR</v>
      </c>
      <c r="F75" s="182">
        <f>'Uzun A'!J41</f>
        <v>0</v>
      </c>
      <c r="G75" s="153">
        <f>'Uzun A'!A41</f>
        <v>0</v>
      </c>
      <c r="H75" s="152" t="s">
        <v>69</v>
      </c>
      <c r="I75" s="158"/>
      <c r="J75" s="152" t="str">
        <f>'YARIŞMA BİLGİLERİ'!$F$21</f>
        <v>12 Yaş Erkek</v>
      </c>
      <c r="K75" s="155" t="str">
        <f t="shared" si="4"/>
        <v>İZMİR-Naili Moran Türkiye Atletizm Şampiyonası</v>
      </c>
      <c r="L75" s="156" t="e">
        <f>'Uzun A'!#REF!</f>
        <v>#REF!</v>
      </c>
      <c r="M75" s="156" t="s">
        <v>618</v>
      </c>
    </row>
    <row r="76" spans="1:13" s="148" customFormat="1" ht="26.25" customHeight="1" x14ac:dyDescent="0.2">
      <c r="A76" s="150">
        <v>117</v>
      </c>
      <c r="B76" s="160" t="s">
        <v>69</v>
      </c>
      <c r="C76" s="151" t="str">
        <f>'Uzun A'!D42</f>
        <v/>
      </c>
      <c r="D76" s="155" t="str">
        <f>'Uzun A'!E42</f>
        <v/>
      </c>
      <c r="E76" s="155" t="str">
        <f>'Uzun A'!F42</f>
        <v>İZMİR</v>
      </c>
      <c r="F76" s="182">
        <f>'Uzun A'!J42</f>
        <v>0</v>
      </c>
      <c r="G76" s="153">
        <f>'Uzun A'!A42</f>
        <v>0</v>
      </c>
      <c r="H76" s="152" t="s">
        <v>69</v>
      </c>
      <c r="I76" s="158"/>
      <c r="J76" s="152" t="str">
        <f>'YARIŞMA BİLGİLERİ'!$F$21</f>
        <v>12 Yaş Erkek</v>
      </c>
      <c r="K76" s="155" t="str">
        <f t="shared" si="4"/>
        <v>İZMİR-Naili Moran Türkiye Atletizm Şampiyonası</v>
      </c>
      <c r="L76" s="156" t="e">
        <f>'Uzun A'!#REF!</f>
        <v>#REF!</v>
      </c>
      <c r="M76" s="156" t="s">
        <v>618</v>
      </c>
    </row>
    <row r="77" spans="1:13" s="148" customFormat="1" ht="26.25" customHeight="1" x14ac:dyDescent="0.2">
      <c r="A77" s="150">
        <v>118</v>
      </c>
      <c r="B77" s="160" t="s">
        <v>69</v>
      </c>
      <c r="C77" s="151" t="e">
        <f>'Uzun A'!#REF!</f>
        <v>#REF!</v>
      </c>
      <c r="D77" s="155" t="e">
        <f>'Uzun A'!#REF!</f>
        <v>#REF!</v>
      </c>
      <c r="E77" s="155" t="e">
        <f>'Uzun A'!#REF!</f>
        <v>#REF!</v>
      </c>
      <c r="F77" s="182" t="e">
        <f>'Uzun A'!#REF!</f>
        <v>#REF!</v>
      </c>
      <c r="G77" s="153" t="e">
        <f>'Uzun A'!#REF!</f>
        <v>#REF!</v>
      </c>
      <c r="H77" s="152" t="s">
        <v>69</v>
      </c>
      <c r="I77" s="158"/>
      <c r="J77" s="152" t="str">
        <f>'YARIŞMA BİLGİLERİ'!$F$21</f>
        <v>12 Yaş Erkek</v>
      </c>
      <c r="K77" s="155" t="str">
        <f t="shared" ref="K77:K82" si="5">CONCATENATE(K$1,"-",A$1)</f>
        <v>İZMİR-Naili Moran Türkiye Atletizm Şampiyonası</v>
      </c>
      <c r="L77" s="156" t="e">
        <f>'Uzun A'!#REF!</f>
        <v>#REF!</v>
      </c>
      <c r="M77" s="156" t="s">
        <v>618</v>
      </c>
    </row>
    <row r="78" spans="1:13" s="148" customFormat="1" ht="26.25" customHeight="1" x14ac:dyDescent="0.2">
      <c r="A78" s="150">
        <v>119</v>
      </c>
      <c r="B78" s="160" t="s">
        <v>69</v>
      </c>
      <c r="C78" s="151" t="e">
        <f>'Uzun A'!#REF!</f>
        <v>#REF!</v>
      </c>
      <c r="D78" s="155" t="e">
        <f>'Uzun A'!#REF!</f>
        <v>#REF!</v>
      </c>
      <c r="E78" s="155" t="e">
        <f>'Uzun A'!#REF!</f>
        <v>#REF!</v>
      </c>
      <c r="F78" s="182" t="e">
        <f>'Uzun A'!#REF!</f>
        <v>#REF!</v>
      </c>
      <c r="G78" s="153" t="e">
        <f>'Uzun A'!#REF!</f>
        <v>#REF!</v>
      </c>
      <c r="H78" s="152" t="s">
        <v>69</v>
      </c>
      <c r="I78" s="158"/>
      <c r="J78" s="152" t="str">
        <f>'YARIŞMA BİLGİLERİ'!$F$21</f>
        <v>12 Yaş Erkek</v>
      </c>
      <c r="K78" s="155" t="str">
        <f t="shared" si="5"/>
        <v>İZMİR-Naili Moran Türkiye Atletizm Şampiyonası</v>
      </c>
      <c r="L78" s="156" t="e">
        <f>'Uzun A'!#REF!</f>
        <v>#REF!</v>
      </c>
      <c r="M78" s="156" t="s">
        <v>618</v>
      </c>
    </row>
    <row r="79" spans="1:13" s="148" customFormat="1" ht="26.25" customHeight="1" x14ac:dyDescent="0.2">
      <c r="A79" s="150">
        <v>120</v>
      </c>
      <c r="B79" s="160" t="s">
        <v>69</v>
      </c>
      <c r="C79" s="151" t="e">
        <f>'Uzun A'!#REF!</f>
        <v>#REF!</v>
      </c>
      <c r="D79" s="155" t="e">
        <f>'Uzun A'!#REF!</f>
        <v>#REF!</v>
      </c>
      <c r="E79" s="155" t="e">
        <f>'Uzun A'!#REF!</f>
        <v>#REF!</v>
      </c>
      <c r="F79" s="182" t="e">
        <f>'Uzun A'!#REF!</f>
        <v>#REF!</v>
      </c>
      <c r="G79" s="153" t="e">
        <f>'Uzun A'!#REF!</f>
        <v>#REF!</v>
      </c>
      <c r="H79" s="152" t="s">
        <v>69</v>
      </c>
      <c r="I79" s="158"/>
      <c r="J79" s="152" t="str">
        <f>'YARIŞMA BİLGİLERİ'!$F$21</f>
        <v>12 Yaş Erkek</v>
      </c>
      <c r="K79" s="155" t="str">
        <f t="shared" si="5"/>
        <v>İZMİR-Naili Moran Türkiye Atletizm Şampiyonası</v>
      </c>
      <c r="L79" s="156" t="e">
        <f>'Uzun A'!#REF!</f>
        <v>#REF!</v>
      </c>
      <c r="M79" s="156" t="s">
        <v>618</v>
      </c>
    </row>
    <row r="80" spans="1:13" s="148" customFormat="1" ht="26.25" customHeight="1" x14ac:dyDescent="0.2">
      <c r="A80" s="150">
        <v>121</v>
      </c>
      <c r="B80" s="160" t="s">
        <v>69</v>
      </c>
      <c r="C80" s="151" t="e">
        <f>'Uzun A'!#REF!</f>
        <v>#REF!</v>
      </c>
      <c r="D80" s="155" t="e">
        <f>'Uzun A'!#REF!</f>
        <v>#REF!</v>
      </c>
      <c r="E80" s="155" t="e">
        <f>'Uzun A'!#REF!</f>
        <v>#REF!</v>
      </c>
      <c r="F80" s="182" t="e">
        <f>'Uzun A'!#REF!</f>
        <v>#REF!</v>
      </c>
      <c r="G80" s="153" t="e">
        <f>'Uzun A'!#REF!</f>
        <v>#REF!</v>
      </c>
      <c r="H80" s="152" t="s">
        <v>69</v>
      </c>
      <c r="I80" s="158"/>
      <c r="J80" s="152" t="str">
        <f>'YARIŞMA BİLGİLERİ'!$F$21</f>
        <v>12 Yaş Erkek</v>
      </c>
      <c r="K80" s="155" t="str">
        <f t="shared" si="5"/>
        <v>İZMİR-Naili Moran Türkiye Atletizm Şampiyonası</v>
      </c>
      <c r="L80" s="156" t="e">
        <f>'Uzun A'!#REF!</f>
        <v>#REF!</v>
      </c>
      <c r="M80" s="156" t="s">
        <v>618</v>
      </c>
    </row>
    <row r="81" spans="1:13" s="148" customFormat="1" ht="26.25" customHeight="1" x14ac:dyDescent="0.2">
      <c r="A81" s="150">
        <v>122</v>
      </c>
      <c r="B81" s="160" t="s">
        <v>69</v>
      </c>
      <c r="C81" s="151" t="e">
        <f>'Uzun A'!#REF!</f>
        <v>#REF!</v>
      </c>
      <c r="D81" s="155" t="e">
        <f>'Uzun A'!#REF!</f>
        <v>#REF!</v>
      </c>
      <c r="E81" s="155" t="e">
        <f>'Uzun A'!#REF!</f>
        <v>#REF!</v>
      </c>
      <c r="F81" s="182" t="e">
        <f>'Uzun A'!#REF!</f>
        <v>#REF!</v>
      </c>
      <c r="G81" s="153" t="e">
        <f>'Uzun A'!#REF!</f>
        <v>#REF!</v>
      </c>
      <c r="H81" s="152" t="s">
        <v>69</v>
      </c>
      <c r="I81" s="158"/>
      <c r="J81" s="152" t="str">
        <f>'YARIŞMA BİLGİLERİ'!$F$21</f>
        <v>12 Yaş Erkek</v>
      </c>
      <c r="K81" s="155" t="str">
        <f t="shared" si="5"/>
        <v>İZMİR-Naili Moran Türkiye Atletizm Şampiyonası</v>
      </c>
      <c r="L81" s="156" t="e">
        <f>'Uzun A'!#REF!</f>
        <v>#REF!</v>
      </c>
      <c r="M81" s="156" t="s">
        <v>618</v>
      </c>
    </row>
    <row r="82" spans="1:13" s="148" customFormat="1" ht="26.25" customHeight="1" x14ac:dyDescent="0.2">
      <c r="A82" s="150">
        <v>123</v>
      </c>
      <c r="B82" s="160" t="s">
        <v>70</v>
      </c>
      <c r="C82" s="151" t="e">
        <f>#REF!</f>
        <v>#REF!</v>
      </c>
      <c r="D82" s="155" t="e">
        <f>#REF!</f>
        <v>#REF!</v>
      </c>
      <c r="E82" s="155" t="e">
        <f>#REF!</f>
        <v>#REF!</v>
      </c>
      <c r="F82" s="182" t="e">
        <f>#REF!</f>
        <v>#REF!</v>
      </c>
      <c r="G82" s="153" t="e">
        <f>#REF!</f>
        <v>#REF!</v>
      </c>
      <c r="H82" s="152" t="s">
        <v>70</v>
      </c>
      <c r="I82" s="158"/>
      <c r="J82" s="152" t="str">
        <f>'YARIŞMA BİLGİLERİ'!$F$21</f>
        <v>12 Yaş Erkek</v>
      </c>
      <c r="K82" s="155" t="str">
        <f t="shared" si="5"/>
        <v>İZMİR-Naili Moran Türkiye Atletizm Şampiyonası</v>
      </c>
      <c r="L82" s="156" t="e">
        <f>#REF!</f>
        <v>#REF!</v>
      </c>
      <c r="M82" s="156" t="s">
        <v>618</v>
      </c>
    </row>
    <row r="83" spans="1:13" s="148" customFormat="1" ht="26.25" customHeight="1" x14ac:dyDescent="0.2">
      <c r="A83" s="150">
        <v>124</v>
      </c>
      <c r="B83" s="160" t="s">
        <v>70</v>
      </c>
      <c r="C83" s="151" t="e">
        <f>#REF!</f>
        <v>#REF!</v>
      </c>
      <c r="D83" s="155" t="e">
        <f>#REF!</f>
        <v>#REF!</v>
      </c>
      <c r="E83" s="155" t="e">
        <f>#REF!</f>
        <v>#REF!</v>
      </c>
      <c r="F83" s="182" t="e">
        <f>#REF!</f>
        <v>#REF!</v>
      </c>
      <c r="G83" s="153" t="e">
        <f>#REF!</f>
        <v>#REF!</v>
      </c>
      <c r="H83" s="152" t="s">
        <v>70</v>
      </c>
      <c r="I83" s="158"/>
      <c r="J83" s="152" t="str">
        <f>'YARIŞMA BİLGİLERİ'!$F$21</f>
        <v>12 Yaş Erkek</v>
      </c>
      <c r="K83" s="155" t="str">
        <f t="shared" ref="K83:K106" si="6">CONCATENATE(K$1,"-",A$1)</f>
        <v>İZMİR-Naili Moran Türkiye Atletizm Şampiyonası</v>
      </c>
      <c r="L83" s="156" t="e">
        <f>#REF!</f>
        <v>#REF!</v>
      </c>
      <c r="M83" s="156" t="s">
        <v>618</v>
      </c>
    </row>
    <row r="84" spans="1:13" s="148" customFormat="1" ht="26.25" customHeight="1" x14ac:dyDescent="0.2">
      <c r="A84" s="150">
        <v>125</v>
      </c>
      <c r="B84" s="160" t="s">
        <v>70</v>
      </c>
      <c r="C84" s="151" t="e">
        <f>#REF!</f>
        <v>#REF!</v>
      </c>
      <c r="D84" s="155" t="e">
        <f>#REF!</f>
        <v>#REF!</v>
      </c>
      <c r="E84" s="155" t="e">
        <f>#REF!</f>
        <v>#REF!</v>
      </c>
      <c r="F84" s="182" t="e">
        <f>#REF!</f>
        <v>#REF!</v>
      </c>
      <c r="G84" s="153" t="e">
        <f>#REF!</f>
        <v>#REF!</v>
      </c>
      <c r="H84" s="152" t="s">
        <v>70</v>
      </c>
      <c r="I84" s="158"/>
      <c r="J84" s="152" t="str">
        <f>'YARIŞMA BİLGİLERİ'!$F$21</f>
        <v>12 Yaş Erkek</v>
      </c>
      <c r="K84" s="155" t="str">
        <f t="shared" si="6"/>
        <v>İZMİR-Naili Moran Türkiye Atletizm Şampiyonası</v>
      </c>
      <c r="L84" s="156" t="e">
        <f>#REF!</f>
        <v>#REF!</v>
      </c>
      <c r="M84" s="156" t="s">
        <v>618</v>
      </c>
    </row>
    <row r="85" spans="1:13" s="148" customFormat="1" ht="26.25" customHeight="1" x14ac:dyDescent="0.2">
      <c r="A85" s="150">
        <v>126</v>
      </c>
      <c r="B85" s="160" t="s">
        <v>70</v>
      </c>
      <c r="C85" s="151" t="e">
        <f>#REF!</f>
        <v>#REF!</v>
      </c>
      <c r="D85" s="155" t="e">
        <f>#REF!</f>
        <v>#REF!</v>
      </c>
      <c r="E85" s="155" t="e">
        <f>#REF!</f>
        <v>#REF!</v>
      </c>
      <c r="F85" s="182" t="e">
        <f>#REF!</f>
        <v>#REF!</v>
      </c>
      <c r="G85" s="153" t="e">
        <f>#REF!</f>
        <v>#REF!</v>
      </c>
      <c r="H85" s="152" t="s">
        <v>70</v>
      </c>
      <c r="I85" s="158"/>
      <c r="J85" s="152" t="str">
        <f>'YARIŞMA BİLGİLERİ'!$F$21</f>
        <v>12 Yaş Erkek</v>
      </c>
      <c r="K85" s="155" t="str">
        <f t="shared" si="6"/>
        <v>İZMİR-Naili Moran Türkiye Atletizm Şampiyonası</v>
      </c>
      <c r="L85" s="156" t="e">
        <f>#REF!</f>
        <v>#REF!</v>
      </c>
      <c r="M85" s="156" t="s">
        <v>618</v>
      </c>
    </row>
    <row r="86" spans="1:13" s="148" customFormat="1" ht="26.25" customHeight="1" x14ac:dyDescent="0.2">
      <c r="A86" s="150">
        <v>127</v>
      </c>
      <c r="B86" s="160" t="s">
        <v>70</v>
      </c>
      <c r="C86" s="151" t="e">
        <f>#REF!</f>
        <v>#REF!</v>
      </c>
      <c r="D86" s="155" t="e">
        <f>#REF!</f>
        <v>#REF!</v>
      </c>
      <c r="E86" s="155" t="e">
        <f>#REF!</f>
        <v>#REF!</v>
      </c>
      <c r="F86" s="182" t="e">
        <f>#REF!</f>
        <v>#REF!</v>
      </c>
      <c r="G86" s="153" t="e">
        <f>#REF!</f>
        <v>#REF!</v>
      </c>
      <c r="H86" s="152" t="s">
        <v>70</v>
      </c>
      <c r="I86" s="158"/>
      <c r="J86" s="152" t="str">
        <f>'YARIŞMA BİLGİLERİ'!$F$21</f>
        <v>12 Yaş Erkek</v>
      </c>
      <c r="K86" s="155" t="str">
        <f t="shared" si="6"/>
        <v>İZMİR-Naili Moran Türkiye Atletizm Şampiyonası</v>
      </c>
      <c r="L86" s="156" t="e">
        <f>#REF!</f>
        <v>#REF!</v>
      </c>
      <c r="M86" s="156" t="s">
        <v>618</v>
      </c>
    </row>
    <row r="87" spans="1:13" s="148" customFormat="1" ht="26.25" customHeight="1" x14ac:dyDescent="0.2">
      <c r="A87" s="150">
        <v>128</v>
      </c>
      <c r="B87" s="160" t="s">
        <v>70</v>
      </c>
      <c r="C87" s="151" t="e">
        <f>#REF!</f>
        <v>#REF!</v>
      </c>
      <c r="D87" s="155" t="e">
        <f>#REF!</f>
        <v>#REF!</v>
      </c>
      <c r="E87" s="155" t="e">
        <f>#REF!</f>
        <v>#REF!</v>
      </c>
      <c r="F87" s="182" t="e">
        <f>#REF!</f>
        <v>#REF!</v>
      </c>
      <c r="G87" s="153" t="e">
        <f>#REF!</f>
        <v>#REF!</v>
      </c>
      <c r="H87" s="152" t="s">
        <v>70</v>
      </c>
      <c r="I87" s="158"/>
      <c r="J87" s="152" t="str">
        <f>'YARIŞMA BİLGİLERİ'!$F$21</f>
        <v>12 Yaş Erkek</v>
      </c>
      <c r="K87" s="155" t="str">
        <f t="shared" si="6"/>
        <v>İZMİR-Naili Moran Türkiye Atletizm Şampiyonası</v>
      </c>
      <c r="L87" s="156" t="e">
        <f>#REF!</f>
        <v>#REF!</v>
      </c>
      <c r="M87" s="156" t="s">
        <v>618</v>
      </c>
    </row>
    <row r="88" spans="1:13" s="148" customFormat="1" ht="26.25" customHeight="1" x14ac:dyDescent="0.2">
      <c r="A88" s="150">
        <v>129</v>
      </c>
      <c r="B88" s="160" t="s">
        <v>70</v>
      </c>
      <c r="C88" s="151" t="e">
        <f>#REF!</f>
        <v>#REF!</v>
      </c>
      <c r="D88" s="155" t="e">
        <f>#REF!</f>
        <v>#REF!</v>
      </c>
      <c r="E88" s="155" t="e">
        <f>#REF!</f>
        <v>#REF!</v>
      </c>
      <c r="F88" s="182" t="e">
        <f>#REF!</f>
        <v>#REF!</v>
      </c>
      <c r="G88" s="153" t="e">
        <f>#REF!</f>
        <v>#REF!</v>
      </c>
      <c r="H88" s="152" t="s">
        <v>70</v>
      </c>
      <c r="I88" s="158"/>
      <c r="J88" s="152" t="str">
        <f>'YARIŞMA BİLGİLERİ'!$F$21</f>
        <v>12 Yaş Erkek</v>
      </c>
      <c r="K88" s="155" t="str">
        <f t="shared" si="6"/>
        <v>İZMİR-Naili Moran Türkiye Atletizm Şampiyonası</v>
      </c>
      <c r="L88" s="156" t="e">
        <f>#REF!</f>
        <v>#REF!</v>
      </c>
      <c r="M88" s="156" t="s">
        <v>618</v>
      </c>
    </row>
    <row r="89" spans="1:13" s="148" customFormat="1" ht="26.25" customHeight="1" x14ac:dyDescent="0.2">
      <c r="A89" s="150">
        <v>130</v>
      </c>
      <c r="B89" s="160" t="s">
        <v>70</v>
      </c>
      <c r="C89" s="151" t="e">
        <f>#REF!</f>
        <v>#REF!</v>
      </c>
      <c r="D89" s="155" t="e">
        <f>#REF!</f>
        <v>#REF!</v>
      </c>
      <c r="E89" s="155" t="e">
        <f>#REF!</f>
        <v>#REF!</v>
      </c>
      <c r="F89" s="182" t="e">
        <f>#REF!</f>
        <v>#REF!</v>
      </c>
      <c r="G89" s="153" t="e">
        <f>#REF!</f>
        <v>#REF!</v>
      </c>
      <c r="H89" s="152" t="s">
        <v>70</v>
      </c>
      <c r="I89" s="158"/>
      <c r="J89" s="152" t="str">
        <f>'YARIŞMA BİLGİLERİ'!$F$21</f>
        <v>12 Yaş Erkek</v>
      </c>
      <c r="K89" s="155" t="str">
        <f t="shared" si="6"/>
        <v>İZMİR-Naili Moran Türkiye Atletizm Şampiyonası</v>
      </c>
      <c r="L89" s="156" t="e">
        <f>#REF!</f>
        <v>#REF!</v>
      </c>
      <c r="M89" s="156" t="s">
        <v>618</v>
      </c>
    </row>
    <row r="90" spans="1:13" s="148" customFormat="1" ht="26.25" customHeight="1" x14ac:dyDescent="0.2">
      <c r="A90" s="150">
        <v>131</v>
      </c>
      <c r="B90" s="160" t="s">
        <v>70</v>
      </c>
      <c r="C90" s="151" t="e">
        <f>#REF!</f>
        <v>#REF!</v>
      </c>
      <c r="D90" s="155" t="e">
        <f>#REF!</f>
        <v>#REF!</v>
      </c>
      <c r="E90" s="155" t="e">
        <f>#REF!</f>
        <v>#REF!</v>
      </c>
      <c r="F90" s="182" t="e">
        <f>#REF!</f>
        <v>#REF!</v>
      </c>
      <c r="G90" s="153" t="e">
        <f>#REF!</f>
        <v>#REF!</v>
      </c>
      <c r="H90" s="152" t="s">
        <v>70</v>
      </c>
      <c r="I90" s="158"/>
      <c r="J90" s="152" t="str">
        <f>'YARIŞMA BİLGİLERİ'!$F$21</f>
        <v>12 Yaş Erkek</v>
      </c>
      <c r="K90" s="155" t="str">
        <f t="shared" si="6"/>
        <v>İZMİR-Naili Moran Türkiye Atletizm Şampiyonası</v>
      </c>
      <c r="L90" s="156" t="e">
        <f>#REF!</f>
        <v>#REF!</v>
      </c>
      <c r="M90" s="156" t="s">
        <v>618</v>
      </c>
    </row>
    <row r="91" spans="1:13" s="148" customFormat="1" ht="26.25" customHeight="1" x14ac:dyDescent="0.2">
      <c r="A91" s="150">
        <v>132</v>
      </c>
      <c r="B91" s="160" t="s">
        <v>70</v>
      </c>
      <c r="C91" s="151" t="e">
        <f>#REF!</f>
        <v>#REF!</v>
      </c>
      <c r="D91" s="155" t="e">
        <f>#REF!</f>
        <v>#REF!</v>
      </c>
      <c r="E91" s="155" t="e">
        <f>#REF!</f>
        <v>#REF!</v>
      </c>
      <c r="F91" s="182" t="e">
        <f>#REF!</f>
        <v>#REF!</v>
      </c>
      <c r="G91" s="153" t="e">
        <f>#REF!</f>
        <v>#REF!</v>
      </c>
      <c r="H91" s="152" t="s">
        <v>70</v>
      </c>
      <c r="I91" s="158"/>
      <c r="J91" s="152" t="str">
        <f>'YARIŞMA BİLGİLERİ'!$F$21</f>
        <v>12 Yaş Erkek</v>
      </c>
      <c r="K91" s="155" t="str">
        <f t="shared" si="6"/>
        <v>İZMİR-Naili Moran Türkiye Atletizm Şampiyonası</v>
      </c>
      <c r="L91" s="156" t="e">
        <f>#REF!</f>
        <v>#REF!</v>
      </c>
      <c r="M91" s="156" t="s">
        <v>618</v>
      </c>
    </row>
    <row r="92" spans="1:13" s="148" customFormat="1" ht="26.25" customHeight="1" x14ac:dyDescent="0.2">
      <c r="A92" s="150">
        <v>133</v>
      </c>
      <c r="B92" s="160" t="s">
        <v>70</v>
      </c>
      <c r="C92" s="151" t="e">
        <f>#REF!</f>
        <v>#REF!</v>
      </c>
      <c r="D92" s="155" t="e">
        <f>#REF!</f>
        <v>#REF!</v>
      </c>
      <c r="E92" s="155" t="e">
        <f>#REF!</f>
        <v>#REF!</v>
      </c>
      <c r="F92" s="182" t="e">
        <f>#REF!</f>
        <v>#REF!</v>
      </c>
      <c r="G92" s="153" t="e">
        <f>#REF!</f>
        <v>#REF!</v>
      </c>
      <c r="H92" s="152" t="s">
        <v>70</v>
      </c>
      <c r="I92" s="158"/>
      <c r="J92" s="152" t="str">
        <f>'YARIŞMA BİLGİLERİ'!$F$21</f>
        <v>12 Yaş Erkek</v>
      </c>
      <c r="K92" s="155" t="str">
        <f t="shared" si="6"/>
        <v>İZMİR-Naili Moran Türkiye Atletizm Şampiyonası</v>
      </c>
      <c r="L92" s="156" t="e">
        <f>#REF!</f>
        <v>#REF!</v>
      </c>
      <c r="M92" s="156" t="s">
        <v>618</v>
      </c>
    </row>
    <row r="93" spans="1:13" s="148" customFormat="1" ht="26.25" customHeight="1" x14ac:dyDescent="0.2">
      <c r="A93" s="150">
        <v>134</v>
      </c>
      <c r="B93" s="160" t="s">
        <v>70</v>
      </c>
      <c r="C93" s="151" t="e">
        <f>#REF!</f>
        <v>#REF!</v>
      </c>
      <c r="D93" s="155" t="e">
        <f>#REF!</f>
        <v>#REF!</v>
      </c>
      <c r="E93" s="155" t="e">
        <f>#REF!</f>
        <v>#REF!</v>
      </c>
      <c r="F93" s="182" t="e">
        <f>#REF!</f>
        <v>#REF!</v>
      </c>
      <c r="G93" s="153" t="e">
        <f>#REF!</f>
        <v>#REF!</v>
      </c>
      <c r="H93" s="152" t="s">
        <v>70</v>
      </c>
      <c r="I93" s="158"/>
      <c r="J93" s="152" t="str">
        <f>'YARIŞMA BİLGİLERİ'!$F$21</f>
        <v>12 Yaş Erkek</v>
      </c>
      <c r="K93" s="155" t="str">
        <f t="shared" si="6"/>
        <v>İZMİR-Naili Moran Türkiye Atletizm Şampiyonası</v>
      </c>
      <c r="L93" s="156" t="e">
        <f>#REF!</f>
        <v>#REF!</v>
      </c>
      <c r="M93" s="156" t="s">
        <v>618</v>
      </c>
    </row>
    <row r="94" spans="1:13" s="148" customFormat="1" ht="26.25" customHeight="1" x14ac:dyDescent="0.2">
      <c r="A94" s="150">
        <v>135</v>
      </c>
      <c r="B94" s="160" t="s">
        <v>70</v>
      </c>
      <c r="C94" s="151" t="e">
        <f>#REF!</f>
        <v>#REF!</v>
      </c>
      <c r="D94" s="155" t="e">
        <f>#REF!</f>
        <v>#REF!</v>
      </c>
      <c r="E94" s="155" t="e">
        <f>#REF!</f>
        <v>#REF!</v>
      </c>
      <c r="F94" s="182" t="e">
        <f>#REF!</f>
        <v>#REF!</v>
      </c>
      <c r="G94" s="153" t="e">
        <f>#REF!</f>
        <v>#REF!</v>
      </c>
      <c r="H94" s="152" t="s">
        <v>70</v>
      </c>
      <c r="I94" s="158"/>
      <c r="J94" s="152" t="str">
        <f>'YARIŞMA BİLGİLERİ'!$F$21</f>
        <v>12 Yaş Erkek</v>
      </c>
      <c r="K94" s="155" t="str">
        <f t="shared" si="6"/>
        <v>İZMİR-Naili Moran Türkiye Atletizm Şampiyonası</v>
      </c>
      <c r="L94" s="156" t="e">
        <f>#REF!</f>
        <v>#REF!</v>
      </c>
      <c r="M94" s="156" t="s">
        <v>618</v>
      </c>
    </row>
    <row r="95" spans="1:13" s="148" customFormat="1" ht="26.25" customHeight="1" x14ac:dyDescent="0.2">
      <c r="A95" s="150">
        <v>136</v>
      </c>
      <c r="B95" s="160" t="s">
        <v>70</v>
      </c>
      <c r="C95" s="151" t="e">
        <f>#REF!</f>
        <v>#REF!</v>
      </c>
      <c r="D95" s="155" t="e">
        <f>#REF!</f>
        <v>#REF!</v>
      </c>
      <c r="E95" s="155" t="e">
        <f>#REF!</f>
        <v>#REF!</v>
      </c>
      <c r="F95" s="182" t="e">
        <f>#REF!</f>
        <v>#REF!</v>
      </c>
      <c r="G95" s="153" t="e">
        <f>#REF!</f>
        <v>#REF!</v>
      </c>
      <c r="H95" s="152" t="s">
        <v>70</v>
      </c>
      <c r="I95" s="158"/>
      <c r="J95" s="152" t="str">
        <f>'YARIŞMA BİLGİLERİ'!$F$21</f>
        <v>12 Yaş Erkek</v>
      </c>
      <c r="K95" s="155" t="str">
        <f t="shared" si="6"/>
        <v>İZMİR-Naili Moran Türkiye Atletizm Şampiyonası</v>
      </c>
      <c r="L95" s="156" t="e">
        <f>#REF!</f>
        <v>#REF!</v>
      </c>
      <c r="M95" s="156" t="s">
        <v>618</v>
      </c>
    </row>
    <row r="96" spans="1:13" s="148" customFormat="1" ht="26.25" customHeight="1" x14ac:dyDescent="0.2">
      <c r="A96" s="150">
        <v>137</v>
      </c>
      <c r="B96" s="160" t="s">
        <v>70</v>
      </c>
      <c r="C96" s="151" t="e">
        <f>#REF!</f>
        <v>#REF!</v>
      </c>
      <c r="D96" s="155" t="e">
        <f>#REF!</f>
        <v>#REF!</v>
      </c>
      <c r="E96" s="155" t="e">
        <f>#REF!</f>
        <v>#REF!</v>
      </c>
      <c r="F96" s="182" t="e">
        <f>#REF!</f>
        <v>#REF!</v>
      </c>
      <c r="G96" s="153" t="e">
        <f>#REF!</f>
        <v>#REF!</v>
      </c>
      <c r="H96" s="152" t="s">
        <v>70</v>
      </c>
      <c r="I96" s="158"/>
      <c r="J96" s="152" t="str">
        <f>'YARIŞMA BİLGİLERİ'!$F$21</f>
        <v>12 Yaş Erkek</v>
      </c>
      <c r="K96" s="155" t="str">
        <f t="shared" si="6"/>
        <v>İZMİR-Naili Moran Türkiye Atletizm Şampiyonası</v>
      </c>
      <c r="L96" s="156" t="e">
        <f>#REF!</f>
        <v>#REF!</v>
      </c>
      <c r="M96" s="156" t="s">
        <v>618</v>
      </c>
    </row>
    <row r="97" spans="1:13" s="148" customFormat="1" ht="26.25" customHeight="1" x14ac:dyDescent="0.2">
      <c r="A97" s="150">
        <v>138</v>
      </c>
      <c r="B97" s="160" t="s">
        <v>70</v>
      </c>
      <c r="C97" s="151" t="e">
        <f>#REF!</f>
        <v>#REF!</v>
      </c>
      <c r="D97" s="155" t="e">
        <f>#REF!</f>
        <v>#REF!</v>
      </c>
      <c r="E97" s="155" t="e">
        <f>#REF!</f>
        <v>#REF!</v>
      </c>
      <c r="F97" s="182" t="e">
        <f>#REF!</f>
        <v>#REF!</v>
      </c>
      <c r="G97" s="153" t="e">
        <f>#REF!</f>
        <v>#REF!</v>
      </c>
      <c r="H97" s="152" t="s">
        <v>70</v>
      </c>
      <c r="I97" s="158"/>
      <c r="J97" s="152" t="str">
        <f>'YARIŞMA BİLGİLERİ'!$F$21</f>
        <v>12 Yaş Erkek</v>
      </c>
      <c r="K97" s="155" t="str">
        <f t="shared" si="6"/>
        <v>İZMİR-Naili Moran Türkiye Atletizm Şampiyonası</v>
      </c>
      <c r="L97" s="156" t="e">
        <f>#REF!</f>
        <v>#REF!</v>
      </c>
      <c r="M97" s="156" t="s">
        <v>618</v>
      </c>
    </row>
    <row r="98" spans="1:13" s="148" customFormat="1" ht="26.25" customHeight="1" x14ac:dyDescent="0.2">
      <c r="A98" s="150">
        <v>139</v>
      </c>
      <c r="B98" s="160" t="s">
        <v>70</v>
      </c>
      <c r="C98" s="151" t="e">
        <f>#REF!</f>
        <v>#REF!</v>
      </c>
      <c r="D98" s="155" t="e">
        <f>#REF!</f>
        <v>#REF!</v>
      </c>
      <c r="E98" s="155" t="e">
        <f>#REF!</f>
        <v>#REF!</v>
      </c>
      <c r="F98" s="182" t="e">
        <f>#REF!</f>
        <v>#REF!</v>
      </c>
      <c r="G98" s="153" t="e">
        <f>#REF!</f>
        <v>#REF!</v>
      </c>
      <c r="H98" s="152" t="s">
        <v>70</v>
      </c>
      <c r="I98" s="158"/>
      <c r="J98" s="152" t="str">
        <f>'YARIŞMA BİLGİLERİ'!$F$21</f>
        <v>12 Yaş Erkek</v>
      </c>
      <c r="K98" s="155" t="str">
        <f t="shared" si="6"/>
        <v>İZMİR-Naili Moran Türkiye Atletizm Şampiyonası</v>
      </c>
      <c r="L98" s="156" t="e">
        <f>#REF!</f>
        <v>#REF!</v>
      </c>
      <c r="M98" s="156" t="s">
        <v>618</v>
      </c>
    </row>
    <row r="99" spans="1:13" s="148" customFormat="1" ht="26.25" customHeight="1" x14ac:dyDescent="0.2">
      <c r="A99" s="150">
        <v>140</v>
      </c>
      <c r="B99" s="160" t="s">
        <v>70</v>
      </c>
      <c r="C99" s="151" t="e">
        <f>#REF!</f>
        <v>#REF!</v>
      </c>
      <c r="D99" s="155" t="e">
        <f>#REF!</f>
        <v>#REF!</v>
      </c>
      <c r="E99" s="155" t="e">
        <f>#REF!</f>
        <v>#REF!</v>
      </c>
      <c r="F99" s="182" t="e">
        <f>#REF!</f>
        <v>#REF!</v>
      </c>
      <c r="G99" s="153" t="e">
        <f>#REF!</f>
        <v>#REF!</v>
      </c>
      <c r="H99" s="152" t="s">
        <v>70</v>
      </c>
      <c r="I99" s="158"/>
      <c r="J99" s="152" t="str">
        <f>'YARIŞMA BİLGİLERİ'!$F$21</f>
        <v>12 Yaş Erkek</v>
      </c>
      <c r="K99" s="155" t="str">
        <f t="shared" si="6"/>
        <v>İZMİR-Naili Moran Türkiye Atletizm Şampiyonası</v>
      </c>
      <c r="L99" s="156" t="e">
        <f>#REF!</f>
        <v>#REF!</v>
      </c>
      <c r="M99" s="156" t="s">
        <v>618</v>
      </c>
    </row>
    <row r="100" spans="1:13" s="148" customFormat="1" ht="26.25" customHeight="1" x14ac:dyDescent="0.2">
      <c r="A100" s="150">
        <v>141</v>
      </c>
      <c r="B100" s="160" t="s">
        <v>70</v>
      </c>
      <c r="C100" s="151" t="e">
        <f>#REF!</f>
        <v>#REF!</v>
      </c>
      <c r="D100" s="155" t="e">
        <f>#REF!</f>
        <v>#REF!</v>
      </c>
      <c r="E100" s="155" t="e">
        <f>#REF!</f>
        <v>#REF!</v>
      </c>
      <c r="F100" s="182" t="e">
        <f>#REF!</f>
        <v>#REF!</v>
      </c>
      <c r="G100" s="153" t="e">
        <f>#REF!</f>
        <v>#REF!</v>
      </c>
      <c r="H100" s="152" t="s">
        <v>70</v>
      </c>
      <c r="I100" s="158"/>
      <c r="J100" s="152" t="str">
        <f>'YARIŞMA BİLGİLERİ'!$F$21</f>
        <v>12 Yaş Erkek</v>
      </c>
      <c r="K100" s="155" t="str">
        <f t="shared" si="6"/>
        <v>İZMİR-Naili Moran Türkiye Atletizm Şampiyonası</v>
      </c>
      <c r="L100" s="156" t="e">
        <f>#REF!</f>
        <v>#REF!</v>
      </c>
      <c r="M100" s="156" t="s">
        <v>618</v>
      </c>
    </row>
    <row r="101" spans="1:13" s="148" customFormat="1" ht="26.25" customHeight="1" x14ac:dyDescent="0.2">
      <c r="A101" s="150">
        <v>142</v>
      </c>
      <c r="B101" s="160" t="s">
        <v>70</v>
      </c>
      <c r="C101" s="151" t="e">
        <f>#REF!</f>
        <v>#REF!</v>
      </c>
      <c r="D101" s="155" t="e">
        <f>#REF!</f>
        <v>#REF!</v>
      </c>
      <c r="E101" s="155" t="e">
        <f>#REF!</f>
        <v>#REF!</v>
      </c>
      <c r="F101" s="182" t="e">
        <f>#REF!</f>
        <v>#REF!</v>
      </c>
      <c r="G101" s="153" t="e">
        <f>#REF!</f>
        <v>#REF!</v>
      </c>
      <c r="H101" s="152" t="s">
        <v>70</v>
      </c>
      <c r="I101" s="158"/>
      <c r="J101" s="152" t="str">
        <f>'YARIŞMA BİLGİLERİ'!$F$21</f>
        <v>12 Yaş Erkek</v>
      </c>
      <c r="K101" s="155" t="str">
        <f t="shared" si="6"/>
        <v>İZMİR-Naili Moran Türkiye Atletizm Şampiyonası</v>
      </c>
      <c r="L101" s="156" t="e">
        <f>#REF!</f>
        <v>#REF!</v>
      </c>
      <c r="M101" s="156" t="s">
        <v>618</v>
      </c>
    </row>
    <row r="102" spans="1:13" s="148" customFormat="1" ht="26.25" customHeight="1" x14ac:dyDescent="0.2">
      <c r="A102" s="150">
        <v>143</v>
      </c>
      <c r="B102" s="160" t="s">
        <v>70</v>
      </c>
      <c r="C102" s="151" t="e">
        <f>#REF!</f>
        <v>#REF!</v>
      </c>
      <c r="D102" s="155" t="e">
        <f>#REF!</f>
        <v>#REF!</v>
      </c>
      <c r="E102" s="155" t="e">
        <f>#REF!</f>
        <v>#REF!</v>
      </c>
      <c r="F102" s="182" t="e">
        <f>#REF!</f>
        <v>#REF!</v>
      </c>
      <c r="G102" s="153" t="e">
        <f>#REF!</f>
        <v>#REF!</v>
      </c>
      <c r="H102" s="152" t="s">
        <v>70</v>
      </c>
      <c r="I102" s="158"/>
      <c r="J102" s="152" t="str">
        <f>'YARIŞMA BİLGİLERİ'!$F$21</f>
        <v>12 Yaş Erkek</v>
      </c>
      <c r="K102" s="155" t="str">
        <f t="shared" si="6"/>
        <v>İZMİR-Naili Moran Türkiye Atletizm Şampiyonası</v>
      </c>
      <c r="L102" s="156" t="e">
        <f>#REF!</f>
        <v>#REF!</v>
      </c>
      <c r="M102" s="156" t="s">
        <v>618</v>
      </c>
    </row>
    <row r="103" spans="1:13" s="148" customFormat="1" ht="26.25" customHeight="1" x14ac:dyDescent="0.2">
      <c r="A103" s="150">
        <v>144</v>
      </c>
      <c r="B103" s="160" t="s">
        <v>70</v>
      </c>
      <c r="C103" s="151" t="e">
        <f>#REF!</f>
        <v>#REF!</v>
      </c>
      <c r="D103" s="155" t="e">
        <f>#REF!</f>
        <v>#REF!</v>
      </c>
      <c r="E103" s="155" t="e">
        <f>#REF!</f>
        <v>#REF!</v>
      </c>
      <c r="F103" s="182" t="e">
        <f>#REF!</f>
        <v>#REF!</v>
      </c>
      <c r="G103" s="153" t="e">
        <f>#REF!</f>
        <v>#REF!</v>
      </c>
      <c r="H103" s="152" t="s">
        <v>70</v>
      </c>
      <c r="I103" s="158"/>
      <c r="J103" s="152" t="str">
        <f>'YARIŞMA BİLGİLERİ'!$F$21</f>
        <v>12 Yaş Erkek</v>
      </c>
      <c r="K103" s="155" t="str">
        <f t="shared" si="6"/>
        <v>İZMİR-Naili Moran Türkiye Atletizm Şampiyonası</v>
      </c>
      <c r="L103" s="156" t="e">
        <f>#REF!</f>
        <v>#REF!</v>
      </c>
      <c r="M103" s="156" t="s">
        <v>618</v>
      </c>
    </row>
    <row r="104" spans="1:13" s="148" customFormat="1" ht="26.25" customHeight="1" x14ac:dyDescent="0.2">
      <c r="A104" s="150">
        <v>145</v>
      </c>
      <c r="B104" s="160" t="s">
        <v>70</v>
      </c>
      <c r="C104" s="151" t="e">
        <f>#REF!</f>
        <v>#REF!</v>
      </c>
      <c r="D104" s="155" t="e">
        <f>#REF!</f>
        <v>#REF!</v>
      </c>
      <c r="E104" s="155" t="e">
        <f>#REF!</f>
        <v>#REF!</v>
      </c>
      <c r="F104" s="182" t="e">
        <f>#REF!</f>
        <v>#REF!</v>
      </c>
      <c r="G104" s="153" t="e">
        <f>#REF!</f>
        <v>#REF!</v>
      </c>
      <c r="H104" s="152" t="s">
        <v>70</v>
      </c>
      <c r="I104" s="158"/>
      <c r="J104" s="152" t="str">
        <f>'YARIŞMA BİLGİLERİ'!$F$21</f>
        <v>12 Yaş Erkek</v>
      </c>
      <c r="K104" s="155" t="str">
        <f t="shared" si="6"/>
        <v>İZMİR-Naili Moran Türkiye Atletizm Şampiyonası</v>
      </c>
      <c r="L104" s="156" t="e">
        <f>#REF!</f>
        <v>#REF!</v>
      </c>
      <c r="M104" s="156" t="s">
        <v>618</v>
      </c>
    </row>
    <row r="105" spans="1:13" s="148" customFormat="1" ht="26.25" customHeight="1" x14ac:dyDescent="0.2">
      <c r="A105" s="150">
        <v>146</v>
      </c>
      <c r="B105" s="160" t="s">
        <v>70</v>
      </c>
      <c r="C105" s="151" t="e">
        <f>#REF!</f>
        <v>#REF!</v>
      </c>
      <c r="D105" s="155" t="e">
        <f>#REF!</f>
        <v>#REF!</v>
      </c>
      <c r="E105" s="155" t="e">
        <f>#REF!</f>
        <v>#REF!</v>
      </c>
      <c r="F105" s="182" t="e">
        <f>#REF!</f>
        <v>#REF!</v>
      </c>
      <c r="G105" s="153" t="e">
        <f>#REF!</f>
        <v>#REF!</v>
      </c>
      <c r="H105" s="152" t="s">
        <v>70</v>
      </c>
      <c r="I105" s="158"/>
      <c r="J105" s="152" t="str">
        <f>'YARIŞMA BİLGİLERİ'!$F$21</f>
        <v>12 Yaş Erkek</v>
      </c>
      <c r="K105" s="155" t="str">
        <f t="shared" si="6"/>
        <v>İZMİR-Naili Moran Türkiye Atletizm Şampiyonası</v>
      </c>
      <c r="L105" s="156" t="e">
        <f>#REF!</f>
        <v>#REF!</v>
      </c>
      <c r="M105" s="156" t="s">
        <v>618</v>
      </c>
    </row>
    <row r="106" spans="1:13" s="148" customFormat="1" ht="26.25" customHeight="1" x14ac:dyDescent="0.2">
      <c r="A106" s="150">
        <v>147</v>
      </c>
      <c r="B106" s="160" t="s">
        <v>70</v>
      </c>
      <c r="C106" s="151" t="e">
        <f>#REF!</f>
        <v>#REF!</v>
      </c>
      <c r="D106" s="155" t="e">
        <f>#REF!</f>
        <v>#REF!</v>
      </c>
      <c r="E106" s="155" t="e">
        <f>#REF!</f>
        <v>#REF!</v>
      </c>
      <c r="F106" s="182" t="e">
        <f>#REF!</f>
        <v>#REF!</v>
      </c>
      <c r="G106" s="153" t="e">
        <f>#REF!</f>
        <v>#REF!</v>
      </c>
      <c r="H106" s="152" t="s">
        <v>70</v>
      </c>
      <c r="I106" s="158"/>
      <c r="J106" s="152" t="str">
        <f>'YARIŞMA BİLGİLERİ'!$F$21</f>
        <v>12 Yaş Erkek</v>
      </c>
      <c r="K106" s="155" t="str">
        <f t="shared" si="6"/>
        <v>İZMİR-Naili Moran Türkiye Atletizm Şampiyonası</v>
      </c>
      <c r="L106" s="156" t="e">
        <f>#REF!</f>
        <v>#REF!</v>
      </c>
      <c r="M106" s="156" t="s">
        <v>618</v>
      </c>
    </row>
    <row r="107" spans="1:13" s="148" customFormat="1" ht="26.25" customHeight="1" x14ac:dyDescent="0.2">
      <c r="A107" s="150">
        <v>210</v>
      </c>
      <c r="B107" s="160" t="s">
        <v>151</v>
      </c>
      <c r="C107" s="151" t="e">
        <f>#REF!</f>
        <v>#REF!</v>
      </c>
      <c r="D107" s="155" t="e">
        <f>#REF!</f>
        <v>#REF!</v>
      </c>
      <c r="E107" s="155" t="e">
        <f>#REF!</f>
        <v>#REF!</v>
      </c>
      <c r="F107" s="183" t="e">
        <f>#REF!</f>
        <v>#REF!</v>
      </c>
      <c r="G107" s="153" t="e">
        <f>#REF!</f>
        <v>#REF!</v>
      </c>
      <c r="H107" s="152" t="s">
        <v>151</v>
      </c>
      <c r="I107" s="158"/>
      <c r="J107" s="152" t="str">
        <f>'YARIŞMA BİLGİLERİ'!$F$21</f>
        <v>12 Yaş Erkek</v>
      </c>
      <c r="K107" s="155" t="str">
        <f>CONCATENATE(K$1,"-",A$1)</f>
        <v>İZMİR-Naili Moran Türkiye Atletizm Şampiyonası</v>
      </c>
      <c r="L107" s="156" t="e">
        <f>#REF!</f>
        <v>#REF!</v>
      </c>
      <c r="M107" s="156" t="s">
        <v>618</v>
      </c>
    </row>
    <row r="108" spans="1:13" s="148" customFormat="1" ht="26.25" customHeight="1" x14ac:dyDescent="0.2">
      <c r="A108" s="150">
        <v>211</v>
      </c>
      <c r="B108" s="160" t="s">
        <v>151</v>
      </c>
      <c r="C108" s="151" t="e">
        <f>#REF!</f>
        <v>#REF!</v>
      </c>
      <c r="D108" s="155" t="e">
        <f>#REF!</f>
        <v>#REF!</v>
      </c>
      <c r="E108" s="155" t="e">
        <f>#REF!</f>
        <v>#REF!</v>
      </c>
      <c r="F108" s="183" t="e">
        <f>#REF!</f>
        <v>#REF!</v>
      </c>
      <c r="G108" s="153" t="e">
        <f>#REF!</f>
        <v>#REF!</v>
      </c>
      <c r="H108" s="152" t="s">
        <v>151</v>
      </c>
      <c r="I108" s="158"/>
      <c r="J108" s="152" t="str">
        <f>'YARIŞMA BİLGİLERİ'!$F$21</f>
        <v>12 Yaş Erkek</v>
      </c>
      <c r="K108" s="155" t="str">
        <f t="shared" ref="K108:K131" si="7">CONCATENATE(K$1,"-",A$1)</f>
        <v>İZMİR-Naili Moran Türkiye Atletizm Şampiyonası</v>
      </c>
      <c r="L108" s="156" t="e">
        <f>#REF!</f>
        <v>#REF!</v>
      </c>
      <c r="M108" s="156" t="s">
        <v>618</v>
      </c>
    </row>
    <row r="109" spans="1:13" s="148" customFormat="1" ht="26.25" customHeight="1" x14ac:dyDescent="0.2">
      <c r="A109" s="150">
        <v>212</v>
      </c>
      <c r="B109" s="160" t="s">
        <v>151</v>
      </c>
      <c r="C109" s="151" t="e">
        <f>#REF!</f>
        <v>#REF!</v>
      </c>
      <c r="D109" s="155" t="e">
        <f>#REF!</f>
        <v>#REF!</v>
      </c>
      <c r="E109" s="155" t="e">
        <f>#REF!</f>
        <v>#REF!</v>
      </c>
      <c r="F109" s="183" t="e">
        <f>#REF!</f>
        <v>#REF!</v>
      </c>
      <c r="G109" s="153" t="e">
        <f>#REF!</f>
        <v>#REF!</v>
      </c>
      <c r="H109" s="152" t="s">
        <v>151</v>
      </c>
      <c r="I109" s="158"/>
      <c r="J109" s="152" t="str">
        <f>'YARIŞMA BİLGİLERİ'!$F$21</f>
        <v>12 Yaş Erkek</v>
      </c>
      <c r="K109" s="155" t="str">
        <f t="shared" si="7"/>
        <v>İZMİR-Naili Moran Türkiye Atletizm Şampiyonası</v>
      </c>
      <c r="L109" s="156" t="e">
        <f>#REF!</f>
        <v>#REF!</v>
      </c>
      <c r="M109" s="156" t="s">
        <v>618</v>
      </c>
    </row>
    <row r="110" spans="1:13" s="148" customFormat="1" ht="26.25" customHeight="1" x14ac:dyDescent="0.2">
      <c r="A110" s="150">
        <v>213</v>
      </c>
      <c r="B110" s="160" t="s">
        <v>151</v>
      </c>
      <c r="C110" s="151" t="e">
        <f>#REF!</f>
        <v>#REF!</v>
      </c>
      <c r="D110" s="155" t="e">
        <f>#REF!</f>
        <v>#REF!</v>
      </c>
      <c r="E110" s="155" t="e">
        <f>#REF!</f>
        <v>#REF!</v>
      </c>
      <c r="F110" s="183" t="e">
        <f>#REF!</f>
        <v>#REF!</v>
      </c>
      <c r="G110" s="153" t="e">
        <f>#REF!</f>
        <v>#REF!</v>
      </c>
      <c r="H110" s="152" t="s">
        <v>151</v>
      </c>
      <c r="I110" s="158"/>
      <c r="J110" s="152" t="str">
        <f>'YARIŞMA BİLGİLERİ'!$F$21</f>
        <v>12 Yaş Erkek</v>
      </c>
      <c r="K110" s="155" t="str">
        <f t="shared" si="7"/>
        <v>İZMİR-Naili Moran Türkiye Atletizm Şampiyonası</v>
      </c>
      <c r="L110" s="156" t="e">
        <f>#REF!</f>
        <v>#REF!</v>
      </c>
      <c r="M110" s="156" t="s">
        <v>618</v>
      </c>
    </row>
    <row r="111" spans="1:13" s="148" customFormat="1" ht="26.25" customHeight="1" x14ac:dyDescent="0.2">
      <c r="A111" s="150">
        <v>214</v>
      </c>
      <c r="B111" s="160" t="s">
        <v>151</v>
      </c>
      <c r="C111" s="151" t="e">
        <f>#REF!</f>
        <v>#REF!</v>
      </c>
      <c r="D111" s="155" t="e">
        <f>#REF!</f>
        <v>#REF!</v>
      </c>
      <c r="E111" s="155" t="e">
        <f>#REF!</f>
        <v>#REF!</v>
      </c>
      <c r="F111" s="183" t="e">
        <f>#REF!</f>
        <v>#REF!</v>
      </c>
      <c r="G111" s="153" t="e">
        <f>#REF!</f>
        <v>#REF!</v>
      </c>
      <c r="H111" s="152" t="s">
        <v>151</v>
      </c>
      <c r="I111" s="158"/>
      <c r="J111" s="152" t="str">
        <f>'YARIŞMA BİLGİLERİ'!$F$21</f>
        <v>12 Yaş Erkek</v>
      </c>
      <c r="K111" s="155" t="str">
        <f t="shared" si="7"/>
        <v>İZMİR-Naili Moran Türkiye Atletizm Şampiyonası</v>
      </c>
      <c r="L111" s="156" t="e">
        <f>#REF!</f>
        <v>#REF!</v>
      </c>
      <c r="M111" s="156" t="s">
        <v>618</v>
      </c>
    </row>
    <row r="112" spans="1:13" s="148" customFormat="1" ht="26.25" customHeight="1" x14ac:dyDescent="0.2">
      <c r="A112" s="150">
        <v>215</v>
      </c>
      <c r="B112" s="160" t="s">
        <v>151</v>
      </c>
      <c r="C112" s="151" t="e">
        <f>#REF!</f>
        <v>#REF!</v>
      </c>
      <c r="D112" s="155" t="e">
        <f>#REF!</f>
        <v>#REF!</v>
      </c>
      <c r="E112" s="155" t="e">
        <f>#REF!</f>
        <v>#REF!</v>
      </c>
      <c r="F112" s="183" t="e">
        <f>#REF!</f>
        <v>#REF!</v>
      </c>
      <c r="G112" s="153" t="e">
        <f>#REF!</f>
        <v>#REF!</v>
      </c>
      <c r="H112" s="152" t="s">
        <v>151</v>
      </c>
      <c r="I112" s="158"/>
      <c r="J112" s="152" t="str">
        <f>'YARIŞMA BİLGİLERİ'!$F$21</f>
        <v>12 Yaş Erkek</v>
      </c>
      <c r="K112" s="155" t="str">
        <f t="shared" si="7"/>
        <v>İZMİR-Naili Moran Türkiye Atletizm Şampiyonası</v>
      </c>
      <c r="L112" s="156" t="e">
        <f>#REF!</f>
        <v>#REF!</v>
      </c>
      <c r="M112" s="156" t="s">
        <v>618</v>
      </c>
    </row>
    <row r="113" spans="1:13" s="148" customFormat="1" ht="26.25" customHeight="1" x14ac:dyDescent="0.2">
      <c r="A113" s="150">
        <v>216</v>
      </c>
      <c r="B113" s="160" t="s">
        <v>151</v>
      </c>
      <c r="C113" s="151" t="e">
        <f>#REF!</f>
        <v>#REF!</v>
      </c>
      <c r="D113" s="155" t="e">
        <f>#REF!</f>
        <v>#REF!</v>
      </c>
      <c r="E113" s="155" t="e">
        <f>#REF!</f>
        <v>#REF!</v>
      </c>
      <c r="F113" s="183" t="e">
        <f>#REF!</f>
        <v>#REF!</v>
      </c>
      <c r="G113" s="153" t="e">
        <f>#REF!</f>
        <v>#REF!</v>
      </c>
      <c r="H113" s="152" t="s">
        <v>151</v>
      </c>
      <c r="I113" s="158"/>
      <c r="J113" s="152" t="str">
        <f>'YARIŞMA BİLGİLERİ'!$F$21</f>
        <v>12 Yaş Erkek</v>
      </c>
      <c r="K113" s="155" t="str">
        <f t="shared" si="7"/>
        <v>İZMİR-Naili Moran Türkiye Atletizm Şampiyonası</v>
      </c>
      <c r="L113" s="156" t="e">
        <f>#REF!</f>
        <v>#REF!</v>
      </c>
      <c r="M113" s="156" t="s">
        <v>618</v>
      </c>
    </row>
    <row r="114" spans="1:13" s="148" customFormat="1" ht="26.25" customHeight="1" x14ac:dyDescent="0.2">
      <c r="A114" s="150">
        <v>217</v>
      </c>
      <c r="B114" s="160" t="s">
        <v>151</v>
      </c>
      <c r="C114" s="151" t="e">
        <f>#REF!</f>
        <v>#REF!</v>
      </c>
      <c r="D114" s="155" t="e">
        <f>#REF!</f>
        <v>#REF!</v>
      </c>
      <c r="E114" s="155" t="e">
        <f>#REF!</f>
        <v>#REF!</v>
      </c>
      <c r="F114" s="183" t="e">
        <f>#REF!</f>
        <v>#REF!</v>
      </c>
      <c r="G114" s="153" t="e">
        <f>#REF!</f>
        <v>#REF!</v>
      </c>
      <c r="H114" s="152" t="s">
        <v>151</v>
      </c>
      <c r="I114" s="158"/>
      <c r="J114" s="152" t="str">
        <f>'YARIŞMA BİLGİLERİ'!$F$21</f>
        <v>12 Yaş Erkek</v>
      </c>
      <c r="K114" s="155" t="str">
        <f t="shared" si="7"/>
        <v>İZMİR-Naili Moran Türkiye Atletizm Şampiyonası</v>
      </c>
      <c r="L114" s="156" t="e">
        <f>#REF!</f>
        <v>#REF!</v>
      </c>
      <c r="M114" s="156" t="s">
        <v>618</v>
      </c>
    </row>
    <row r="115" spans="1:13" s="148" customFormat="1" ht="26.25" customHeight="1" x14ac:dyDescent="0.2">
      <c r="A115" s="150">
        <v>218</v>
      </c>
      <c r="B115" s="160" t="s">
        <v>151</v>
      </c>
      <c r="C115" s="151" t="e">
        <f>#REF!</f>
        <v>#REF!</v>
      </c>
      <c r="D115" s="155" t="e">
        <f>#REF!</f>
        <v>#REF!</v>
      </c>
      <c r="E115" s="155" t="e">
        <f>#REF!</f>
        <v>#REF!</v>
      </c>
      <c r="F115" s="183" t="e">
        <f>#REF!</f>
        <v>#REF!</v>
      </c>
      <c r="G115" s="153" t="e">
        <f>#REF!</f>
        <v>#REF!</v>
      </c>
      <c r="H115" s="152" t="s">
        <v>151</v>
      </c>
      <c r="I115" s="158"/>
      <c r="J115" s="152" t="str">
        <f>'YARIŞMA BİLGİLERİ'!$F$21</f>
        <v>12 Yaş Erkek</v>
      </c>
      <c r="K115" s="155" t="str">
        <f t="shared" si="7"/>
        <v>İZMİR-Naili Moran Türkiye Atletizm Şampiyonası</v>
      </c>
      <c r="L115" s="156" t="e">
        <f>#REF!</f>
        <v>#REF!</v>
      </c>
      <c r="M115" s="156" t="s">
        <v>618</v>
      </c>
    </row>
    <row r="116" spans="1:13" s="148" customFormat="1" ht="26.25" customHeight="1" x14ac:dyDescent="0.2">
      <c r="A116" s="150">
        <v>219</v>
      </c>
      <c r="B116" s="160" t="s">
        <v>151</v>
      </c>
      <c r="C116" s="151" t="e">
        <f>#REF!</f>
        <v>#REF!</v>
      </c>
      <c r="D116" s="155" t="e">
        <f>#REF!</f>
        <v>#REF!</v>
      </c>
      <c r="E116" s="155" t="e">
        <f>#REF!</f>
        <v>#REF!</v>
      </c>
      <c r="F116" s="183" t="e">
        <f>#REF!</f>
        <v>#REF!</v>
      </c>
      <c r="G116" s="153" t="e">
        <f>#REF!</f>
        <v>#REF!</v>
      </c>
      <c r="H116" s="152" t="s">
        <v>151</v>
      </c>
      <c r="I116" s="158"/>
      <c r="J116" s="152" t="str">
        <f>'YARIŞMA BİLGİLERİ'!$F$21</f>
        <v>12 Yaş Erkek</v>
      </c>
      <c r="K116" s="155" t="str">
        <f t="shared" si="7"/>
        <v>İZMİR-Naili Moran Türkiye Atletizm Şampiyonası</v>
      </c>
      <c r="L116" s="156" t="e">
        <f>#REF!</f>
        <v>#REF!</v>
      </c>
      <c r="M116" s="156" t="s">
        <v>618</v>
      </c>
    </row>
    <row r="117" spans="1:13" s="148" customFormat="1" ht="26.25" customHeight="1" x14ac:dyDescent="0.2">
      <c r="A117" s="150">
        <v>220</v>
      </c>
      <c r="B117" s="160" t="s">
        <v>151</v>
      </c>
      <c r="C117" s="151" t="e">
        <f>#REF!</f>
        <v>#REF!</v>
      </c>
      <c r="D117" s="155" t="e">
        <f>#REF!</f>
        <v>#REF!</v>
      </c>
      <c r="E117" s="155" t="e">
        <f>#REF!</f>
        <v>#REF!</v>
      </c>
      <c r="F117" s="183" t="e">
        <f>#REF!</f>
        <v>#REF!</v>
      </c>
      <c r="G117" s="153" t="e">
        <f>#REF!</f>
        <v>#REF!</v>
      </c>
      <c r="H117" s="152" t="s">
        <v>151</v>
      </c>
      <c r="I117" s="158"/>
      <c r="J117" s="152" t="str">
        <f>'YARIŞMA BİLGİLERİ'!$F$21</f>
        <v>12 Yaş Erkek</v>
      </c>
      <c r="K117" s="155" t="str">
        <f t="shared" si="7"/>
        <v>İZMİR-Naili Moran Türkiye Atletizm Şampiyonası</v>
      </c>
      <c r="L117" s="156" t="e">
        <f>#REF!</f>
        <v>#REF!</v>
      </c>
      <c r="M117" s="156" t="s">
        <v>618</v>
      </c>
    </row>
    <row r="118" spans="1:13" s="148" customFormat="1" ht="26.25" customHeight="1" x14ac:dyDescent="0.2">
      <c r="A118" s="150">
        <v>221</v>
      </c>
      <c r="B118" s="160" t="s">
        <v>151</v>
      </c>
      <c r="C118" s="151" t="e">
        <f>#REF!</f>
        <v>#REF!</v>
      </c>
      <c r="D118" s="155" t="e">
        <f>#REF!</f>
        <v>#REF!</v>
      </c>
      <c r="E118" s="155" t="e">
        <f>#REF!</f>
        <v>#REF!</v>
      </c>
      <c r="F118" s="183" t="e">
        <f>#REF!</f>
        <v>#REF!</v>
      </c>
      <c r="G118" s="153" t="e">
        <f>#REF!</f>
        <v>#REF!</v>
      </c>
      <c r="H118" s="152" t="s">
        <v>151</v>
      </c>
      <c r="I118" s="158"/>
      <c r="J118" s="152" t="str">
        <f>'YARIŞMA BİLGİLERİ'!$F$21</f>
        <v>12 Yaş Erkek</v>
      </c>
      <c r="K118" s="155" t="str">
        <f t="shared" si="7"/>
        <v>İZMİR-Naili Moran Türkiye Atletizm Şampiyonası</v>
      </c>
      <c r="L118" s="156" t="e">
        <f>#REF!</f>
        <v>#REF!</v>
      </c>
      <c r="M118" s="156" t="s">
        <v>618</v>
      </c>
    </row>
    <row r="119" spans="1:13" s="148" customFormat="1" ht="26.25" customHeight="1" x14ac:dyDescent="0.2">
      <c r="A119" s="150">
        <v>222</v>
      </c>
      <c r="B119" s="160" t="s">
        <v>151</v>
      </c>
      <c r="C119" s="151" t="e">
        <f>#REF!</f>
        <v>#REF!</v>
      </c>
      <c r="D119" s="155" t="e">
        <f>#REF!</f>
        <v>#REF!</v>
      </c>
      <c r="E119" s="155" t="e">
        <f>#REF!</f>
        <v>#REF!</v>
      </c>
      <c r="F119" s="183" t="e">
        <f>#REF!</f>
        <v>#REF!</v>
      </c>
      <c r="G119" s="153" t="e">
        <f>#REF!</f>
        <v>#REF!</v>
      </c>
      <c r="H119" s="152" t="s">
        <v>151</v>
      </c>
      <c r="I119" s="158"/>
      <c r="J119" s="152" t="str">
        <f>'YARIŞMA BİLGİLERİ'!$F$21</f>
        <v>12 Yaş Erkek</v>
      </c>
      <c r="K119" s="155" t="str">
        <f t="shared" si="7"/>
        <v>İZMİR-Naili Moran Türkiye Atletizm Şampiyonası</v>
      </c>
      <c r="L119" s="156" t="e">
        <f>#REF!</f>
        <v>#REF!</v>
      </c>
      <c r="M119" s="156" t="s">
        <v>618</v>
      </c>
    </row>
    <row r="120" spans="1:13" s="148" customFormat="1" ht="26.25" customHeight="1" x14ac:dyDescent="0.2">
      <c r="A120" s="150">
        <v>223</v>
      </c>
      <c r="B120" s="160" t="s">
        <v>151</v>
      </c>
      <c r="C120" s="151" t="e">
        <f>#REF!</f>
        <v>#REF!</v>
      </c>
      <c r="D120" s="155" t="e">
        <f>#REF!</f>
        <v>#REF!</v>
      </c>
      <c r="E120" s="155" t="e">
        <f>#REF!</f>
        <v>#REF!</v>
      </c>
      <c r="F120" s="183" t="e">
        <f>#REF!</f>
        <v>#REF!</v>
      </c>
      <c r="G120" s="153" t="e">
        <f>#REF!</f>
        <v>#REF!</v>
      </c>
      <c r="H120" s="152" t="s">
        <v>151</v>
      </c>
      <c r="I120" s="158"/>
      <c r="J120" s="152" t="str">
        <f>'YARIŞMA BİLGİLERİ'!$F$21</f>
        <v>12 Yaş Erkek</v>
      </c>
      <c r="K120" s="155" t="str">
        <f t="shared" si="7"/>
        <v>İZMİR-Naili Moran Türkiye Atletizm Şampiyonası</v>
      </c>
      <c r="L120" s="156" t="e">
        <f>#REF!</f>
        <v>#REF!</v>
      </c>
      <c r="M120" s="156" t="s">
        <v>618</v>
      </c>
    </row>
    <row r="121" spans="1:13" s="148" customFormat="1" ht="26.25" customHeight="1" x14ac:dyDescent="0.2">
      <c r="A121" s="150">
        <v>224</v>
      </c>
      <c r="B121" s="160" t="s">
        <v>151</v>
      </c>
      <c r="C121" s="151" t="e">
        <f>#REF!</f>
        <v>#REF!</v>
      </c>
      <c r="D121" s="155" t="e">
        <f>#REF!</f>
        <v>#REF!</v>
      </c>
      <c r="E121" s="155" t="e">
        <f>#REF!</f>
        <v>#REF!</v>
      </c>
      <c r="F121" s="183" t="e">
        <f>#REF!</f>
        <v>#REF!</v>
      </c>
      <c r="G121" s="153" t="e">
        <f>#REF!</f>
        <v>#REF!</v>
      </c>
      <c r="H121" s="152" t="s">
        <v>151</v>
      </c>
      <c r="I121" s="158"/>
      <c r="J121" s="152" t="str">
        <f>'YARIŞMA BİLGİLERİ'!$F$21</f>
        <v>12 Yaş Erkek</v>
      </c>
      <c r="K121" s="155" t="str">
        <f t="shared" si="7"/>
        <v>İZMİR-Naili Moran Türkiye Atletizm Şampiyonası</v>
      </c>
      <c r="L121" s="156" t="e">
        <f>#REF!</f>
        <v>#REF!</v>
      </c>
      <c r="M121" s="156" t="s">
        <v>618</v>
      </c>
    </row>
    <row r="122" spans="1:13" s="148" customFormat="1" ht="26.25" customHeight="1" x14ac:dyDescent="0.2">
      <c r="A122" s="150">
        <v>225</v>
      </c>
      <c r="B122" s="160" t="s">
        <v>151</v>
      </c>
      <c r="C122" s="151" t="e">
        <f>#REF!</f>
        <v>#REF!</v>
      </c>
      <c r="D122" s="155" t="e">
        <f>#REF!</f>
        <v>#REF!</v>
      </c>
      <c r="E122" s="155" t="e">
        <f>#REF!</f>
        <v>#REF!</v>
      </c>
      <c r="F122" s="183" t="e">
        <f>#REF!</f>
        <v>#REF!</v>
      </c>
      <c r="G122" s="153" t="e">
        <f>#REF!</f>
        <v>#REF!</v>
      </c>
      <c r="H122" s="152" t="s">
        <v>151</v>
      </c>
      <c r="I122" s="158"/>
      <c r="J122" s="152" t="str">
        <f>'YARIŞMA BİLGİLERİ'!$F$21</f>
        <v>12 Yaş Erkek</v>
      </c>
      <c r="K122" s="155" t="str">
        <f t="shared" si="7"/>
        <v>İZMİR-Naili Moran Türkiye Atletizm Şampiyonası</v>
      </c>
      <c r="L122" s="156" t="e">
        <f>#REF!</f>
        <v>#REF!</v>
      </c>
      <c r="M122" s="156" t="s">
        <v>618</v>
      </c>
    </row>
    <row r="123" spans="1:13" s="148" customFormat="1" ht="26.25" customHeight="1" x14ac:dyDescent="0.2">
      <c r="A123" s="150">
        <v>226</v>
      </c>
      <c r="B123" s="160" t="s">
        <v>151</v>
      </c>
      <c r="C123" s="151" t="e">
        <f>#REF!</f>
        <v>#REF!</v>
      </c>
      <c r="D123" s="155" t="e">
        <f>#REF!</f>
        <v>#REF!</v>
      </c>
      <c r="E123" s="155" t="e">
        <f>#REF!</f>
        <v>#REF!</v>
      </c>
      <c r="F123" s="183" t="e">
        <f>#REF!</f>
        <v>#REF!</v>
      </c>
      <c r="G123" s="153" t="e">
        <f>#REF!</f>
        <v>#REF!</v>
      </c>
      <c r="H123" s="152" t="s">
        <v>151</v>
      </c>
      <c r="I123" s="158"/>
      <c r="J123" s="152" t="str">
        <f>'YARIŞMA BİLGİLERİ'!$F$21</f>
        <v>12 Yaş Erkek</v>
      </c>
      <c r="K123" s="155" t="str">
        <f t="shared" si="7"/>
        <v>İZMİR-Naili Moran Türkiye Atletizm Şampiyonası</v>
      </c>
      <c r="L123" s="156" t="e">
        <f>#REF!</f>
        <v>#REF!</v>
      </c>
      <c r="M123" s="156" t="s">
        <v>618</v>
      </c>
    </row>
    <row r="124" spans="1:13" s="148" customFormat="1" ht="26.25" customHeight="1" x14ac:dyDescent="0.2">
      <c r="A124" s="150">
        <v>227</v>
      </c>
      <c r="B124" s="160" t="s">
        <v>151</v>
      </c>
      <c r="C124" s="151" t="e">
        <f>#REF!</f>
        <v>#REF!</v>
      </c>
      <c r="D124" s="155" t="e">
        <f>#REF!</f>
        <v>#REF!</v>
      </c>
      <c r="E124" s="155" t="e">
        <f>#REF!</f>
        <v>#REF!</v>
      </c>
      <c r="F124" s="183" t="e">
        <f>#REF!</f>
        <v>#REF!</v>
      </c>
      <c r="G124" s="153" t="e">
        <f>#REF!</f>
        <v>#REF!</v>
      </c>
      <c r="H124" s="152" t="s">
        <v>151</v>
      </c>
      <c r="I124" s="158"/>
      <c r="J124" s="152" t="str">
        <f>'YARIŞMA BİLGİLERİ'!$F$21</f>
        <v>12 Yaş Erkek</v>
      </c>
      <c r="K124" s="155" t="str">
        <f t="shared" si="7"/>
        <v>İZMİR-Naili Moran Türkiye Atletizm Şampiyonası</v>
      </c>
      <c r="L124" s="156" t="e">
        <f>#REF!</f>
        <v>#REF!</v>
      </c>
      <c r="M124" s="156" t="s">
        <v>618</v>
      </c>
    </row>
    <row r="125" spans="1:13" s="148" customFormat="1" ht="26.25" customHeight="1" x14ac:dyDescent="0.2">
      <c r="A125" s="150">
        <v>228</v>
      </c>
      <c r="B125" s="160" t="s">
        <v>151</v>
      </c>
      <c r="C125" s="151" t="e">
        <f>#REF!</f>
        <v>#REF!</v>
      </c>
      <c r="D125" s="155" t="e">
        <f>#REF!</f>
        <v>#REF!</v>
      </c>
      <c r="E125" s="155" t="e">
        <f>#REF!</f>
        <v>#REF!</v>
      </c>
      <c r="F125" s="183" t="e">
        <f>#REF!</f>
        <v>#REF!</v>
      </c>
      <c r="G125" s="153" t="e">
        <f>#REF!</f>
        <v>#REF!</v>
      </c>
      <c r="H125" s="152" t="s">
        <v>151</v>
      </c>
      <c r="I125" s="158"/>
      <c r="J125" s="152" t="str">
        <f>'YARIŞMA BİLGİLERİ'!$F$21</f>
        <v>12 Yaş Erkek</v>
      </c>
      <c r="K125" s="155" t="str">
        <f t="shared" si="7"/>
        <v>İZMİR-Naili Moran Türkiye Atletizm Şampiyonası</v>
      </c>
      <c r="L125" s="156" t="e">
        <f>#REF!</f>
        <v>#REF!</v>
      </c>
      <c r="M125" s="156" t="s">
        <v>618</v>
      </c>
    </row>
    <row r="126" spans="1:13" s="148" customFormat="1" ht="26.25" customHeight="1" x14ac:dyDescent="0.2">
      <c r="A126" s="150">
        <v>229</v>
      </c>
      <c r="B126" s="160" t="s">
        <v>151</v>
      </c>
      <c r="C126" s="151" t="e">
        <f>#REF!</f>
        <v>#REF!</v>
      </c>
      <c r="D126" s="155" t="e">
        <f>#REF!</f>
        <v>#REF!</v>
      </c>
      <c r="E126" s="155" t="e">
        <f>#REF!</f>
        <v>#REF!</v>
      </c>
      <c r="F126" s="183" t="e">
        <f>#REF!</f>
        <v>#REF!</v>
      </c>
      <c r="G126" s="153" t="e">
        <f>#REF!</f>
        <v>#REF!</v>
      </c>
      <c r="H126" s="152" t="s">
        <v>151</v>
      </c>
      <c r="I126" s="158"/>
      <c r="J126" s="152" t="str">
        <f>'YARIŞMA BİLGİLERİ'!$F$21</f>
        <v>12 Yaş Erkek</v>
      </c>
      <c r="K126" s="155" t="str">
        <f t="shared" si="7"/>
        <v>İZMİR-Naili Moran Türkiye Atletizm Şampiyonası</v>
      </c>
      <c r="L126" s="156" t="e">
        <f>#REF!</f>
        <v>#REF!</v>
      </c>
      <c r="M126" s="156" t="s">
        <v>618</v>
      </c>
    </row>
    <row r="127" spans="1:13" s="148" customFormat="1" ht="26.25" customHeight="1" x14ac:dyDescent="0.2">
      <c r="A127" s="150">
        <v>230</v>
      </c>
      <c r="B127" s="160" t="s">
        <v>151</v>
      </c>
      <c r="C127" s="151" t="e">
        <f>#REF!</f>
        <v>#REF!</v>
      </c>
      <c r="D127" s="155" t="e">
        <f>#REF!</f>
        <v>#REF!</v>
      </c>
      <c r="E127" s="155" t="e">
        <f>#REF!</f>
        <v>#REF!</v>
      </c>
      <c r="F127" s="183" t="e">
        <f>#REF!</f>
        <v>#REF!</v>
      </c>
      <c r="G127" s="153" t="e">
        <f>#REF!</f>
        <v>#REF!</v>
      </c>
      <c r="H127" s="152" t="s">
        <v>151</v>
      </c>
      <c r="I127" s="158"/>
      <c r="J127" s="152" t="str">
        <f>'YARIŞMA BİLGİLERİ'!$F$21</f>
        <v>12 Yaş Erkek</v>
      </c>
      <c r="K127" s="155" t="str">
        <f t="shared" si="7"/>
        <v>İZMİR-Naili Moran Türkiye Atletizm Şampiyonası</v>
      </c>
      <c r="L127" s="156" t="e">
        <f>#REF!</f>
        <v>#REF!</v>
      </c>
      <c r="M127" s="156" t="s">
        <v>618</v>
      </c>
    </row>
    <row r="128" spans="1:13" s="148" customFormat="1" ht="26.25" customHeight="1" x14ac:dyDescent="0.2">
      <c r="A128" s="150">
        <v>231</v>
      </c>
      <c r="B128" s="160" t="s">
        <v>151</v>
      </c>
      <c r="C128" s="151" t="e">
        <f>#REF!</f>
        <v>#REF!</v>
      </c>
      <c r="D128" s="155" t="e">
        <f>#REF!</f>
        <v>#REF!</v>
      </c>
      <c r="E128" s="155" t="e">
        <f>#REF!</f>
        <v>#REF!</v>
      </c>
      <c r="F128" s="183" t="e">
        <f>#REF!</f>
        <v>#REF!</v>
      </c>
      <c r="G128" s="153" t="e">
        <f>#REF!</f>
        <v>#REF!</v>
      </c>
      <c r="H128" s="152" t="s">
        <v>151</v>
      </c>
      <c r="I128" s="158"/>
      <c r="J128" s="152" t="str">
        <f>'YARIŞMA BİLGİLERİ'!$F$21</f>
        <v>12 Yaş Erkek</v>
      </c>
      <c r="K128" s="155" t="str">
        <f t="shared" si="7"/>
        <v>İZMİR-Naili Moran Türkiye Atletizm Şampiyonası</v>
      </c>
      <c r="L128" s="156" t="e">
        <f>#REF!</f>
        <v>#REF!</v>
      </c>
      <c r="M128" s="156" t="s">
        <v>618</v>
      </c>
    </row>
    <row r="129" spans="1:13" s="148" customFormat="1" ht="26.25" customHeight="1" x14ac:dyDescent="0.2">
      <c r="A129" s="150">
        <v>232</v>
      </c>
      <c r="B129" s="160" t="s">
        <v>151</v>
      </c>
      <c r="C129" s="151" t="e">
        <f>#REF!</f>
        <v>#REF!</v>
      </c>
      <c r="D129" s="155" t="e">
        <f>#REF!</f>
        <v>#REF!</v>
      </c>
      <c r="E129" s="155" t="e">
        <f>#REF!</f>
        <v>#REF!</v>
      </c>
      <c r="F129" s="183" t="e">
        <f>#REF!</f>
        <v>#REF!</v>
      </c>
      <c r="G129" s="153" t="e">
        <f>#REF!</f>
        <v>#REF!</v>
      </c>
      <c r="H129" s="152" t="s">
        <v>151</v>
      </c>
      <c r="I129" s="158"/>
      <c r="J129" s="152" t="str">
        <f>'YARIŞMA BİLGİLERİ'!$F$21</f>
        <v>12 Yaş Erkek</v>
      </c>
      <c r="K129" s="155" t="str">
        <f t="shared" si="7"/>
        <v>İZMİR-Naili Moran Türkiye Atletizm Şampiyonası</v>
      </c>
      <c r="L129" s="156" t="e">
        <f>#REF!</f>
        <v>#REF!</v>
      </c>
      <c r="M129" s="156" t="s">
        <v>618</v>
      </c>
    </row>
    <row r="130" spans="1:13" s="148" customFormat="1" ht="26.25" customHeight="1" x14ac:dyDescent="0.2">
      <c r="A130" s="150">
        <v>233</v>
      </c>
      <c r="B130" s="160" t="s">
        <v>151</v>
      </c>
      <c r="C130" s="151" t="e">
        <f>#REF!</f>
        <v>#REF!</v>
      </c>
      <c r="D130" s="155" t="e">
        <f>#REF!</f>
        <v>#REF!</v>
      </c>
      <c r="E130" s="155" t="e">
        <f>#REF!</f>
        <v>#REF!</v>
      </c>
      <c r="F130" s="183" t="e">
        <f>#REF!</f>
        <v>#REF!</v>
      </c>
      <c r="G130" s="153" t="e">
        <f>#REF!</f>
        <v>#REF!</v>
      </c>
      <c r="H130" s="152" t="s">
        <v>151</v>
      </c>
      <c r="I130" s="158"/>
      <c r="J130" s="152" t="str">
        <f>'YARIŞMA BİLGİLERİ'!$F$21</f>
        <v>12 Yaş Erkek</v>
      </c>
      <c r="K130" s="155" t="str">
        <f t="shared" si="7"/>
        <v>İZMİR-Naili Moran Türkiye Atletizm Şampiyonası</v>
      </c>
      <c r="L130" s="156" t="e">
        <f>#REF!</f>
        <v>#REF!</v>
      </c>
      <c r="M130" s="156" t="s">
        <v>618</v>
      </c>
    </row>
    <row r="131" spans="1:13" s="148" customFormat="1" ht="26.25" customHeight="1" x14ac:dyDescent="0.2">
      <c r="A131" s="150">
        <v>234</v>
      </c>
      <c r="B131" s="160" t="s">
        <v>151</v>
      </c>
      <c r="C131" s="151" t="e">
        <f>#REF!</f>
        <v>#REF!</v>
      </c>
      <c r="D131" s="155" t="e">
        <f>#REF!</f>
        <v>#REF!</v>
      </c>
      <c r="E131" s="155" t="e">
        <f>#REF!</f>
        <v>#REF!</v>
      </c>
      <c r="F131" s="183" t="e">
        <f>#REF!</f>
        <v>#REF!</v>
      </c>
      <c r="G131" s="153" t="e">
        <f>#REF!</f>
        <v>#REF!</v>
      </c>
      <c r="H131" s="152" t="s">
        <v>151</v>
      </c>
      <c r="I131" s="158"/>
      <c r="J131" s="152" t="str">
        <f>'YARIŞMA BİLGİLERİ'!$F$21</f>
        <v>12 Yaş Erkek</v>
      </c>
      <c r="K131" s="155" t="str">
        <f t="shared" si="7"/>
        <v>İZMİR-Naili Moran Türkiye Atletizm Şampiyonası</v>
      </c>
      <c r="L131" s="156" t="e">
        <f>#REF!</f>
        <v>#REF!</v>
      </c>
      <c r="M131" s="156" t="s">
        <v>618</v>
      </c>
    </row>
    <row r="132" spans="1:13" s="148" customFormat="1" ht="26.25" customHeight="1" x14ac:dyDescent="0.2">
      <c r="A132" s="150">
        <v>235</v>
      </c>
      <c r="B132" s="160" t="s">
        <v>151</v>
      </c>
      <c r="C132" s="151" t="e">
        <f>#REF!</f>
        <v>#REF!</v>
      </c>
      <c r="D132" s="155" t="e">
        <f>#REF!</f>
        <v>#REF!</v>
      </c>
      <c r="E132" s="155" t="e">
        <f>#REF!</f>
        <v>#REF!</v>
      </c>
      <c r="F132" s="183" t="e">
        <f>#REF!</f>
        <v>#REF!</v>
      </c>
      <c r="G132" s="153" t="e">
        <f>#REF!</f>
        <v>#REF!</v>
      </c>
      <c r="H132" s="152" t="s">
        <v>151</v>
      </c>
      <c r="I132" s="158"/>
      <c r="J132" s="152" t="str">
        <f>'YARIŞMA BİLGİLERİ'!$F$21</f>
        <v>12 Yaş Erkek</v>
      </c>
      <c r="K132" s="155" t="str">
        <f t="shared" ref="K132:K147" si="8">CONCATENATE(K$1,"-",A$1)</f>
        <v>İZMİR-Naili Moran Türkiye Atletizm Şampiyonası</v>
      </c>
      <c r="L132" s="156" t="e">
        <f>#REF!</f>
        <v>#REF!</v>
      </c>
      <c r="M132" s="156" t="s">
        <v>618</v>
      </c>
    </row>
    <row r="133" spans="1:13" s="148" customFormat="1" ht="26.25" customHeight="1" x14ac:dyDescent="0.2">
      <c r="A133" s="150">
        <v>236</v>
      </c>
      <c r="B133" s="160" t="s">
        <v>151</v>
      </c>
      <c r="C133" s="151" t="e">
        <f>#REF!</f>
        <v>#REF!</v>
      </c>
      <c r="D133" s="155" t="e">
        <f>#REF!</f>
        <v>#REF!</v>
      </c>
      <c r="E133" s="155" t="e">
        <f>#REF!</f>
        <v>#REF!</v>
      </c>
      <c r="F133" s="183" t="e">
        <f>#REF!</f>
        <v>#REF!</v>
      </c>
      <c r="G133" s="153" t="e">
        <f>#REF!</f>
        <v>#REF!</v>
      </c>
      <c r="H133" s="152" t="s">
        <v>151</v>
      </c>
      <c r="I133" s="158"/>
      <c r="J133" s="152" t="str">
        <f>'YARIŞMA BİLGİLERİ'!$F$21</f>
        <v>12 Yaş Erkek</v>
      </c>
      <c r="K133" s="155" t="str">
        <f t="shared" si="8"/>
        <v>İZMİR-Naili Moran Türkiye Atletizm Şampiyonası</v>
      </c>
      <c r="L133" s="156" t="e">
        <f>#REF!</f>
        <v>#REF!</v>
      </c>
      <c r="M133" s="156" t="s">
        <v>618</v>
      </c>
    </row>
    <row r="134" spans="1:13" s="148" customFormat="1" ht="26.25" customHeight="1" x14ac:dyDescent="0.2">
      <c r="A134" s="150">
        <v>237</v>
      </c>
      <c r="B134" s="160" t="s">
        <v>151</v>
      </c>
      <c r="C134" s="151" t="e">
        <f>#REF!</f>
        <v>#REF!</v>
      </c>
      <c r="D134" s="155" t="e">
        <f>#REF!</f>
        <v>#REF!</v>
      </c>
      <c r="E134" s="155" t="e">
        <f>#REF!</f>
        <v>#REF!</v>
      </c>
      <c r="F134" s="183" t="e">
        <f>#REF!</f>
        <v>#REF!</v>
      </c>
      <c r="G134" s="153" t="e">
        <f>#REF!</f>
        <v>#REF!</v>
      </c>
      <c r="H134" s="152" t="s">
        <v>151</v>
      </c>
      <c r="I134" s="158"/>
      <c r="J134" s="152" t="str">
        <f>'YARIŞMA BİLGİLERİ'!$F$21</f>
        <v>12 Yaş Erkek</v>
      </c>
      <c r="K134" s="155" t="str">
        <f t="shared" si="8"/>
        <v>İZMİR-Naili Moran Türkiye Atletizm Şampiyonası</v>
      </c>
      <c r="L134" s="156" t="e">
        <f>#REF!</f>
        <v>#REF!</v>
      </c>
      <c r="M134" s="156" t="s">
        <v>618</v>
      </c>
    </row>
    <row r="135" spans="1:13" s="148" customFormat="1" ht="26.25" customHeight="1" x14ac:dyDescent="0.2">
      <c r="A135" s="150">
        <v>238</v>
      </c>
      <c r="B135" s="160" t="s">
        <v>151</v>
      </c>
      <c r="C135" s="151" t="e">
        <f>#REF!</f>
        <v>#REF!</v>
      </c>
      <c r="D135" s="155" t="e">
        <f>#REF!</f>
        <v>#REF!</v>
      </c>
      <c r="E135" s="155" t="e">
        <f>#REF!</f>
        <v>#REF!</v>
      </c>
      <c r="F135" s="183" t="e">
        <f>#REF!</f>
        <v>#REF!</v>
      </c>
      <c r="G135" s="153" t="e">
        <f>#REF!</f>
        <v>#REF!</v>
      </c>
      <c r="H135" s="152" t="s">
        <v>151</v>
      </c>
      <c r="I135" s="158"/>
      <c r="J135" s="152" t="str">
        <f>'YARIŞMA BİLGİLERİ'!$F$21</f>
        <v>12 Yaş Erkek</v>
      </c>
      <c r="K135" s="155" t="str">
        <f t="shared" si="8"/>
        <v>İZMİR-Naili Moran Türkiye Atletizm Şampiyonası</v>
      </c>
      <c r="L135" s="156" t="e">
        <f>#REF!</f>
        <v>#REF!</v>
      </c>
      <c r="M135" s="156" t="s">
        <v>618</v>
      </c>
    </row>
    <row r="136" spans="1:13" s="148" customFormat="1" ht="26.25" customHeight="1" x14ac:dyDescent="0.2">
      <c r="A136" s="150">
        <v>239</v>
      </c>
      <c r="B136" s="160" t="s">
        <v>151</v>
      </c>
      <c r="C136" s="151" t="e">
        <f>#REF!</f>
        <v>#REF!</v>
      </c>
      <c r="D136" s="155" t="e">
        <f>#REF!</f>
        <v>#REF!</v>
      </c>
      <c r="E136" s="155" t="e">
        <f>#REF!</f>
        <v>#REF!</v>
      </c>
      <c r="F136" s="183" t="e">
        <f>#REF!</f>
        <v>#REF!</v>
      </c>
      <c r="G136" s="153" t="e">
        <f>#REF!</f>
        <v>#REF!</v>
      </c>
      <c r="H136" s="152" t="s">
        <v>151</v>
      </c>
      <c r="I136" s="158"/>
      <c r="J136" s="152" t="str">
        <f>'YARIŞMA BİLGİLERİ'!$F$21</f>
        <v>12 Yaş Erkek</v>
      </c>
      <c r="K136" s="155" t="str">
        <f t="shared" si="8"/>
        <v>İZMİR-Naili Moran Türkiye Atletizm Şampiyonası</v>
      </c>
      <c r="L136" s="156" t="e">
        <f>#REF!</f>
        <v>#REF!</v>
      </c>
      <c r="M136" s="156" t="s">
        <v>618</v>
      </c>
    </row>
    <row r="137" spans="1:13" s="148" customFormat="1" ht="26.25" customHeight="1" x14ac:dyDescent="0.2">
      <c r="A137" s="150">
        <v>240</v>
      </c>
      <c r="B137" s="160" t="s">
        <v>151</v>
      </c>
      <c r="C137" s="151" t="e">
        <f>#REF!</f>
        <v>#REF!</v>
      </c>
      <c r="D137" s="155" t="e">
        <f>#REF!</f>
        <v>#REF!</v>
      </c>
      <c r="E137" s="155" t="e">
        <f>#REF!</f>
        <v>#REF!</v>
      </c>
      <c r="F137" s="183" t="e">
        <f>#REF!</f>
        <v>#REF!</v>
      </c>
      <c r="G137" s="153" t="e">
        <f>#REF!</f>
        <v>#REF!</v>
      </c>
      <c r="H137" s="152" t="s">
        <v>151</v>
      </c>
      <c r="I137" s="158"/>
      <c r="J137" s="152" t="str">
        <f>'YARIŞMA BİLGİLERİ'!$F$21</f>
        <v>12 Yaş Erkek</v>
      </c>
      <c r="K137" s="155" t="str">
        <f t="shared" si="8"/>
        <v>İZMİR-Naili Moran Türkiye Atletizm Şampiyonası</v>
      </c>
      <c r="L137" s="156" t="e">
        <f>#REF!</f>
        <v>#REF!</v>
      </c>
      <c r="M137" s="156" t="s">
        <v>618</v>
      </c>
    </row>
    <row r="138" spans="1:13" s="148" customFormat="1" ht="26.25" customHeight="1" x14ac:dyDescent="0.2">
      <c r="A138" s="150">
        <v>241</v>
      </c>
      <c r="B138" s="160" t="s">
        <v>151</v>
      </c>
      <c r="C138" s="151" t="e">
        <f>#REF!</f>
        <v>#REF!</v>
      </c>
      <c r="D138" s="155" t="e">
        <f>#REF!</f>
        <v>#REF!</v>
      </c>
      <c r="E138" s="155" t="e">
        <f>#REF!</f>
        <v>#REF!</v>
      </c>
      <c r="F138" s="183" t="e">
        <f>#REF!</f>
        <v>#REF!</v>
      </c>
      <c r="G138" s="153" t="e">
        <f>#REF!</f>
        <v>#REF!</v>
      </c>
      <c r="H138" s="152" t="s">
        <v>151</v>
      </c>
      <c r="I138" s="158"/>
      <c r="J138" s="152" t="str">
        <f>'YARIŞMA BİLGİLERİ'!$F$21</f>
        <v>12 Yaş Erkek</v>
      </c>
      <c r="K138" s="155" t="str">
        <f t="shared" si="8"/>
        <v>İZMİR-Naili Moran Türkiye Atletizm Şampiyonası</v>
      </c>
      <c r="L138" s="156" t="e">
        <f>#REF!</f>
        <v>#REF!</v>
      </c>
      <c r="M138" s="156" t="s">
        <v>618</v>
      </c>
    </row>
    <row r="139" spans="1:13" s="148" customFormat="1" ht="26.25" customHeight="1" x14ac:dyDescent="0.2">
      <c r="A139" s="150">
        <v>242</v>
      </c>
      <c r="B139" s="160" t="s">
        <v>151</v>
      </c>
      <c r="C139" s="151" t="e">
        <f>#REF!</f>
        <v>#REF!</v>
      </c>
      <c r="D139" s="155" t="e">
        <f>#REF!</f>
        <v>#REF!</v>
      </c>
      <c r="E139" s="155" t="e">
        <f>#REF!</f>
        <v>#REF!</v>
      </c>
      <c r="F139" s="183" t="e">
        <f>#REF!</f>
        <v>#REF!</v>
      </c>
      <c r="G139" s="153" t="e">
        <f>#REF!</f>
        <v>#REF!</v>
      </c>
      <c r="H139" s="152" t="s">
        <v>151</v>
      </c>
      <c r="I139" s="158"/>
      <c r="J139" s="152" t="str">
        <f>'YARIŞMA BİLGİLERİ'!$F$21</f>
        <v>12 Yaş Erkek</v>
      </c>
      <c r="K139" s="155" t="str">
        <f t="shared" si="8"/>
        <v>İZMİR-Naili Moran Türkiye Atletizm Şampiyonası</v>
      </c>
      <c r="L139" s="156" t="e">
        <f>#REF!</f>
        <v>#REF!</v>
      </c>
      <c r="M139" s="156" t="s">
        <v>618</v>
      </c>
    </row>
    <row r="140" spans="1:13" s="148" customFormat="1" ht="26.25" customHeight="1" x14ac:dyDescent="0.2">
      <c r="A140" s="150">
        <v>243</v>
      </c>
      <c r="B140" s="160" t="s">
        <v>151</v>
      </c>
      <c r="C140" s="151" t="e">
        <f>#REF!</f>
        <v>#REF!</v>
      </c>
      <c r="D140" s="155" t="e">
        <f>#REF!</f>
        <v>#REF!</v>
      </c>
      <c r="E140" s="155" t="e">
        <f>#REF!</f>
        <v>#REF!</v>
      </c>
      <c r="F140" s="183" t="e">
        <f>#REF!</f>
        <v>#REF!</v>
      </c>
      <c r="G140" s="153" t="e">
        <f>#REF!</f>
        <v>#REF!</v>
      </c>
      <c r="H140" s="152" t="s">
        <v>151</v>
      </c>
      <c r="I140" s="158"/>
      <c r="J140" s="152" t="str">
        <f>'YARIŞMA BİLGİLERİ'!$F$21</f>
        <v>12 Yaş Erkek</v>
      </c>
      <c r="K140" s="155" t="str">
        <f t="shared" si="8"/>
        <v>İZMİR-Naili Moran Türkiye Atletizm Şampiyonası</v>
      </c>
      <c r="L140" s="156" t="e">
        <f>#REF!</f>
        <v>#REF!</v>
      </c>
      <c r="M140" s="156" t="s">
        <v>618</v>
      </c>
    </row>
    <row r="141" spans="1:13" s="148" customFormat="1" ht="26.25" customHeight="1" x14ac:dyDescent="0.2">
      <c r="A141" s="150">
        <v>244</v>
      </c>
      <c r="B141" s="160" t="s">
        <v>151</v>
      </c>
      <c r="C141" s="151" t="e">
        <f>#REF!</f>
        <v>#REF!</v>
      </c>
      <c r="D141" s="155" t="e">
        <f>#REF!</f>
        <v>#REF!</v>
      </c>
      <c r="E141" s="155" t="e">
        <f>#REF!</f>
        <v>#REF!</v>
      </c>
      <c r="F141" s="183" t="e">
        <f>#REF!</f>
        <v>#REF!</v>
      </c>
      <c r="G141" s="153" t="e">
        <f>#REF!</f>
        <v>#REF!</v>
      </c>
      <c r="H141" s="152" t="s">
        <v>151</v>
      </c>
      <c r="I141" s="158"/>
      <c r="J141" s="152" t="str">
        <f>'YARIŞMA BİLGİLERİ'!$F$21</f>
        <v>12 Yaş Erkek</v>
      </c>
      <c r="K141" s="155" t="str">
        <f t="shared" si="8"/>
        <v>İZMİR-Naili Moran Türkiye Atletizm Şampiyonası</v>
      </c>
      <c r="L141" s="156" t="e">
        <f>#REF!</f>
        <v>#REF!</v>
      </c>
      <c r="M141" s="156" t="s">
        <v>618</v>
      </c>
    </row>
    <row r="142" spans="1:13" s="148" customFormat="1" ht="26.25" customHeight="1" x14ac:dyDescent="0.2">
      <c r="A142" s="150">
        <v>245</v>
      </c>
      <c r="B142" s="160" t="s">
        <v>151</v>
      </c>
      <c r="C142" s="151" t="e">
        <f>#REF!</f>
        <v>#REF!</v>
      </c>
      <c r="D142" s="155" t="e">
        <f>#REF!</f>
        <v>#REF!</v>
      </c>
      <c r="E142" s="155" t="e">
        <f>#REF!</f>
        <v>#REF!</v>
      </c>
      <c r="F142" s="183" t="e">
        <f>#REF!</f>
        <v>#REF!</v>
      </c>
      <c r="G142" s="153" t="e">
        <f>#REF!</f>
        <v>#REF!</v>
      </c>
      <c r="H142" s="152" t="s">
        <v>151</v>
      </c>
      <c r="I142" s="158"/>
      <c r="J142" s="152" t="str">
        <f>'YARIŞMA BİLGİLERİ'!$F$21</f>
        <v>12 Yaş Erkek</v>
      </c>
      <c r="K142" s="155" t="str">
        <f t="shared" si="8"/>
        <v>İZMİR-Naili Moran Türkiye Atletizm Şampiyonası</v>
      </c>
      <c r="L142" s="156" t="e">
        <f>#REF!</f>
        <v>#REF!</v>
      </c>
      <c r="M142" s="156" t="s">
        <v>618</v>
      </c>
    </row>
    <row r="143" spans="1:13" s="148" customFormat="1" ht="26.25" customHeight="1" x14ac:dyDescent="0.2">
      <c r="A143" s="150">
        <v>246</v>
      </c>
      <c r="B143" s="160" t="s">
        <v>151</v>
      </c>
      <c r="C143" s="151" t="e">
        <f>#REF!</f>
        <v>#REF!</v>
      </c>
      <c r="D143" s="155" t="e">
        <f>#REF!</f>
        <v>#REF!</v>
      </c>
      <c r="E143" s="155" t="e">
        <f>#REF!</f>
        <v>#REF!</v>
      </c>
      <c r="F143" s="183" t="e">
        <f>#REF!</f>
        <v>#REF!</v>
      </c>
      <c r="G143" s="153" t="e">
        <f>#REF!</f>
        <v>#REF!</v>
      </c>
      <c r="H143" s="152" t="s">
        <v>151</v>
      </c>
      <c r="I143" s="158"/>
      <c r="J143" s="152" t="str">
        <f>'YARIŞMA BİLGİLERİ'!$F$21</f>
        <v>12 Yaş Erkek</v>
      </c>
      <c r="K143" s="155" t="str">
        <f t="shared" si="8"/>
        <v>İZMİR-Naili Moran Türkiye Atletizm Şampiyonası</v>
      </c>
      <c r="L143" s="156" t="e">
        <f>#REF!</f>
        <v>#REF!</v>
      </c>
      <c r="M143" s="156" t="s">
        <v>618</v>
      </c>
    </row>
    <row r="144" spans="1:13" s="148" customFormat="1" ht="26.25" customHeight="1" x14ac:dyDescent="0.2">
      <c r="A144" s="150">
        <v>247</v>
      </c>
      <c r="B144" s="160" t="s">
        <v>151</v>
      </c>
      <c r="C144" s="151" t="e">
        <f>#REF!</f>
        <v>#REF!</v>
      </c>
      <c r="D144" s="155" t="e">
        <f>#REF!</f>
        <v>#REF!</v>
      </c>
      <c r="E144" s="155" t="e">
        <f>#REF!</f>
        <v>#REF!</v>
      </c>
      <c r="F144" s="183" t="e">
        <f>#REF!</f>
        <v>#REF!</v>
      </c>
      <c r="G144" s="153" t="e">
        <f>#REF!</f>
        <v>#REF!</v>
      </c>
      <c r="H144" s="152" t="s">
        <v>151</v>
      </c>
      <c r="I144" s="158"/>
      <c r="J144" s="152" t="str">
        <f>'YARIŞMA BİLGİLERİ'!$F$21</f>
        <v>12 Yaş Erkek</v>
      </c>
      <c r="K144" s="155" t="str">
        <f t="shared" si="8"/>
        <v>İZMİR-Naili Moran Türkiye Atletizm Şampiyonası</v>
      </c>
      <c r="L144" s="156" t="e">
        <f>#REF!</f>
        <v>#REF!</v>
      </c>
      <c r="M144" s="156" t="s">
        <v>618</v>
      </c>
    </row>
    <row r="145" spans="1:13" s="148" customFormat="1" ht="26.25" customHeight="1" x14ac:dyDescent="0.2">
      <c r="A145" s="150">
        <v>248</v>
      </c>
      <c r="B145" s="160" t="s">
        <v>151</v>
      </c>
      <c r="C145" s="151" t="e">
        <f>#REF!</f>
        <v>#REF!</v>
      </c>
      <c r="D145" s="155" t="e">
        <f>#REF!</f>
        <v>#REF!</v>
      </c>
      <c r="E145" s="155" t="e">
        <f>#REF!</f>
        <v>#REF!</v>
      </c>
      <c r="F145" s="183" t="e">
        <f>#REF!</f>
        <v>#REF!</v>
      </c>
      <c r="G145" s="153" t="e">
        <f>#REF!</f>
        <v>#REF!</v>
      </c>
      <c r="H145" s="152" t="s">
        <v>151</v>
      </c>
      <c r="I145" s="158"/>
      <c r="J145" s="152" t="str">
        <f>'YARIŞMA BİLGİLERİ'!$F$21</f>
        <v>12 Yaş Erkek</v>
      </c>
      <c r="K145" s="155" t="str">
        <f t="shared" si="8"/>
        <v>İZMİR-Naili Moran Türkiye Atletizm Şampiyonası</v>
      </c>
      <c r="L145" s="156" t="e">
        <f>#REF!</f>
        <v>#REF!</v>
      </c>
      <c r="M145" s="156" t="s">
        <v>618</v>
      </c>
    </row>
    <row r="146" spans="1:13" s="148" customFormat="1" ht="26.25" customHeight="1" x14ac:dyDescent="0.2">
      <c r="A146" s="150">
        <v>249</v>
      </c>
      <c r="B146" s="160" t="s">
        <v>151</v>
      </c>
      <c r="C146" s="151" t="e">
        <f>#REF!</f>
        <v>#REF!</v>
      </c>
      <c r="D146" s="155" t="e">
        <f>#REF!</f>
        <v>#REF!</v>
      </c>
      <c r="E146" s="155" t="e">
        <f>#REF!</f>
        <v>#REF!</v>
      </c>
      <c r="F146" s="183" t="e">
        <f>#REF!</f>
        <v>#REF!</v>
      </c>
      <c r="G146" s="153" t="e">
        <f>#REF!</f>
        <v>#REF!</v>
      </c>
      <c r="H146" s="152" t="s">
        <v>151</v>
      </c>
      <c r="I146" s="158"/>
      <c r="J146" s="152" t="str">
        <f>'YARIŞMA BİLGİLERİ'!$F$21</f>
        <v>12 Yaş Erkek</v>
      </c>
      <c r="K146" s="155" t="str">
        <f t="shared" si="8"/>
        <v>İZMİR-Naili Moran Türkiye Atletizm Şampiyonası</v>
      </c>
      <c r="L146" s="156" t="e">
        <f>#REF!</f>
        <v>#REF!</v>
      </c>
      <c r="M146" s="156" t="s">
        <v>618</v>
      </c>
    </row>
    <row r="147" spans="1:13" s="148" customFormat="1" ht="26.25" customHeight="1" x14ac:dyDescent="0.2">
      <c r="A147" s="150">
        <v>250</v>
      </c>
      <c r="B147" s="160" t="s">
        <v>151</v>
      </c>
      <c r="C147" s="151" t="e">
        <f>#REF!</f>
        <v>#REF!</v>
      </c>
      <c r="D147" s="155" t="e">
        <f>#REF!</f>
        <v>#REF!</v>
      </c>
      <c r="E147" s="155" t="e">
        <f>#REF!</f>
        <v>#REF!</v>
      </c>
      <c r="F147" s="183" t="e">
        <f>#REF!</f>
        <v>#REF!</v>
      </c>
      <c r="G147" s="153" t="e">
        <f>#REF!</f>
        <v>#REF!</v>
      </c>
      <c r="H147" s="152" t="s">
        <v>151</v>
      </c>
      <c r="I147" s="158"/>
      <c r="J147" s="152" t="str">
        <f>'YARIŞMA BİLGİLERİ'!$F$21</f>
        <v>12 Yaş Erkek</v>
      </c>
      <c r="K147" s="155" t="str">
        <f t="shared" si="8"/>
        <v>İZMİR-Naili Moran Türkiye Atletizm Şampiyonası</v>
      </c>
      <c r="L147" s="156" t="e">
        <f>#REF!</f>
        <v>#REF!</v>
      </c>
      <c r="M147" s="156" t="s">
        <v>618</v>
      </c>
    </row>
    <row r="148" spans="1:13" s="148" customFormat="1" ht="26.25" customHeight="1" x14ac:dyDescent="0.2">
      <c r="A148" s="150">
        <v>251</v>
      </c>
      <c r="B148" s="160" t="s">
        <v>151</v>
      </c>
      <c r="C148" s="151" t="e">
        <f>#REF!</f>
        <v>#REF!</v>
      </c>
      <c r="D148" s="155" t="e">
        <f>#REF!</f>
        <v>#REF!</v>
      </c>
      <c r="E148" s="155" t="e">
        <f>#REF!</f>
        <v>#REF!</v>
      </c>
      <c r="F148" s="183" t="e">
        <f>#REF!</f>
        <v>#REF!</v>
      </c>
      <c r="G148" s="153" t="e">
        <f>#REF!</f>
        <v>#REF!</v>
      </c>
      <c r="H148" s="152" t="s">
        <v>151</v>
      </c>
      <c r="I148" s="158"/>
      <c r="J148" s="152" t="str">
        <f>'YARIŞMA BİLGİLERİ'!$F$21</f>
        <v>12 Yaş Erkek</v>
      </c>
      <c r="K148" s="155" t="str">
        <f t="shared" ref="K148:K160" si="9">CONCATENATE(K$1,"-",A$1)</f>
        <v>İZMİR-Naili Moran Türkiye Atletizm Şampiyonası</v>
      </c>
      <c r="L148" s="156" t="e">
        <f>#REF!</f>
        <v>#REF!</v>
      </c>
      <c r="M148" s="156" t="s">
        <v>618</v>
      </c>
    </row>
    <row r="149" spans="1:13" s="148" customFormat="1" ht="26.25" customHeight="1" x14ac:dyDescent="0.2">
      <c r="A149" s="150">
        <v>252</v>
      </c>
      <c r="B149" s="160" t="s">
        <v>151</v>
      </c>
      <c r="C149" s="151" t="e">
        <f>#REF!</f>
        <v>#REF!</v>
      </c>
      <c r="D149" s="155" t="e">
        <f>#REF!</f>
        <v>#REF!</v>
      </c>
      <c r="E149" s="155" t="e">
        <f>#REF!</f>
        <v>#REF!</v>
      </c>
      <c r="F149" s="183" t="e">
        <f>#REF!</f>
        <v>#REF!</v>
      </c>
      <c r="G149" s="153" t="e">
        <f>#REF!</f>
        <v>#REF!</v>
      </c>
      <c r="H149" s="152" t="s">
        <v>151</v>
      </c>
      <c r="I149" s="158"/>
      <c r="J149" s="152" t="str">
        <f>'YARIŞMA BİLGİLERİ'!$F$21</f>
        <v>12 Yaş Erkek</v>
      </c>
      <c r="K149" s="155" t="str">
        <f t="shared" si="9"/>
        <v>İZMİR-Naili Moran Türkiye Atletizm Şampiyonası</v>
      </c>
      <c r="L149" s="156" t="e">
        <f>#REF!</f>
        <v>#REF!</v>
      </c>
      <c r="M149" s="156" t="s">
        <v>618</v>
      </c>
    </row>
    <row r="150" spans="1:13" s="148" customFormat="1" ht="26.25" customHeight="1" x14ac:dyDescent="0.2">
      <c r="A150" s="150">
        <v>253</v>
      </c>
      <c r="B150" s="160" t="s">
        <v>151</v>
      </c>
      <c r="C150" s="151" t="e">
        <f>#REF!</f>
        <v>#REF!</v>
      </c>
      <c r="D150" s="155" t="e">
        <f>#REF!</f>
        <v>#REF!</v>
      </c>
      <c r="E150" s="155" t="e">
        <f>#REF!</f>
        <v>#REF!</v>
      </c>
      <c r="F150" s="183" t="e">
        <f>#REF!</f>
        <v>#REF!</v>
      </c>
      <c r="G150" s="153" t="e">
        <f>#REF!</f>
        <v>#REF!</v>
      </c>
      <c r="H150" s="152" t="s">
        <v>151</v>
      </c>
      <c r="I150" s="158"/>
      <c r="J150" s="152" t="str">
        <f>'YARIŞMA BİLGİLERİ'!$F$21</f>
        <v>12 Yaş Erkek</v>
      </c>
      <c r="K150" s="155" t="str">
        <f t="shared" si="9"/>
        <v>İZMİR-Naili Moran Türkiye Atletizm Şampiyonası</v>
      </c>
      <c r="L150" s="156" t="e">
        <f>#REF!</f>
        <v>#REF!</v>
      </c>
      <c r="M150" s="156" t="s">
        <v>618</v>
      </c>
    </row>
    <row r="151" spans="1:13" s="148" customFormat="1" ht="26.25" customHeight="1" x14ac:dyDescent="0.2">
      <c r="A151" s="150">
        <v>254</v>
      </c>
      <c r="B151" s="160" t="s">
        <v>151</v>
      </c>
      <c r="C151" s="151" t="e">
        <f>#REF!</f>
        <v>#REF!</v>
      </c>
      <c r="D151" s="155" t="e">
        <f>#REF!</f>
        <v>#REF!</v>
      </c>
      <c r="E151" s="155" t="e">
        <f>#REF!</f>
        <v>#REF!</v>
      </c>
      <c r="F151" s="183" t="e">
        <f>#REF!</f>
        <v>#REF!</v>
      </c>
      <c r="G151" s="153" t="e">
        <f>#REF!</f>
        <v>#REF!</v>
      </c>
      <c r="H151" s="152" t="s">
        <v>151</v>
      </c>
      <c r="I151" s="158"/>
      <c r="J151" s="152" t="str">
        <f>'YARIŞMA BİLGİLERİ'!$F$21</f>
        <v>12 Yaş Erkek</v>
      </c>
      <c r="K151" s="155" t="str">
        <f t="shared" si="9"/>
        <v>İZMİR-Naili Moran Türkiye Atletizm Şampiyonası</v>
      </c>
      <c r="L151" s="156" t="e">
        <f>#REF!</f>
        <v>#REF!</v>
      </c>
      <c r="M151" s="156" t="s">
        <v>618</v>
      </c>
    </row>
    <row r="152" spans="1:13" s="148" customFormat="1" ht="26.25" customHeight="1" x14ac:dyDescent="0.2">
      <c r="A152" s="150">
        <v>255</v>
      </c>
      <c r="B152" s="160" t="s">
        <v>151</v>
      </c>
      <c r="C152" s="151" t="e">
        <f>#REF!</f>
        <v>#REF!</v>
      </c>
      <c r="D152" s="155" t="e">
        <f>#REF!</f>
        <v>#REF!</v>
      </c>
      <c r="E152" s="155" t="e">
        <f>#REF!</f>
        <v>#REF!</v>
      </c>
      <c r="F152" s="183" t="e">
        <f>#REF!</f>
        <v>#REF!</v>
      </c>
      <c r="G152" s="153" t="e">
        <f>#REF!</f>
        <v>#REF!</v>
      </c>
      <c r="H152" s="152" t="s">
        <v>151</v>
      </c>
      <c r="I152" s="158"/>
      <c r="J152" s="152" t="str">
        <f>'YARIŞMA BİLGİLERİ'!$F$21</f>
        <v>12 Yaş Erkek</v>
      </c>
      <c r="K152" s="155" t="str">
        <f t="shared" si="9"/>
        <v>İZMİR-Naili Moran Türkiye Atletizm Şampiyonası</v>
      </c>
      <c r="L152" s="156" t="e">
        <f>#REF!</f>
        <v>#REF!</v>
      </c>
      <c r="M152" s="156" t="s">
        <v>618</v>
      </c>
    </row>
    <row r="153" spans="1:13" s="148" customFormat="1" ht="26.25" customHeight="1" x14ac:dyDescent="0.2">
      <c r="A153" s="150">
        <v>256</v>
      </c>
      <c r="B153" s="160" t="s">
        <v>151</v>
      </c>
      <c r="C153" s="151" t="e">
        <f>#REF!</f>
        <v>#REF!</v>
      </c>
      <c r="D153" s="155" t="e">
        <f>#REF!</f>
        <v>#REF!</v>
      </c>
      <c r="E153" s="155" t="e">
        <f>#REF!</f>
        <v>#REF!</v>
      </c>
      <c r="F153" s="183" t="e">
        <f>#REF!</f>
        <v>#REF!</v>
      </c>
      <c r="G153" s="153" t="e">
        <f>#REF!</f>
        <v>#REF!</v>
      </c>
      <c r="H153" s="152" t="s">
        <v>151</v>
      </c>
      <c r="I153" s="158"/>
      <c r="J153" s="152" t="str">
        <f>'YARIŞMA BİLGİLERİ'!$F$21</f>
        <v>12 Yaş Erkek</v>
      </c>
      <c r="K153" s="155" t="str">
        <f t="shared" si="9"/>
        <v>İZMİR-Naili Moran Türkiye Atletizm Şampiyonası</v>
      </c>
      <c r="L153" s="156" t="e">
        <f>#REF!</f>
        <v>#REF!</v>
      </c>
      <c r="M153" s="156" t="s">
        <v>618</v>
      </c>
    </row>
    <row r="154" spans="1:13" s="148" customFormat="1" ht="26.25" customHeight="1" x14ac:dyDescent="0.2">
      <c r="A154" s="150">
        <v>257</v>
      </c>
      <c r="B154" s="160" t="s">
        <v>151</v>
      </c>
      <c r="C154" s="151" t="e">
        <f>#REF!</f>
        <v>#REF!</v>
      </c>
      <c r="D154" s="155" t="e">
        <f>#REF!</f>
        <v>#REF!</v>
      </c>
      <c r="E154" s="155" t="e">
        <f>#REF!</f>
        <v>#REF!</v>
      </c>
      <c r="F154" s="183" t="e">
        <f>#REF!</f>
        <v>#REF!</v>
      </c>
      <c r="G154" s="153" t="e">
        <f>#REF!</f>
        <v>#REF!</v>
      </c>
      <c r="H154" s="152" t="s">
        <v>151</v>
      </c>
      <c r="I154" s="158"/>
      <c r="J154" s="152" t="str">
        <f>'YARIŞMA BİLGİLERİ'!$F$21</f>
        <v>12 Yaş Erkek</v>
      </c>
      <c r="K154" s="155" t="str">
        <f t="shared" si="9"/>
        <v>İZMİR-Naili Moran Türkiye Atletizm Şampiyonası</v>
      </c>
      <c r="L154" s="156" t="e">
        <f>#REF!</f>
        <v>#REF!</v>
      </c>
      <c r="M154" s="156" t="s">
        <v>618</v>
      </c>
    </row>
    <row r="155" spans="1:13" s="148" customFormat="1" ht="26.25" customHeight="1" x14ac:dyDescent="0.2">
      <c r="A155" s="150">
        <v>258</v>
      </c>
      <c r="B155" s="160" t="s">
        <v>151</v>
      </c>
      <c r="C155" s="151" t="e">
        <f>#REF!</f>
        <v>#REF!</v>
      </c>
      <c r="D155" s="155" t="e">
        <f>#REF!</f>
        <v>#REF!</v>
      </c>
      <c r="E155" s="155" t="e">
        <f>#REF!</f>
        <v>#REF!</v>
      </c>
      <c r="F155" s="183" t="e">
        <f>#REF!</f>
        <v>#REF!</v>
      </c>
      <c r="G155" s="153" t="e">
        <f>#REF!</f>
        <v>#REF!</v>
      </c>
      <c r="H155" s="152" t="s">
        <v>151</v>
      </c>
      <c r="I155" s="158"/>
      <c r="J155" s="152" t="str">
        <f>'YARIŞMA BİLGİLERİ'!$F$21</f>
        <v>12 Yaş Erkek</v>
      </c>
      <c r="K155" s="155" t="str">
        <f t="shared" si="9"/>
        <v>İZMİR-Naili Moran Türkiye Atletizm Şampiyonası</v>
      </c>
      <c r="L155" s="156" t="e">
        <f>#REF!</f>
        <v>#REF!</v>
      </c>
      <c r="M155" s="156" t="s">
        <v>618</v>
      </c>
    </row>
    <row r="156" spans="1:13" s="148" customFormat="1" ht="26.25" customHeight="1" x14ac:dyDescent="0.2">
      <c r="A156" s="150">
        <v>259</v>
      </c>
      <c r="B156" s="160" t="s">
        <v>151</v>
      </c>
      <c r="C156" s="151" t="e">
        <f>#REF!</f>
        <v>#REF!</v>
      </c>
      <c r="D156" s="155" t="e">
        <f>#REF!</f>
        <v>#REF!</v>
      </c>
      <c r="E156" s="155" t="e">
        <f>#REF!</f>
        <v>#REF!</v>
      </c>
      <c r="F156" s="183" t="e">
        <f>#REF!</f>
        <v>#REF!</v>
      </c>
      <c r="G156" s="153" t="e">
        <f>#REF!</f>
        <v>#REF!</v>
      </c>
      <c r="H156" s="152" t="s">
        <v>151</v>
      </c>
      <c r="I156" s="158"/>
      <c r="J156" s="152" t="str">
        <f>'YARIŞMA BİLGİLERİ'!$F$21</f>
        <v>12 Yaş Erkek</v>
      </c>
      <c r="K156" s="155" t="str">
        <f t="shared" si="9"/>
        <v>İZMİR-Naili Moran Türkiye Atletizm Şampiyonası</v>
      </c>
      <c r="L156" s="156" t="e">
        <f>#REF!</f>
        <v>#REF!</v>
      </c>
      <c r="M156" s="156" t="s">
        <v>618</v>
      </c>
    </row>
    <row r="157" spans="1:13" s="148" customFormat="1" ht="26.25" customHeight="1" x14ac:dyDescent="0.2">
      <c r="A157" s="150">
        <v>260</v>
      </c>
      <c r="B157" s="160" t="s">
        <v>151</v>
      </c>
      <c r="C157" s="151" t="e">
        <f>#REF!</f>
        <v>#REF!</v>
      </c>
      <c r="D157" s="155" t="e">
        <f>#REF!</f>
        <v>#REF!</v>
      </c>
      <c r="E157" s="155" t="e">
        <f>#REF!</f>
        <v>#REF!</v>
      </c>
      <c r="F157" s="183" t="e">
        <f>#REF!</f>
        <v>#REF!</v>
      </c>
      <c r="G157" s="153" t="e">
        <f>#REF!</f>
        <v>#REF!</v>
      </c>
      <c r="H157" s="152" t="s">
        <v>151</v>
      </c>
      <c r="I157" s="158"/>
      <c r="J157" s="152" t="str">
        <f>'YARIŞMA BİLGİLERİ'!$F$21</f>
        <v>12 Yaş Erkek</v>
      </c>
      <c r="K157" s="155" t="str">
        <f t="shared" si="9"/>
        <v>İZMİR-Naili Moran Türkiye Atletizm Şampiyonası</v>
      </c>
      <c r="L157" s="156" t="e">
        <f>#REF!</f>
        <v>#REF!</v>
      </c>
      <c r="M157" s="156" t="s">
        <v>618</v>
      </c>
    </row>
    <row r="158" spans="1:13" s="148" customFormat="1" ht="26.25" customHeight="1" x14ac:dyDescent="0.2">
      <c r="A158" s="150">
        <v>261</v>
      </c>
      <c r="B158" s="160" t="s">
        <v>151</v>
      </c>
      <c r="C158" s="151" t="e">
        <f>#REF!</f>
        <v>#REF!</v>
      </c>
      <c r="D158" s="155" t="e">
        <f>#REF!</f>
        <v>#REF!</v>
      </c>
      <c r="E158" s="155" t="e">
        <f>#REF!</f>
        <v>#REF!</v>
      </c>
      <c r="F158" s="183" t="e">
        <f>#REF!</f>
        <v>#REF!</v>
      </c>
      <c r="G158" s="153" t="e">
        <f>#REF!</f>
        <v>#REF!</v>
      </c>
      <c r="H158" s="152" t="s">
        <v>151</v>
      </c>
      <c r="I158" s="158"/>
      <c r="J158" s="152" t="str">
        <f>'YARIŞMA BİLGİLERİ'!$F$21</f>
        <v>12 Yaş Erkek</v>
      </c>
      <c r="K158" s="155" t="str">
        <f t="shared" si="9"/>
        <v>İZMİR-Naili Moran Türkiye Atletizm Şampiyonası</v>
      </c>
      <c r="L158" s="156" t="e">
        <f>#REF!</f>
        <v>#REF!</v>
      </c>
      <c r="M158" s="156" t="s">
        <v>618</v>
      </c>
    </row>
    <row r="159" spans="1:13" s="148" customFormat="1" ht="26.25" customHeight="1" x14ac:dyDescent="0.2">
      <c r="A159" s="150">
        <v>262</v>
      </c>
      <c r="B159" s="160" t="s">
        <v>151</v>
      </c>
      <c r="C159" s="151" t="e">
        <f>#REF!</f>
        <v>#REF!</v>
      </c>
      <c r="D159" s="155" t="e">
        <f>#REF!</f>
        <v>#REF!</v>
      </c>
      <c r="E159" s="155" t="e">
        <f>#REF!</f>
        <v>#REF!</v>
      </c>
      <c r="F159" s="183" t="e">
        <f>#REF!</f>
        <v>#REF!</v>
      </c>
      <c r="G159" s="153" t="e">
        <f>#REF!</f>
        <v>#REF!</v>
      </c>
      <c r="H159" s="152" t="s">
        <v>151</v>
      </c>
      <c r="I159" s="158"/>
      <c r="J159" s="152" t="str">
        <f>'YARIŞMA BİLGİLERİ'!$F$21</f>
        <v>12 Yaş Erkek</v>
      </c>
      <c r="K159" s="155" t="str">
        <f t="shared" si="9"/>
        <v>İZMİR-Naili Moran Türkiye Atletizm Şampiyonası</v>
      </c>
      <c r="L159" s="156" t="e">
        <f>#REF!</f>
        <v>#REF!</v>
      </c>
      <c r="M159" s="156" t="s">
        <v>618</v>
      </c>
    </row>
    <row r="160" spans="1:13" s="148" customFormat="1" ht="26.25" customHeight="1" x14ac:dyDescent="0.2">
      <c r="A160" s="150">
        <v>263</v>
      </c>
      <c r="B160" s="160" t="s">
        <v>151</v>
      </c>
      <c r="C160" s="151" t="e">
        <f>#REF!</f>
        <v>#REF!</v>
      </c>
      <c r="D160" s="155" t="e">
        <f>#REF!</f>
        <v>#REF!</v>
      </c>
      <c r="E160" s="155" t="e">
        <f>#REF!</f>
        <v>#REF!</v>
      </c>
      <c r="F160" s="183" t="e">
        <f>#REF!</f>
        <v>#REF!</v>
      </c>
      <c r="G160" s="153" t="e">
        <f>#REF!</f>
        <v>#REF!</v>
      </c>
      <c r="H160" s="152" t="s">
        <v>151</v>
      </c>
      <c r="I160" s="158"/>
      <c r="J160" s="152" t="str">
        <f>'YARIŞMA BİLGİLERİ'!$F$21</f>
        <v>12 Yaş Erkek</v>
      </c>
      <c r="K160" s="155" t="str">
        <f t="shared" si="9"/>
        <v>İZMİR-Naili Moran Türkiye Atletizm Şampiyonası</v>
      </c>
      <c r="L160" s="156" t="e">
        <f>#REF!</f>
        <v>#REF!</v>
      </c>
      <c r="M160" s="156" t="s">
        <v>618</v>
      </c>
    </row>
    <row r="161" spans="1:13" s="148" customFormat="1" ht="26.25" customHeight="1" x14ac:dyDescent="0.2">
      <c r="A161" s="150">
        <v>346</v>
      </c>
      <c r="B161" s="160" t="s">
        <v>411</v>
      </c>
      <c r="C161" s="151">
        <f>fırlatma!D8</f>
        <v>38718</v>
      </c>
      <c r="D161" s="155" t="str">
        <f>fırlatma!E8</f>
        <v>SAİTHAN ÇELEBİ</v>
      </c>
      <c r="E161" s="155" t="str">
        <f>fırlatma!F8</f>
        <v>İZMİR</v>
      </c>
      <c r="F161" s="157">
        <f>fırlatma!J8</f>
        <v>5277</v>
      </c>
      <c r="G161" s="158">
        <f>fırlatma!A8</f>
        <v>1</v>
      </c>
      <c r="H161" s="158" t="s">
        <v>325</v>
      </c>
      <c r="I161" s="158" t="str">
        <f>fırlatma!G$4</f>
        <v>2 kg.</v>
      </c>
      <c r="J161" s="152" t="str">
        <f>'YARIŞMA BİLGİLERİ'!$F$21</f>
        <v>12 Yaş Erkek</v>
      </c>
      <c r="K161" s="155" t="str">
        <f>CONCATENATE(K$1,"-",A$1)</f>
        <v>İZMİR-Naili Moran Türkiye Atletizm Şampiyonası</v>
      </c>
      <c r="L161" s="156" t="e">
        <f>fırlatma!#REF!</f>
        <v>#REF!</v>
      </c>
      <c r="M161" s="156" t="s">
        <v>618</v>
      </c>
    </row>
    <row r="162" spans="1:13" s="148" customFormat="1" ht="26.25" customHeight="1" x14ac:dyDescent="0.2">
      <c r="A162" s="150">
        <v>347</v>
      </c>
      <c r="B162" s="160" t="s">
        <v>411</v>
      </c>
      <c r="C162" s="151">
        <f>fırlatma!D9</f>
        <v>38718</v>
      </c>
      <c r="D162" s="155" t="str">
        <f>fırlatma!E9</f>
        <v>ENGİN KORKMAZ</v>
      </c>
      <c r="E162" s="155" t="str">
        <f>fırlatma!F9</f>
        <v>İZMİR</v>
      </c>
      <c r="F162" s="157">
        <f>fırlatma!J9</f>
        <v>3719</v>
      </c>
      <c r="G162" s="158">
        <f>fırlatma!A9</f>
        <v>2</v>
      </c>
      <c r="H162" s="158" t="s">
        <v>325</v>
      </c>
      <c r="I162" s="158" t="str">
        <f>fırlatma!G$4</f>
        <v>2 kg.</v>
      </c>
      <c r="J162" s="152" t="str">
        <f>'YARIŞMA BİLGİLERİ'!$F$21</f>
        <v>12 Yaş Erkek</v>
      </c>
      <c r="K162" s="155" t="str">
        <f t="shared" ref="K162:K200" si="10">CONCATENATE(K$1,"-",A$1)</f>
        <v>İZMİR-Naili Moran Türkiye Atletizm Şampiyonası</v>
      </c>
      <c r="L162" s="156" t="e">
        <f>fırlatma!#REF!</f>
        <v>#REF!</v>
      </c>
      <c r="M162" s="156" t="s">
        <v>618</v>
      </c>
    </row>
    <row r="163" spans="1:13" s="148" customFormat="1" ht="26.25" customHeight="1" x14ac:dyDescent="0.2">
      <c r="A163" s="150">
        <v>348</v>
      </c>
      <c r="B163" s="160" t="s">
        <v>411</v>
      </c>
      <c r="C163" s="151">
        <f>fırlatma!D10</f>
        <v>38718</v>
      </c>
      <c r="D163" s="155" t="str">
        <f>fırlatma!E10</f>
        <v>BARAN TUNÇ</v>
      </c>
      <c r="E163" s="155" t="str">
        <f>fırlatma!F10</f>
        <v>İZMİR</v>
      </c>
      <c r="F163" s="157">
        <f>fırlatma!J10</f>
        <v>3565</v>
      </c>
      <c r="G163" s="158">
        <f>fırlatma!A10</f>
        <v>3</v>
      </c>
      <c r="H163" s="158" t="s">
        <v>325</v>
      </c>
      <c r="I163" s="158" t="str">
        <f>fırlatma!G$4</f>
        <v>2 kg.</v>
      </c>
      <c r="J163" s="152" t="str">
        <f>'YARIŞMA BİLGİLERİ'!$F$21</f>
        <v>12 Yaş Erkek</v>
      </c>
      <c r="K163" s="155" t="str">
        <f t="shared" si="10"/>
        <v>İZMİR-Naili Moran Türkiye Atletizm Şampiyonası</v>
      </c>
      <c r="L163" s="156" t="e">
        <f>fırlatma!#REF!</f>
        <v>#REF!</v>
      </c>
      <c r="M163" s="156" t="s">
        <v>618</v>
      </c>
    </row>
    <row r="164" spans="1:13" s="148" customFormat="1" ht="26.25" customHeight="1" x14ac:dyDescent="0.2">
      <c r="A164" s="150">
        <v>349</v>
      </c>
      <c r="B164" s="160" t="s">
        <v>411</v>
      </c>
      <c r="C164" s="151">
        <f>fırlatma!D11</f>
        <v>38718</v>
      </c>
      <c r="D164" s="155" t="str">
        <f>fırlatma!E11</f>
        <v>ASLAN CENKER AKER</v>
      </c>
      <c r="E164" s="155" t="str">
        <f>fırlatma!F11</f>
        <v>İZMİR</v>
      </c>
      <c r="F164" s="157">
        <f>fırlatma!J11</f>
        <v>3412</v>
      </c>
      <c r="G164" s="158">
        <f>fırlatma!A11</f>
        <v>4</v>
      </c>
      <c r="H164" s="158" t="s">
        <v>325</v>
      </c>
      <c r="I164" s="158" t="str">
        <f>fırlatma!G$4</f>
        <v>2 kg.</v>
      </c>
      <c r="J164" s="152" t="str">
        <f>'YARIŞMA BİLGİLERİ'!$F$21</f>
        <v>12 Yaş Erkek</v>
      </c>
      <c r="K164" s="155" t="str">
        <f t="shared" si="10"/>
        <v>İZMİR-Naili Moran Türkiye Atletizm Şampiyonası</v>
      </c>
      <c r="L164" s="156" t="e">
        <f>fırlatma!#REF!</f>
        <v>#REF!</v>
      </c>
      <c r="M164" s="156" t="s">
        <v>618</v>
      </c>
    </row>
    <row r="165" spans="1:13" s="148" customFormat="1" ht="26.25" customHeight="1" x14ac:dyDescent="0.2">
      <c r="A165" s="150">
        <v>350</v>
      </c>
      <c r="B165" s="160" t="s">
        <v>411</v>
      </c>
      <c r="C165" s="151">
        <f>fırlatma!D12</f>
        <v>38718</v>
      </c>
      <c r="D165" s="155" t="str">
        <f>fırlatma!E12</f>
        <v>EGE SAÇIN</v>
      </c>
      <c r="E165" s="155" t="str">
        <f>fırlatma!F12</f>
        <v>İZMİR</v>
      </c>
      <c r="F165" s="157">
        <f>fırlatma!J12</f>
        <v>3379</v>
      </c>
      <c r="G165" s="158">
        <f>fırlatma!A12</f>
        <v>5</v>
      </c>
      <c r="H165" s="158" t="s">
        <v>325</v>
      </c>
      <c r="I165" s="158" t="str">
        <f>fırlatma!G$4</f>
        <v>2 kg.</v>
      </c>
      <c r="J165" s="152" t="str">
        <f>'YARIŞMA BİLGİLERİ'!$F$21</f>
        <v>12 Yaş Erkek</v>
      </c>
      <c r="K165" s="155" t="str">
        <f t="shared" si="10"/>
        <v>İZMİR-Naili Moran Türkiye Atletizm Şampiyonası</v>
      </c>
      <c r="L165" s="156" t="e">
        <f>fırlatma!#REF!</f>
        <v>#REF!</v>
      </c>
      <c r="M165" s="156" t="s">
        <v>618</v>
      </c>
    </row>
    <row r="166" spans="1:13" s="148" customFormat="1" ht="26.25" customHeight="1" x14ac:dyDescent="0.2">
      <c r="A166" s="150">
        <v>351</v>
      </c>
      <c r="B166" s="160" t="s">
        <v>411</v>
      </c>
      <c r="C166" s="151">
        <f>fırlatma!D13</f>
        <v>38718</v>
      </c>
      <c r="D166" s="155" t="str">
        <f>fırlatma!E13</f>
        <v>MEHMET ŞİMŞEK</v>
      </c>
      <c r="E166" s="155" t="str">
        <f>fırlatma!F13</f>
        <v>İZMİR</v>
      </c>
      <c r="F166" s="157">
        <f>fırlatma!J13</f>
        <v>3260</v>
      </c>
      <c r="G166" s="158">
        <f>fırlatma!A13</f>
        <v>6</v>
      </c>
      <c r="H166" s="158" t="s">
        <v>325</v>
      </c>
      <c r="I166" s="158" t="str">
        <f>fırlatma!G$4</f>
        <v>2 kg.</v>
      </c>
      <c r="J166" s="152" t="str">
        <f>'YARIŞMA BİLGİLERİ'!$F$21</f>
        <v>12 Yaş Erkek</v>
      </c>
      <c r="K166" s="155" t="str">
        <f t="shared" si="10"/>
        <v>İZMİR-Naili Moran Türkiye Atletizm Şampiyonası</v>
      </c>
      <c r="L166" s="156" t="e">
        <f>fırlatma!#REF!</f>
        <v>#REF!</v>
      </c>
      <c r="M166" s="156" t="s">
        <v>618</v>
      </c>
    </row>
    <row r="167" spans="1:13" s="148" customFormat="1" ht="26.25" customHeight="1" x14ac:dyDescent="0.2">
      <c r="A167" s="150">
        <v>352</v>
      </c>
      <c r="B167" s="160" t="s">
        <v>411</v>
      </c>
      <c r="C167" s="151">
        <f>fırlatma!D14</f>
        <v>38718</v>
      </c>
      <c r="D167" s="155" t="str">
        <f>fırlatma!E14</f>
        <v>ARAS ÖZKARA</v>
      </c>
      <c r="E167" s="155" t="str">
        <f>fırlatma!F14</f>
        <v>İZMİR</v>
      </c>
      <c r="F167" s="157">
        <f>fırlatma!J14</f>
        <v>2809</v>
      </c>
      <c r="G167" s="158">
        <f>fırlatma!A14</f>
        <v>7</v>
      </c>
      <c r="H167" s="158" t="s">
        <v>325</v>
      </c>
      <c r="I167" s="158" t="str">
        <f>fırlatma!G$4</f>
        <v>2 kg.</v>
      </c>
      <c r="J167" s="152" t="str">
        <f>'YARIŞMA BİLGİLERİ'!$F$21</f>
        <v>12 Yaş Erkek</v>
      </c>
      <c r="K167" s="155" t="str">
        <f t="shared" si="10"/>
        <v>İZMİR-Naili Moran Türkiye Atletizm Şampiyonası</v>
      </c>
      <c r="L167" s="156" t="e">
        <f>fırlatma!#REF!</f>
        <v>#REF!</v>
      </c>
      <c r="M167" s="156" t="s">
        <v>618</v>
      </c>
    </row>
    <row r="168" spans="1:13" s="148" customFormat="1" ht="26.25" customHeight="1" x14ac:dyDescent="0.2">
      <c r="A168" s="150">
        <v>353</v>
      </c>
      <c r="B168" s="160" t="s">
        <v>411</v>
      </c>
      <c r="C168" s="151">
        <f>fırlatma!D15</f>
        <v>38718</v>
      </c>
      <c r="D168" s="155" t="str">
        <f>fırlatma!E15</f>
        <v>UYGAR BARAN ÇİFTÇİ</v>
      </c>
      <c r="E168" s="155" t="str">
        <f>fırlatma!F15</f>
        <v>İZMİR</v>
      </c>
      <c r="F168" s="157">
        <f>fırlatma!J15</f>
        <v>2648</v>
      </c>
      <c r="G168" s="158">
        <f>fırlatma!A15</f>
        <v>8</v>
      </c>
      <c r="H168" s="158" t="s">
        <v>325</v>
      </c>
      <c r="I168" s="158" t="str">
        <f>fırlatma!G$4</f>
        <v>2 kg.</v>
      </c>
      <c r="J168" s="152" t="str">
        <f>'YARIŞMA BİLGİLERİ'!$F$21</f>
        <v>12 Yaş Erkek</v>
      </c>
      <c r="K168" s="155" t="str">
        <f t="shared" si="10"/>
        <v>İZMİR-Naili Moran Türkiye Atletizm Şampiyonası</v>
      </c>
      <c r="L168" s="156" t="e">
        <f>fırlatma!#REF!</f>
        <v>#REF!</v>
      </c>
      <c r="M168" s="156" t="s">
        <v>618</v>
      </c>
    </row>
    <row r="169" spans="1:13" s="148" customFormat="1" ht="26.25" customHeight="1" x14ac:dyDescent="0.2">
      <c r="A169" s="150">
        <v>354</v>
      </c>
      <c r="B169" s="160" t="s">
        <v>411</v>
      </c>
      <c r="C169" s="151">
        <f>fırlatma!D16</f>
        <v>38718</v>
      </c>
      <c r="D169" s="155" t="str">
        <f>fırlatma!E16</f>
        <v>AYKAN MUTLU</v>
      </c>
      <c r="E169" s="155" t="str">
        <f>fırlatma!F16</f>
        <v>İZMİR</v>
      </c>
      <c r="F169" s="157">
        <f>fırlatma!J16</f>
        <v>2435</v>
      </c>
      <c r="G169" s="158">
        <f>fırlatma!A16</f>
        <v>9</v>
      </c>
      <c r="H169" s="158" t="s">
        <v>325</v>
      </c>
      <c r="I169" s="158" t="str">
        <f>fırlatma!G$4</f>
        <v>2 kg.</v>
      </c>
      <c r="J169" s="152" t="str">
        <f>'YARIŞMA BİLGİLERİ'!$F$21</f>
        <v>12 Yaş Erkek</v>
      </c>
      <c r="K169" s="155" t="str">
        <f t="shared" si="10"/>
        <v>İZMİR-Naili Moran Türkiye Atletizm Şampiyonası</v>
      </c>
      <c r="L169" s="156" t="e">
        <f>fırlatma!#REF!</f>
        <v>#REF!</v>
      </c>
      <c r="M169" s="156" t="s">
        <v>618</v>
      </c>
    </row>
    <row r="170" spans="1:13" s="148" customFormat="1" ht="26.25" customHeight="1" x14ac:dyDescent="0.2">
      <c r="A170" s="150">
        <v>355</v>
      </c>
      <c r="B170" s="160" t="s">
        <v>411</v>
      </c>
      <c r="C170" s="151">
        <f>fırlatma!D17</f>
        <v>38718</v>
      </c>
      <c r="D170" s="155" t="str">
        <f>fırlatma!E17</f>
        <v>EMİR ÇELİK</v>
      </c>
      <c r="E170" s="155" t="str">
        <f>fırlatma!F17</f>
        <v>İZMİR</v>
      </c>
      <c r="F170" s="157">
        <f>fırlatma!J17</f>
        <v>2317</v>
      </c>
      <c r="G170" s="158">
        <f>fırlatma!A17</f>
        <v>10</v>
      </c>
      <c r="H170" s="158" t="s">
        <v>325</v>
      </c>
      <c r="I170" s="158" t="str">
        <f>fırlatma!G$4</f>
        <v>2 kg.</v>
      </c>
      <c r="J170" s="152" t="str">
        <f>'YARIŞMA BİLGİLERİ'!$F$21</f>
        <v>12 Yaş Erkek</v>
      </c>
      <c r="K170" s="155" t="str">
        <f t="shared" si="10"/>
        <v>İZMİR-Naili Moran Türkiye Atletizm Şampiyonası</v>
      </c>
      <c r="L170" s="156" t="e">
        <f>fırlatma!#REF!</f>
        <v>#REF!</v>
      </c>
      <c r="M170" s="156" t="s">
        <v>618</v>
      </c>
    </row>
    <row r="171" spans="1:13" s="148" customFormat="1" ht="26.25" customHeight="1" x14ac:dyDescent="0.2">
      <c r="A171" s="150">
        <v>356</v>
      </c>
      <c r="B171" s="160" t="s">
        <v>411</v>
      </c>
      <c r="C171" s="151" t="str">
        <f>fırlatma!D18</f>
        <v/>
      </c>
      <c r="D171" s="155" t="str">
        <f>fırlatma!E18</f>
        <v/>
      </c>
      <c r="E171" s="155" t="str">
        <f>fırlatma!F18</f>
        <v/>
      </c>
      <c r="F171" s="157">
        <f>fırlatma!J18</f>
        <v>0</v>
      </c>
      <c r="G171" s="158">
        <f>fırlatma!A18</f>
        <v>0</v>
      </c>
      <c r="H171" s="158" t="s">
        <v>325</v>
      </c>
      <c r="I171" s="158" t="str">
        <f>fırlatma!G$4</f>
        <v>2 kg.</v>
      </c>
      <c r="J171" s="152" t="str">
        <f>'YARIŞMA BİLGİLERİ'!$F$21</f>
        <v>12 Yaş Erkek</v>
      </c>
      <c r="K171" s="155" t="str">
        <f t="shared" si="10"/>
        <v>İZMİR-Naili Moran Türkiye Atletizm Şampiyonası</v>
      </c>
      <c r="L171" s="156" t="e">
        <f>fırlatma!#REF!</f>
        <v>#REF!</v>
      </c>
      <c r="M171" s="156" t="s">
        <v>618</v>
      </c>
    </row>
    <row r="172" spans="1:13" s="148" customFormat="1" ht="26.25" customHeight="1" x14ac:dyDescent="0.2">
      <c r="A172" s="150">
        <v>357</v>
      </c>
      <c r="B172" s="160" t="s">
        <v>411</v>
      </c>
      <c r="C172" s="151" t="str">
        <f>fırlatma!D19</f>
        <v/>
      </c>
      <c r="D172" s="155" t="str">
        <f>fırlatma!E19</f>
        <v/>
      </c>
      <c r="E172" s="155" t="str">
        <f>fırlatma!F19</f>
        <v/>
      </c>
      <c r="F172" s="157">
        <f>fırlatma!J19</f>
        <v>0</v>
      </c>
      <c r="G172" s="158">
        <f>fırlatma!A19</f>
        <v>0</v>
      </c>
      <c r="H172" s="158" t="s">
        <v>325</v>
      </c>
      <c r="I172" s="158" t="str">
        <f>fırlatma!G$4</f>
        <v>2 kg.</v>
      </c>
      <c r="J172" s="152" t="str">
        <f>'YARIŞMA BİLGİLERİ'!$F$21</f>
        <v>12 Yaş Erkek</v>
      </c>
      <c r="K172" s="155" t="str">
        <f t="shared" si="10"/>
        <v>İZMİR-Naili Moran Türkiye Atletizm Şampiyonası</v>
      </c>
      <c r="L172" s="156" t="e">
        <f>fırlatma!#REF!</f>
        <v>#REF!</v>
      </c>
      <c r="M172" s="156" t="s">
        <v>618</v>
      </c>
    </row>
    <row r="173" spans="1:13" s="148" customFormat="1" ht="26.25" customHeight="1" x14ac:dyDescent="0.2">
      <c r="A173" s="150">
        <v>358</v>
      </c>
      <c r="B173" s="160" t="s">
        <v>411</v>
      </c>
      <c r="C173" s="151" t="str">
        <f>fırlatma!D20</f>
        <v/>
      </c>
      <c r="D173" s="155" t="str">
        <f>fırlatma!E20</f>
        <v/>
      </c>
      <c r="E173" s="155" t="str">
        <f>fırlatma!F20</f>
        <v/>
      </c>
      <c r="F173" s="157">
        <f>fırlatma!J20</f>
        <v>0</v>
      </c>
      <c r="G173" s="158">
        <f>fırlatma!A20</f>
        <v>0</v>
      </c>
      <c r="H173" s="158" t="s">
        <v>325</v>
      </c>
      <c r="I173" s="158" t="str">
        <f>fırlatma!G$4</f>
        <v>2 kg.</v>
      </c>
      <c r="J173" s="152" t="str">
        <f>'YARIŞMA BİLGİLERİ'!$F$21</f>
        <v>12 Yaş Erkek</v>
      </c>
      <c r="K173" s="155" t="str">
        <f t="shared" si="10"/>
        <v>İZMİR-Naili Moran Türkiye Atletizm Şampiyonası</v>
      </c>
      <c r="L173" s="156" t="e">
        <f>fırlatma!#REF!</f>
        <v>#REF!</v>
      </c>
      <c r="M173" s="156" t="s">
        <v>618</v>
      </c>
    </row>
    <row r="174" spans="1:13" s="148" customFormat="1" ht="26.25" customHeight="1" x14ac:dyDescent="0.2">
      <c r="A174" s="150">
        <v>359</v>
      </c>
      <c r="B174" s="160" t="s">
        <v>411</v>
      </c>
      <c r="C174" s="151" t="str">
        <f>fırlatma!D21</f>
        <v/>
      </c>
      <c r="D174" s="155" t="str">
        <f>fırlatma!E21</f>
        <v/>
      </c>
      <c r="E174" s="155" t="str">
        <f>fırlatma!F21</f>
        <v/>
      </c>
      <c r="F174" s="157">
        <f>fırlatma!J21</f>
        <v>0</v>
      </c>
      <c r="G174" s="158">
        <f>fırlatma!A21</f>
        <v>0</v>
      </c>
      <c r="H174" s="158" t="s">
        <v>325</v>
      </c>
      <c r="I174" s="158" t="str">
        <f>fırlatma!G$4</f>
        <v>2 kg.</v>
      </c>
      <c r="J174" s="152" t="str">
        <f>'YARIŞMA BİLGİLERİ'!$F$21</f>
        <v>12 Yaş Erkek</v>
      </c>
      <c r="K174" s="155" t="str">
        <f t="shared" si="10"/>
        <v>İZMİR-Naili Moran Türkiye Atletizm Şampiyonası</v>
      </c>
      <c r="L174" s="156" t="e">
        <f>fırlatma!#REF!</f>
        <v>#REF!</v>
      </c>
      <c r="M174" s="156" t="s">
        <v>618</v>
      </c>
    </row>
    <row r="175" spans="1:13" s="148" customFormat="1" ht="26.25" customHeight="1" x14ac:dyDescent="0.2">
      <c r="A175" s="150">
        <v>360</v>
      </c>
      <c r="B175" s="160" t="s">
        <v>411</v>
      </c>
      <c r="C175" s="151" t="str">
        <f>fırlatma!D22</f>
        <v/>
      </c>
      <c r="D175" s="155" t="str">
        <f>fırlatma!E22</f>
        <v/>
      </c>
      <c r="E175" s="155" t="str">
        <f>fırlatma!F22</f>
        <v/>
      </c>
      <c r="F175" s="157">
        <f>fırlatma!J22</f>
        <v>0</v>
      </c>
      <c r="G175" s="158">
        <f>fırlatma!A22</f>
        <v>0</v>
      </c>
      <c r="H175" s="158" t="s">
        <v>325</v>
      </c>
      <c r="I175" s="158" t="str">
        <f>fırlatma!G$4</f>
        <v>2 kg.</v>
      </c>
      <c r="J175" s="152" t="str">
        <f>'YARIŞMA BİLGİLERİ'!$F$21</f>
        <v>12 Yaş Erkek</v>
      </c>
      <c r="K175" s="155" t="str">
        <f t="shared" si="10"/>
        <v>İZMİR-Naili Moran Türkiye Atletizm Şampiyonası</v>
      </c>
      <c r="L175" s="156" t="e">
        <f>fırlatma!#REF!</f>
        <v>#REF!</v>
      </c>
      <c r="M175" s="156" t="s">
        <v>618</v>
      </c>
    </row>
    <row r="176" spans="1:13" s="148" customFormat="1" ht="26.25" customHeight="1" x14ac:dyDescent="0.2">
      <c r="A176" s="150">
        <v>361</v>
      </c>
      <c r="B176" s="160" t="s">
        <v>411</v>
      </c>
      <c r="C176" s="151" t="str">
        <f>fırlatma!D23</f>
        <v/>
      </c>
      <c r="D176" s="155" t="str">
        <f>fırlatma!E23</f>
        <v/>
      </c>
      <c r="E176" s="155" t="str">
        <f>fırlatma!F23</f>
        <v/>
      </c>
      <c r="F176" s="157">
        <f>fırlatma!J23</f>
        <v>0</v>
      </c>
      <c r="G176" s="158">
        <f>fırlatma!A23</f>
        <v>0</v>
      </c>
      <c r="H176" s="158" t="s">
        <v>325</v>
      </c>
      <c r="I176" s="158" t="str">
        <f>fırlatma!G$4</f>
        <v>2 kg.</v>
      </c>
      <c r="J176" s="152" t="str">
        <f>'YARIŞMA BİLGİLERİ'!$F$21</f>
        <v>12 Yaş Erkek</v>
      </c>
      <c r="K176" s="155" t="str">
        <f t="shared" si="10"/>
        <v>İZMİR-Naili Moran Türkiye Atletizm Şampiyonası</v>
      </c>
      <c r="L176" s="156" t="e">
        <f>fırlatma!#REF!</f>
        <v>#REF!</v>
      </c>
      <c r="M176" s="156" t="s">
        <v>618</v>
      </c>
    </row>
    <row r="177" spans="1:13" s="148" customFormat="1" ht="26.25" customHeight="1" x14ac:dyDescent="0.2">
      <c r="A177" s="150">
        <v>362</v>
      </c>
      <c r="B177" s="160" t="s">
        <v>411</v>
      </c>
      <c r="C177" s="151" t="str">
        <f>fırlatma!D24</f>
        <v/>
      </c>
      <c r="D177" s="155" t="str">
        <f>fırlatma!E24</f>
        <v/>
      </c>
      <c r="E177" s="155" t="str">
        <f>fırlatma!F24</f>
        <v/>
      </c>
      <c r="F177" s="157">
        <f>fırlatma!J24</f>
        <v>0</v>
      </c>
      <c r="G177" s="158">
        <f>fırlatma!A24</f>
        <v>0</v>
      </c>
      <c r="H177" s="158" t="s">
        <v>325</v>
      </c>
      <c r="I177" s="158" t="str">
        <f>fırlatma!G$4</f>
        <v>2 kg.</v>
      </c>
      <c r="J177" s="152" t="str">
        <f>'YARIŞMA BİLGİLERİ'!$F$21</f>
        <v>12 Yaş Erkek</v>
      </c>
      <c r="K177" s="155" t="str">
        <f t="shared" si="10"/>
        <v>İZMİR-Naili Moran Türkiye Atletizm Şampiyonası</v>
      </c>
      <c r="L177" s="156" t="e">
        <f>fırlatma!#REF!</f>
        <v>#REF!</v>
      </c>
      <c r="M177" s="156" t="s">
        <v>618</v>
      </c>
    </row>
    <row r="178" spans="1:13" s="148" customFormat="1" ht="26.25" customHeight="1" x14ac:dyDescent="0.2">
      <c r="A178" s="150">
        <v>363</v>
      </c>
      <c r="B178" s="160" t="s">
        <v>411</v>
      </c>
      <c r="C178" s="151" t="str">
        <f>fırlatma!D25</f>
        <v/>
      </c>
      <c r="D178" s="155" t="str">
        <f>fırlatma!E25</f>
        <v/>
      </c>
      <c r="E178" s="155" t="str">
        <f>fırlatma!F25</f>
        <v/>
      </c>
      <c r="F178" s="157">
        <f>fırlatma!J25</f>
        <v>0</v>
      </c>
      <c r="G178" s="158">
        <f>fırlatma!A25</f>
        <v>0</v>
      </c>
      <c r="H178" s="158" t="s">
        <v>325</v>
      </c>
      <c r="I178" s="158" t="str">
        <f>fırlatma!G$4</f>
        <v>2 kg.</v>
      </c>
      <c r="J178" s="152" t="str">
        <f>'YARIŞMA BİLGİLERİ'!$F$21</f>
        <v>12 Yaş Erkek</v>
      </c>
      <c r="K178" s="155" t="str">
        <f t="shared" si="10"/>
        <v>İZMİR-Naili Moran Türkiye Atletizm Şampiyonası</v>
      </c>
      <c r="L178" s="156" t="e">
        <f>fırlatma!#REF!</f>
        <v>#REF!</v>
      </c>
      <c r="M178" s="156" t="s">
        <v>618</v>
      </c>
    </row>
    <row r="179" spans="1:13" s="148" customFormat="1" ht="26.25" customHeight="1" x14ac:dyDescent="0.2">
      <c r="A179" s="150">
        <v>364</v>
      </c>
      <c r="B179" s="160" t="s">
        <v>411</v>
      </c>
      <c r="C179" s="151" t="str">
        <f>fırlatma!D26</f>
        <v/>
      </c>
      <c r="D179" s="155" t="str">
        <f>fırlatma!E26</f>
        <v/>
      </c>
      <c r="E179" s="155" t="str">
        <f>fırlatma!F26</f>
        <v/>
      </c>
      <c r="F179" s="157">
        <f>fırlatma!J26</f>
        <v>0</v>
      </c>
      <c r="G179" s="158">
        <f>fırlatma!A26</f>
        <v>0</v>
      </c>
      <c r="H179" s="158" t="s">
        <v>325</v>
      </c>
      <c r="I179" s="158" t="str">
        <f>fırlatma!G$4</f>
        <v>2 kg.</v>
      </c>
      <c r="J179" s="152" t="str">
        <f>'YARIŞMA BİLGİLERİ'!$F$21</f>
        <v>12 Yaş Erkek</v>
      </c>
      <c r="K179" s="155" t="str">
        <f t="shared" si="10"/>
        <v>İZMİR-Naili Moran Türkiye Atletizm Şampiyonası</v>
      </c>
      <c r="L179" s="156" t="e">
        <f>fırlatma!#REF!</f>
        <v>#REF!</v>
      </c>
      <c r="M179" s="156" t="s">
        <v>618</v>
      </c>
    </row>
    <row r="180" spans="1:13" s="148" customFormat="1" ht="26.25" customHeight="1" x14ac:dyDescent="0.2">
      <c r="A180" s="150">
        <v>365</v>
      </c>
      <c r="B180" s="160" t="s">
        <v>411</v>
      </c>
      <c r="C180" s="151" t="str">
        <f>fırlatma!D27</f>
        <v/>
      </c>
      <c r="D180" s="155" t="str">
        <f>fırlatma!E27</f>
        <v/>
      </c>
      <c r="E180" s="155" t="str">
        <f>fırlatma!F27</f>
        <v/>
      </c>
      <c r="F180" s="157">
        <f>fırlatma!J27</f>
        <v>0</v>
      </c>
      <c r="G180" s="158">
        <f>fırlatma!A27</f>
        <v>0</v>
      </c>
      <c r="H180" s="158" t="s">
        <v>325</v>
      </c>
      <c r="I180" s="158" t="str">
        <f>fırlatma!G$4</f>
        <v>2 kg.</v>
      </c>
      <c r="J180" s="152" t="str">
        <f>'YARIŞMA BİLGİLERİ'!$F$21</f>
        <v>12 Yaş Erkek</v>
      </c>
      <c r="K180" s="155" t="str">
        <f t="shared" si="10"/>
        <v>İZMİR-Naili Moran Türkiye Atletizm Şampiyonası</v>
      </c>
      <c r="L180" s="156" t="e">
        <f>fırlatma!#REF!</f>
        <v>#REF!</v>
      </c>
      <c r="M180" s="156" t="s">
        <v>618</v>
      </c>
    </row>
    <row r="181" spans="1:13" s="148" customFormat="1" ht="26.25" customHeight="1" x14ac:dyDescent="0.2">
      <c r="A181" s="150">
        <v>366</v>
      </c>
      <c r="B181" s="160" t="s">
        <v>411</v>
      </c>
      <c r="C181" s="151" t="str">
        <f>fırlatma!D28</f>
        <v/>
      </c>
      <c r="D181" s="155" t="str">
        <f>fırlatma!E28</f>
        <v/>
      </c>
      <c r="E181" s="155" t="str">
        <f>fırlatma!F28</f>
        <v/>
      </c>
      <c r="F181" s="157">
        <f>fırlatma!J28</f>
        <v>0</v>
      </c>
      <c r="G181" s="158">
        <f>fırlatma!A28</f>
        <v>0</v>
      </c>
      <c r="H181" s="158" t="s">
        <v>325</v>
      </c>
      <c r="I181" s="158" t="str">
        <f>fırlatma!G$4</f>
        <v>2 kg.</v>
      </c>
      <c r="J181" s="152" t="str">
        <f>'YARIŞMA BİLGİLERİ'!$F$21</f>
        <v>12 Yaş Erkek</v>
      </c>
      <c r="K181" s="155" t="str">
        <f t="shared" si="10"/>
        <v>İZMİR-Naili Moran Türkiye Atletizm Şampiyonası</v>
      </c>
      <c r="L181" s="156" t="e">
        <f>fırlatma!#REF!</f>
        <v>#REF!</v>
      </c>
      <c r="M181" s="156" t="s">
        <v>618</v>
      </c>
    </row>
    <row r="182" spans="1:13" s="148" customFormat="1" ht="26.25" customHeight="1" x14ac:dyDescent="0.2">
      <c r="A182" s="150">
        <v>367</v>
      </c>
      <c r="B182" s="160" t="s">
        <v>411</v>
      </c>
      <c r="C182" s="151" t="str">
        <f>fırlatma!D29</f>
        <v/>
      </c>
      <c r="D182" s="155" t="str">
        <f>fırlatma!E29</f>
        <v/>
      </c>
      <c r="E182" s="155" t="str">
        <f>fırlatma!F29</f>
        <v/>
      </c>
      <c r="F182" s="157">
        <f>fırlatma!J29</f>
        <v>0</v>
      </c>
      <c r="G182" s="158">
        <f>fırlatma!A29</f>
        <v>0</v>
      </c>
      <c r="H182" s="158" t="s">
        <v>325</v>
      </c>
      <c r="I182" s="158" t="str">
        <f>fırlatma!G$4</f>
        <v>2 kg.</v>
      </c>
      <c r="J182" s="152" t="str">
        <f>'YARIŞMA BİLGİLERİ'!$F$21</f>
        <v>12 Yaş Erkek</v>
      </c>
      <c r="K182" s="155" t="str">
        <f t="shared" si="10"/>
        <v>İZMİR-Naili Moran Türkiye Atletizm Şampiyonası</v>
      </c>
      <c r="L182" s="156" t="e">
        <f>fırlatma!#REF!</f>
        <v>#REF!</v>
      </c>
      <c r="M182" s="156" t="s">
        <v>618</v>
      </c>
    </row>
    <row r="183" spans="1:13" s="148" customFormat="1" ht="26.25" customHeight="1" x14ac:dyDescent="0.2">
      <c r="A183" s="150">
        <v>368</v>
      </c>
      <c r="B183" s="160" t="s">
        <v>411</v>
      </c>
      <c r="C183" s="151" t="str">
        <f>fırlatma!D30</f>
        <v/>
      </c>
      <c r="D183" s="155" t="str">
        <f>fırlatma!E30</f>
        <v/>
      </c>
      <c r="E183" s="155" t="str">
        <f>fırlatma!F30</f>
        <v/>
      </c>
      <c r="F183" s="157">
        <f>fırlatma!J30</f>
        <v>0</v>
      </c>
      <c r="G183" s="158">
        <f>fırlatma!A30</f>
        <v>0</v>
      </c>
      <c r="H183" s="158" t="s">
        <v>325</v>
      </c>
      <c r="I183" s="158" t="str">
        <f>fırlatma!G$4</f>
        <v>2 kg.</v>
      </c>
      <c r="J183" s="152" t="str">
        <f>'YARIŞMA BİLGİLERİ'!$F$21</f>
        <v>12 Yaş Erkek</v>
      </c>
      <c r="K183" s="155" t="str">
        <f t="shared" si="10"/>
        <v>İZMİR-Naili Moran Türkiye Atletizm Şampiyonası</v>
      </c>
      <c r="L183" s="156" t="e">
        <f>fırlatma!#REF!</f>
        <v>#REF!</v>
      </c>
      <c r="M183" s="156" t="s">
        <v>618</v>
      </c>
    </row>
    <row r="184" spans="1:13" s="148" customFormat="1" ht="26.25" customHeight="1" x14ac:dyDescent="0.2">
      <c r="A184" s="150">
        <v>369</v>
      </c>
      <c r="B184" s="160" t="s">
        <v>411</v>
      </c>
      <c r="C184" s="151" t="str">
        <f>fırlatma!D31</f>
        <v/>
      </c>
      <c r="D184" s="155" t="str">
        <f>fırlatma!E31</f>
        <v/>
      </c>
      <c r="E184" s="155" t="str">
        <f>fırlatma!F31</f>
        <v/>
      </c>
      <c r="F184" s="157">
        <f>fırlatma!J31</f>
        <v>0</v>
      </c>
      <c r="G184" s="158">
        <f>fırlatma!A31</f>
        <v>0</v>
      </c>
      <c r="H184" s="158" t="s">
        <v>325</v>
      </c>
      <c r="I184" s="158" t="str">
        <f>fırlatma!G$4</f>
        <v>2 kg.</v>
      </c>
      <c r="J184" s="152" t="str">
        <f>'YARIŞMA BİLGİLERİ'!$F$21</f>
        <v>12 Yaş Erkek</v>
      </c>
      <c r="K184" s="155" t="str">
        <f t="shared" si="10"/>
        <v>İZMİR-Naili Moran Türkiye Atletizm Şampiyonası</v>
      </c>
      <c r="L184" s="156" t="e">
        <f>fırlatma!#REF!</f>
        <v>#REF!</v>
      </c>
      <c r="M184" s="156" t="s">
        <v>618</v>
      </c>
    </row>
    <row r="185" spans="1:13" s="148" customFormat="1" ht="26.25" customHeight="1" x14ac:dyDescent="0.2">
      <c r="A185" s="150">
        <v>370</v>
      </c>
      <c r="B185" s="160" t="s">
        <v>411</v>
      </c>
      <c r="C185" s="151" t="str">
        <f>fırlatma!D32</f>
        <v/>
      </c>
      <c r="D185" s="155" t="str">
        <f>fırlatma!E32</f>
        <v/>
      </c>
      <c r="E185" s="155" t="str">
        <f>fırlatma!F32</f>
        <v/>
      </c>
      <c r="F185" s="157">
        <f>fırlatma!J32</f>
        <v>0</v>
      </c>
      <c r="G185" s="158">
        <f>fırlatma!A32</f>
        <v>0</v>
      </c>
      <c r="H185" s="158" t="s">
        <v>325</v>
      </c>
      <c r="I185" s="158" t="str">
        <f>fırlatma!G$4</f>
        <v>2 kg.</v>
      </c>
      <c r="J185" s="152" t="str">
        <f>'YARIŞMA BİLGİLERİ'!$F$21</f>
        <v>12 Yaş Erkek</v>
      </c>
      <c r="K185" s="155" t="str">
        <f t="shared" si="10"/>
        <v>İZMİR-Naili Moran Türkiye Atletizm Şampiyonası</v>
      </c>
      <c r="L185" s="156" t="e">
        <f>fırlatma!#REF!</f>
        <v>#REF!</v>
      </c>
      <c r="M185" s="156" t="s">
        <v>618</v>
      </c>
    </row>
    <row r="186" spans="1:13" s="148" customFormat="1" ht="26.25" customHeight="1" x14ac:dyDescent="0.2">
      <c r="A186" s="150">
        <v>371</v>
      </c>
      <c r="B186" s="160" t="s">
        <v>411</v>
      </c>
      <c r="C186" s="151" t="str">
        <f>fırlatma!D33</f>
        <v/>
      </c>
      <c r="D186" s="155" t="str">
        <f>fırlatma!E33</f>
        <v/>
      </c>
      <c r="E186" s="155" t="str">
        <f>fırlatma!F33</f>
        <v/>
      </c>
      <c r="F186" s="157">
        <f>fırlatma!J33</f>
        <v>0</v>
      </c>
      <c r="G186" s="158">
        <f>fırlatma!A33</f>
        <v>0</v>
      </c>
      <c r="H186" s="158" t="s">
        <v>325</v>
      </c>
      <c r="I186" s="158" t="str">
        <f>fırlatma!G$4</f>
        <v>2 kg.</v>
      </c>
      <c r="J186" s="152" t="str">
        <f>'YARIŞMA BİLGİLERİ'!$F$21</f>
        <v>12 Yaş Erkek</v>
      </c>
      <c r="K186" s="155" t="str">
        <f t="shared" si="10"/>
        <v>İZMİR-Naili Moran Türkiye Atletizm Şampiyonası</v>
      </c>
      <c r="L186" s="156" t="e">
        <f>fırlatma!#REF!</f>
        <v>#REF!</v>
      </c>
      <c r="M186" s="156" t="s">
        <v>618</v>
      </c>
    </row>
    <row r="187" spans="1:13" s="148" customFormat="1" ht="26.25" customHeight="1" x14ac:dyDescent="0.2">
      <c r="A187" s="150">
        <v>372</v>
      </c>
      <c r="B187" s="160" t="s">
        <v>411</v>
      </c>
      <c r="C187" s="151" t="str">
        <f>fırlatma!D34</f>
        <v/>
      </c>
      <c r="D187" s="155" t="str">
        <f>fırlatma!E34</f>
        <v/>
      </c>
      <c r="E187" s="155" t="str">
        <f>fırlatma!F34</f>
        <v/>
      </c>
      <c r="F187" s="157">
        <f>fırlatma!J34</f>
        <v>0</v>
      </c>
      <c r="G187" s="158">
        <f>fırlatma!A34</f>
        <v>0</v>
      </c>
      <c r="H187" s="158" t="s">
        <v>325</v>
      </c>
      <c r="I187" s="158" t="str">
        <f>fırlatma!G$4</f>
        <v>2 kg.</v>
      </c>
      <c r="J187" s="152" t="str">
        <f>'YARIŞMA BİLGİLERİ'!$F$21</f>
        <v>12 Yaş Erkek</v>
      </c>
      <c r="K187" s="155" t="str">
        <f t="shared" si="10"/>
        <v>İZMİR-Naili Moran Türkiye Atletizm Şampiyonası</v>
      </c>
      <c r="L187" s="156" t="e">
        <f>fırlatma!#REF!</f>
        <v>#REF!</v>
      </c>
      <c r="M187" s="156" t="s">
        <v>618</v>
      </c>
    </row>
    <row r="188" spans="1:13" s="148" customFormat="1" ht="26.25" customHeight="1" x14ac:dyDescent="0.2">
      <c r="A188" s="150">
        <v>373</v>
      </c>
      <c r="B188" s="160" t="s">
        <v>411</v>
      </c>
      <c r="C188" s="151" t="str">
        <f>fırlatma!D35</f>
        <v/>
      </c>
      <c r="D188" s="155" t="str">
        <f>fırlatma!E35</f>
        <v/>
      </c>
      <c r="E188" s="155" t="str">
        <f>fırlatma!F35</f>
        <v/>
      </c>
      <c r="F188" s="157">
        <f>fırlatma!J35</f>
        <v>0</v>
      </c>
      <c r="G188" s="158">
        <f>fırlatma!A35</f>
        <v>0</v>
      </c>
      <c r="H188" s="158" t="s">
        <v>325</v>
      </c>
      <c r="I188" s="158" t="str">
        <f>fırlatma!G$4</f>
        <v>2 kg.</v>
      </c>
      <c r="J188" s="152" t="str">
        <f>'YARIŞMA BİLGİLERİ'!$F$21</f>
        <v>12 Yaş Erkek</v>
      </c>
      <c r="K188" s="155" t="str">
        <f t="shared" si="10"/>
        <v>İZMİR-Naili Moran Türkiye Atletizm Şampiyonası</v>
      </c>
      <c r="L188" s="156" t="e">
        <f>fırlatma!#REF!</f>
        <v>#REF!</v>
      </c>
      <c r="M188" s="156" t="s">
        <v>618</v>
      </c>
    </row>
    <row r="189" spans="1:13" s="148" customFormat="1" ht="26.25" customHeight="1" x14ac:dyDescent="0.2">
      <c r="A189" s="150">
        <v>374</v>
      </c>
      <c r="B189" s="160" t="s">
        <v>411</v>
      </c>
      <c r="C189" s="151" t="str">
        <f>fırlatma!D36</f>
        <v/>
      </c>
      <c r="D189" s="155" t="str">
        <f>fırlatma!E36</f>
        <v/>
      </c>
      <c r="E189" s="155" t="str">
        <f>fırlatma!F36</f>
        <v/>
      </c>
      <c r="F189" s="157">
        <f>fırlatma!J36</f>
        <v>0</v>
      </c>
      <c r="G189" s="158">
        <f>fırlatma!A36</f>
        <v>0</v>
      </c>
      <c r="H189" s="158" t="s">
        <v>325</v>
      </c>
      <c r="I189" s="158" t="str">
        <f>fırlatma!G$4</f>
        <v>2 kg.</v>
      </c>
      <c r="J189" s="152" t="str">
        <f>'YARIŞMA BİLGİLERİ'!$F$21</f>
        <v>12 Yaş Erkek</v>
      </c>
      <c r="K189" s="155" t="str">
        <f t="shared" si="10"/>
        <v>İZMİR-Naili Moran Türkiye Atletizm Şampiyonası</v>
      </c>
      <c r="L189" s="156" t="e">
        <f>fırlatma!#REF!</f>
        <v>#REF!</v>
      </c>
      <c r="M189" s="156" t="s">
        <v>618</v>
      </c>
    </row>
    <row r="190" spans="1:13" s="148" customFormat="1" ht="26.25" customHeight="1" x14ac:dyDescent="0.2">
      <c r="A190" s="150">
        <v>375</v>
      </c>
      <c r="B190" s="160" t="s">
        <v>411</v>
      </c>
      <c r="C190" s="151" t="str">
        <f>fırlatma!D37</f>
        <v/>
      </c>
      <c r="D190" s="155" t="str">
        <f>fırlatma!E37</f>
        <v/>
      </c>
      <c r="E190" s="155" t="str">
        <f>fırlatma!F37</f>
        <v/>
      </c>
      <c r="F190" s="157">
        <f>fırlatma!J37</f>
        <v>0</v>
      </c>
      <c r="G190" s="158">
        <f>fırlatma!A37</f>
        <v>0</v>
      </c>
      <c r="H190" s="158" t="s">
        <v>325</v>
      </c>
      <c r="I190" s="158" t="str">
        <f>fırlatma!G$4</f>
        <v>2 kg.</v>
      </c>
      <c r="J190" s="152" t="str">
        <f>'YARIŞMA BİLGİLERİ'!$F$21</f>
        <v>12 Yaş Erkek</v>
      </c>
      <c r="K190" s="155" t="str">
        <f t="shared" si="10"/>
        <v>İZMİR-Naili Moran Türkiye Atletizm Şampiyonası</v>
      </c>
      <c r="L190" s="156" t="e">
        <f>fırlatma!#REF!</f>
        <v>#REF!</v>
      </c>
      <c r="M190" s="156" t="s">
        <v>618</v>
      </c>
    </row>
    <row r="191" spans="1:13" s="148" customFormat="1" ht="26.25" customHeight="1" x14ac:dyDescent="0.2">
      <c r="A191" s="150">
        <v>376</v>
      </c>
      <c r="B191" s="160" t="s">
        <v>411</v>
      </c>
      <c r="C191" s="151" t="str">
        <f>fırlatma!D38</f>
        <v/>
      </c>
      <c r="D191" s="155" t="str">
        <f>fırlatma!E38</f>
        <v/>
      </c>
      <c r="E191" s="155" t="str">
        <f>fırlatma!F38</f>
        <v/>
      </c>
      <c r="F191" s="157">
        <f>fırlatma!J38</f>
        <v>0</v>
      </c>
      <c r="G191" s="158">
        <f>fırlatma!A38</f>
        <v>0</v>
      </c>
      <c r="H191" s="158" t="s">
        <v>325</v>
      </c>
      <c r="I191" s="158" t="str">
        <f>fırlatma!G$4</f>
        <v>2 kg.</v>
      </c>
      <c r="J191" s="152" t="str">
        <f>'YARIŞMA BİLGİLERİ'!$F$21</f>
        <v>12 Yaş Erkek</v>
      </c>
      <c r="K191" s="155" t="str">
        <f t="shared" si="10"/>
        <v>İZMİR-Naili Moran Türkiye Atletizm Şampiyonası</v>
      </c>
      <c r="L191" s="156" t="e">
        <f>fırlatma!#REF!</f>
        <v>#REF!</v>
      </c>
      <c r="M191" s="156" t="s">
        <v>618</v>
      </c>
    </row>
    <row r="192" spans="1:13" s="148" customFormat="1" ht="26.25" customHeight="1" x14ac:dyDescent="0.2">
      <c r="A192" s="150">
        <v>377</v>
      </c>
      <c r="B192" s="160" t="s">
        <v>411</v>
      </c>
      <c r="C192" s="151" t="str">
        <f>fırlatma!D39</f>
        <v/>
      </c>
      <c r="D192" s="155" t="str">
        <f>fırlatma!E39</f>
        <v/>
      </c>
      <c r="E192" s="155" t="str">
        <f>fırlatma!F39</f>
        <v/>
      </c>
      <c r="F192" s="157">
        <f>fırlatma!J39</f>
        <v>0</v>
      </c>
      <c r="G192" s="158">
        <f>fırlatma!A39</f>
        <v>0</v>
      </c>
      <c r="H192" s="158" t="s">
        <v>325</v>
      </c>
      <c r="I192" s="158" t="str">
        <f>fırlatma!G$4</f>
        <v>2 kg.</v>
      </c>
      <c r="J192" s="152" t="str">
        <f>'YARIŞMA BİLGİLERİ'!$F$21</f>
        <v>12 Yaş Erkek</v>
      </c>
      <c r="K192" s="155" t="str">
        <f t="shared" si="10"/>
        <v>İZMİR-Naili Moran Türkiye Atletizm Şampiyonası</v>
      </c>
      <c r="L192" s="156" t="e">
        <f>fırlatma!#REF!</f>
        <v>#REF!</v>
      </c>
      <c r="M192" s="156" t="s">
        <v>618</v>
      </c>
    </row>
    <row r="193" spans="1:13" s="148" customFormat="1" ht="26.25" customHeight="1" x14ac:dyDescent="0.2">
      <c r="A193" s="150">
        <v>378</v>
      </c>
      <c r="B193" s="160" t="s">
        <v>411</v>
      </c>
      <c r="C193" s="151" t="str">
        <f>fırlatma!D40</f>
        <v/>
      </c>
      <c r="D193" s="155" t="str">
        <f>fırlatma!E40</f>
        <v/>
      </c>
      <c r="E193" s="155" t="str">
        <f>fırlatma!F40</f>
        <v/>
      </c>
      <c r="F193" s="157">
        <f>fırlatma!J40</f>
        <v>0</v>
      </c>
      <c r="G193" s="158">
        <f>fırlatma!A40</f>
        <v>0</v>
      </c>
      <c r="H193" s="158" t="s">
        <v>325</v>
      </c>
      <c r="I193" s="158" t="str">
        <f>fırlatma!G$4</f>
        <v>2 kg.</v>
      </c>
      <c r="J193" s="152" t="str">
        <f>'YARIŞMA BİLGİLERİ'!$F$21</f>
        <v>12 Yaş Erkek</v>
      </c>
      <c r="K193" s="155" t="str">
        <f t="shared" si="10"/>
        <v>İZMİR-Naili Moran Türkiye Atletizm Şampiyonası</v>
      </c>
      <c r="L193" s="156" t="e">
        <f>fırlatma!#REF!</f>
        <v>#REF!</v>
      </c>
      <c r="M193" s="156" t="s">
        <v>618</v>
      </c>
    </row>
    <row r="194" spans="1:13" s="148" customFormat="1" ht="26.25" customHeight="1" x14ac:dyDescent="0.2">
      <c r="A194" s="150">
        <v>379</v>
      </c>
      <c r="B194" s="160" t="s">
        <v>411</v>
      </c>
      <c r="C194" s="151" t="str">
        <f>fırlatma!D41</f>
        <v/>
      </c>
      <c r="D194" s="155" t="str">
        <f>fırlatma!E41</f>
        <v/>
      </c>
      <c r="E194" s="155" t="str">
        <f>fırlatma!F41</f>
        <v/>
      </c>
      <c r="F194" s="157">
        <f>fırlatma!J41</f>
        <v>0</v>
      </c>
      <c r="G194" s="158">
        <f>fırlatma!A41</f>
        <v>0</v>
      </c>
      <c r="H194" s="158" t="s">
        <v>325</v>
      </c>
      <c r="I194" s="158" t="str">
        <f>fırlatma!G$4</f>
        <v>2 kg.</v>
      </c>
      <c r="J194" s="152" t="str">
        <f>'YARIŞMA BİLGİLERİ'!$F$21</f>
        <v>12 Yaş Erkek</v>
      </c>
      <c r="K194" s="155" t="str">
        <f t="shared" si="10"/>
        <v>İZMİR-Naili Moran Türkiye Atletizm Şampiyonası</v>
      </c>
      <c r="L194" s="156" t="e">
        <f>fırlatma!#REF!</f>
        <v>#REF!</v>
      </c>
      <c r="M194" s="156" t="s">
        <v>618</v>
      </c>
    </row>
    <row r="195" spans="1:13" s="148" customFormat="1" ht="26.25" customHeight="1" x14ac:dyDescent="0.2">
      <c r="A195" s="150">
        <v>380</v>
      </c>
      <c r="B195" s="160" t="s">
        <v>411</v>
      </c>
      <c r="C195" s="151" t="str">
        <f>fırlatma!D42</f>
        <v/>
      </c>
      <c r="D195" s="155" t="str">
        <f>fırlatma!E42</f>
        <v/>
      </c>
      <c r="E195" s="155" t="str">
        <f>fırlatma!F42</f>
        <v/>
      </c>
      <c r="F195" s="157">
        <f>fırlatma!J42</f>
        <v>0</v>
      </c>
      <c r="G195" s="158">
        <f>fırlatma!A42</f>
        <v>0</v>
      </c>
      <c r="H195" s="158" t="s">
        <v>325</v>
      </c>
      <c r="I195" s="158" t="str">
        <f>fırlatma!G$4</f>
        <v>2 kg.</v>
      </c>
      <c r="J195" s="152" t="str">
        <f>'YARIŞMA BİLGİLERİ'!$F$21</f>
        <v>12 Yaş Erkek</v>
      </c>
      <c r="K195" s="155" t="str">
        <f t="shared" si="10"/>
        <v>İZMİR-Naili Moran Türkiye Atletizm Şampiyonası</v>
      </c>
      <c r="L195" s="156" t="e">
        <f>fırlatma!#REF!</f>
        <v>#REF!</v>
      </c>
      <c r="M195" s="156" t="s">
        <v>618</v>
      </c>
    </row>
    <row r="196" spans="1:13" s="148" customFormat="1" ht="26.25" customHeight="1" x14ac:dyDescent="0.2">
      <c r="A196" s="150">
        <v>381</v>
      </c>
      <c r="B196" s="160" t="s">
        <v>411</v>
      </c>
      <c r="C196" s="151" t="str">
        <f>fırlatma!D43</f>
        <v/>
      </c>
      <c r="D196" s="155" t="str">
        <f>fırlatma!E43</f>
        <v/>
      </c>
      <c r="E196" s="155" t="str">
        <f>fırlatma!F43</f>
        <v/>
      </c>
      <c r="F196" s="157">
        <f>fırlatma!J43</f>
        <v>0</v>
      </c>
      <c r="G196" s="158">
        <f>fırlatma!A43</f>
        <v>0</v>
      </c>
      <c r="H196" s="158" t="s">
        <v>325</v>
      </c>
      <c r="I196" s="158" t="str">
        <f>fırlatma!G$4</f>
        <v>2 kg.</v>
      </c>
      <c r="J196" s="152" t="str">
        <f>'YARIŞMA BİLGİLERİ'!$F$21</f>
        <v>12 Yaş Erkek</v>
      </c>
      <c r="K196" s="155" t="str">
        <f t="shared" si="10"/>
        <v>İZMİR-Naili Moran Türkiye Atletizm Şampiyonası</v>
      </c>
      <c r="L196" s="156" t="e">
        <f>fırlatma!#REF!</f>
        <v>#REF!</v>
      </c>
      <c r="M196" s="156" t="s">
        <v>618</v>
      </c>
    </row>
    <row r="197" spans="1:13" s="148" customFormat="1" ht="26.25" customHeight="1" x14ac:dyDescent="0.2">
      <c r="A197" s="150">
        <v>382</v>
      </c>
      <c r="B197" s="160" t="s">
        <v>411</v>
      </c>
      <c r="C197" s="151" t="str">
        <f>fırlatma!D44</f>
        <v/>
      </c>
      <c r="D197" s="155" t="str">
        <f>fırlatma!E44</f>
        <v/>
      </c>
      <c r="E197" s="155" t="str">
        <f>fırlatma!F44</f>
        <v/>
      </c>
      <c r="F197" s="157">
        <f>fırlatma!J44</f>
        <v>0</v>
      </c>
      <c r="G197" s="158">
        <f>fırlatma!A44</f>
        <v>0</v>
      </c>
      <c r="H197" s="158" t="s">
        <v>325</v>
      </c>
      <c r="I197" s="158" t="str">
        <f>fırlatma!G$4</f>
        <v>2 kg.</v>
      </c>
      <c r="J197" s="152" t="str">
        <f>'YARIŞMA BİLGİLERİ'!$F$21</f>
        <v>12 Yaş Erkek</v>
      </c>
      <c r="K197" s="155" t="str">
        <f t="shared" si="10"/>
        <v>İZMİR-Naili Moran Türkiye Atletizm Şampiyonası</v>
      </c>
      <c r="L197" s="156" t="e">
        <f>fırlatma!#REF!</f>
        <v>#REF!</v>
      </c>
      <c r="M197" s="156" t="s">
        <v>618</v>
      </c>
    </row>
    <row r="198" spans="1:13" s="148" customFormat="1" ht="26.25" customHeight="1" x14ac:dyDescent="0.2">
      <c r="A198" s="150">
        <v>383</v>
      </c>
      <c r="B198" s="160" t="s">
        <v>411</v>
      </c>
      <c r="C198" s="151" t="str">
        <f>fırlatma!D45</f>
        <v/>
      </c>
      <c r="D198" s="155" t="str">
        <f>fırlatma!E45</f>
        <v/>
      </c>
      <c r="E198" s="155" t="str">
        <f>fırlatma!F45</f>
        <v/>
      </c>
      <c r="F198" s="157">
        <f>fırlatma!J45</f>
        <v>0</v>
      </c>
      <c r="G198" s="158">
        <f>fırlatma!A45</f>
        <v>0</v>
      </c>
      <c r="H198" s="158" t="s">
        <v>325</v>
      </c>
      <c r="I198" s="158" t="str">
        <f>fırlatma!G$4</f>
        <v>2 kg.</v>
      </c>
      <c r="J198" s="152" t="str">
        <f>'YARIŞMA BİLGİLERİ'!$F$21</f>
        <v>12 Yaş Erkek</v>
      </c>
      <c r="K198" s="155" t="str">
        <f t="shared" si="10"/>
        <v>İZMİR-Naili Moran Türkiye Atletizm Şampiyonası</v>
      </c>
      <c r="L198" s="156" t="e">
        <f>fırlatma!#REF!</f>
        <v>#REF!</v>
      </c>
      <c r="M198" s="156" t="s">
        <v>618</v>
      </c>
    </row>
    <row r="199" spans="1:13" s="148" customFormat="1" ht="26.25" customHeight="1" x14ac:dyDescent="0.2">
      <c r="A199" s="150">
        <v>384</v>
      </c>
      <c r="B199" s="160" t="s">
        <v>411</v>
      </c>
      <c r="C199" s="151" t="str">
        <f>fırlatma!D46</f>
        <v/>
      </c>
      <c r="D199" s="155" t="str">
        <f>fırlatma!E46</f>
        <v/>
      </c>
      <c r="E199" s="155" t="str">
        <f>fırlatma!F46</f>
        <v/>
      </c>
      <c r="F199" s="157">
        <f>fırlatma!J46</f>
        <v>0</v>
      </c>
      <c r="G199" s="158">
        <f>fırlatma!A46</f>
        <v>0</v>
      </c>
      <c r="H199" s="158" t="s">
        <v>325</v>
      </c>
      <c r="I199" s="158" t="str">
        <f>fırlatma!G$4</f>
        <v>2 kg.</v>
      </c>
      <c r="J199" s="152" t="str">
        <f>'YARIŞMA BİLGİLERİ'!$F$21</f>
        <v>12 Yaş Erkek</v>
      </c>
      <c r="K199" s="155" t="str">
        <f t="shared" si="10"/>
        <v>İZMİR-Naili Moran Türkiye Atletizm Şampiyonası</v>
      </c>
      <c r="L199" s="156" t="e">
        <f>fırlatma!#REF!</f>
        <v>#REF!</v>
      </c>
      <c r="M199" s="156" t="s">
        <v>618</v>
      </c>
    </row>
    <row r="200" spans="1:13" s="148" customFormat="1" ht="26.25" customHeight="1" x14ac:dyDescent="0.2">
      <c r="A200" s="150">
        <v>385</v>
      </c>
      <c r="B200" s="160" t="s">
        <v>411</v>
      </c>
      <c r="C200" s="151" t="str">
        <f>fırlatma!D47</f>
        <v/>
      </c>
      <c r="D200" s="155" t="str">
        <f>fırlatma!E47</f>
        <v/>
      </c>
      <c r="E200" s="155" t="str">
        <f>fırlatma!F47</f>
        <v/>
      </c>
      <c r="F200" s="157">
        <f>fırlatma!J47</f>
        <v>0</v>
      </c>
      <c r="G200" s="158">
        <f>fırlatma!A47</f>
        <v>0</v>
      </c>
      <c r="H200" s="158" t="s">
        <v>325</v>
      </c>
      <c r="I200" s="158" t="str">
        <f>fırlatma!G$4</f>
        <v>2 kg.</v>
      </c>
      <c r="J200" s="152" t="str">
        <f>'YARIŞMA BİLGİLERİ'!$F$21</f>
        <v>12 Yaş Erkek</v>
      </c>
      <c r="K200" s="155" t="str">
        <f t="shared" si="10"/>
        <v>İZMİR-Naili Moran Türkiye Atletizm Şampiyonası</v>
      </c>
      <c r="L200" s="156" t="e">
        <f>fırlatma!#REF!</f>
        <v>#REF!</v>
      </c>
      <c r="M200" s="156" t="s">
        <v>618</v>
      </c>
    </row>
    <row r="201" spans="1:13" s="148" customFormat="1" ht="100.5" customHeight="1" x14ac:dyDescent="0.2">
      <c r="A201" s="150">
        <v>451</v>
      </c>
      <c r="B201" s="160" t="s">
        <v>470</v>
      </c>
      <c r="C201" s="151" t="e">
        <f>#REF!</f>
        <v>#REF!</v>
      </c>
      <c r="D201" s="155" t="e">
        <f>#REF!</f>
        <v>#REF!</v>
      </c>
      <c r="E201" s="155" t="e">
        <f>#REF!</f>
        <v>#REF!</v>
      </c>
      <c r="F201" s="183" t="e">
        <f>#REF!</f>
        <v>#REF!</v>
      </c>
      <c r="G201" s="158" t="e">
        <f>#REF!</f>
        <v>#REF!</v>
      </c>
      <c r="H201" s="158" t="s">
        <v>470</v>
      </c>
      <c r="I201" s="158"/>
      <c r="J201" s="152" t="str">
        <f>'YARIŞMA BİLGİLERİ'!$F$21</f>
        <v>12 Yaş Erkek</v>
      </c>
      <c r="K201" s="155" t="str">
        <f t="shared" ref="K201:K264" si="11">CONCATENATE(K$1,"-",A$1)</f>
        <v>İZMİR-Naili Moran Türkiye Atletizm Şampiyonası</v>
      </c>
      <c r="L201" s="156" t="e">
        <f>#REF!</f>
        <v>#REF!</v>
      </c>
      <c r="M201" s="156" t="s">
        <v>618</v>
      </c>
    </row>
    <row r="202" spans="1:13" s="148" customFormat="1" ht="100.5" customHeight="1" x14ac:dyDescent="0.2">
      <c r="A202" s="150">
        <v>452</v>
      </c>
      <c r="B202" s="160" t="s">
        <v>470</v>
      </c>
      <c r="C202" s="151" t="e">
        <f>#REF!</f>
        <v>#REF!</v>
      </c>
      <c r="D202" s="155" t="e">
        <f>#REF!</f>
        <v>#REF!</v>
      </c>
      <c r="E202" s="155" t="e">
        <f>#REF!</f>
        <v>#REF!</v>
      </c>
      <c r="F202" s="183" t="e">
        <f>#REF!</f>
        <v>#REF!</v>
      </c>
      <c r="G202" s="158" t="e">
        <f>#REF!</f>
        <v>#REF!</v>
      </c>
      <c r="H202" s="158" t="s">
        <v>470</v>
      </c>
      <c r="I202" s="158"/>
      <c r="J202" s="152" t="str">
        <f>'YARIŞMA BİLGİLERİ'!$F$21</f>
        <v>12 Yaş Erkek</v>
      </c>
      <c r="K202" s="155" t="str">
        <f t="shared" si="11"/>
        <v>İZMİR-Naili Moran Türkiye Atletizm Şampiyonası</v>
      </c>
      <c r="L202" s="156" t="e">
        <f>#REF!</f>
        <v>#REF!</v>
      </c>
      <c r="M202" s="156" t="s">
        <v>618</v>
      </c>
    </row>
    <row r="203" spans="1:13" s="148" customFormat="1" ht="100.5" customHeight="1" x14ac:dyDescent="0.2">
      <c r="A203" s="150">
        <v>453</v>
      </c>
      <c r="B203" s="160" t="s">
        <v>470</v>
      </c>
      <c r="C203" s="151" t="e">
        <f>#REF!</f>
        <v>#REF!</v>
      </c>
      <c r="D203" s="155" t="e">
        <f>#REF!</f>
        <v>#REF!</v>
      </c>
      <c r="E203" s="155" t="e">
        <f>#REF!</f>
        <v>#REF!</v>
      </c>
      <c r="F203" s="183" t="e">
        <f>#REF!</f>
        <v>#REF!</v>
      </c>
      <c r="G203" s="158" t="e">
        <f>#REF!</f>
        <v>#REF!</v>
      </c>
      <c r="H203" s="158" t="s">
        <v>470</v>
      </c>
      <c r="I203" s="158"/>
      <c r="J203" s="152" t="str">
        <f>'YARIŞMA BİLGİLERİ'!$F$21</f>
        <v>12 Yaş Erkek</v>
      </c>
      <c r="K203" s="155" t="str">
        <f t="shared" si="11"/>
        <v>İZMİR-Naili Moran Türkiye Atletizm Şampiyonası</v>
      </c>
      <c r="L203" s="156" t="e">
        <f>#REF!</f>
        <v>#REF!</v>
      </c>
      <c r="M203" s="156" t="s">
        <v>618</v>
      </c>
    </row>
    <row r="204" spans="1:13" s="148" customFormat="1" ht="100.5" customHeight="1" x14ac:dyDescent="0.2">
      <c r="A204" s="150">
        <v>454</v>
      </c>
      <c r="B204" s="160" t="s">
        <v>470</v>
      </c>
      <c r="C204" s="151" t="e">
        <f>#REF!</f>
        <v>#REF!</v>
      </c>
      <c r="D204" s="155" t="e">
        <f>#REF!</f>
        <v>#REF!</v>
      </c>
      <c r="E204" s="155" t="e">
        <f>#REF!</f>
        <v>#REF!</v>
      </c>
      <c r="F204" s="183" t="e">
        <f>#REF!</f>
        <v>#REF!</v>
      </c>
      <c r="G204" s="158" t="e">
        <f>#REF!</f>
        <v>#REF!</v>
      </c>
      <c r="H204" s="158" t="s">
        <v>470</v>
      </c>
      <c r="I204" s="158"/>
      <c r="J204" s="152" t="str">
        <f>'YARIŞMA BİLGİLERİ'!$F$21</f>
        <v>12 Yaş Erkek</v>
      </c>
      <c r="K204" s="155" t="str">
        <f t="shared" si="11"/>
        <v>İZMİR-Naili Moran Türkiye Atletizm Şampiyonası</v>
      </c>
      <c r="L204" s="156" t="e">
        <f>#REF!</f>
        <v>#REF!</v>
      </c>
      <c r="M204" s="156" t="s">
        <v>618</v>
      </c>
    </row>
    <row r="205" spans="1:13" s="148" customFormat="1" ht="100.5" customHeight="1" x14ac:dyDescent="0.2">
      <c r="A205" s="150">
        <v>455</v>
      </c>
      <c r="B205" s="160" t="s">
        <v>470</v>
      </c>
      <c r="C205" s="151" t="e">
        <f>#REF!</f>
        <v>#REF!</v>
      </c>
      <c r="D205" s="155" t="e">
        <f>#REF!</f>
        <v>#REF!</v>
      </c>
      <c r="E205" s="155" t="e">
        <f>#REF!</f>
        <v>#REF!</v>
      </c>
      <c r="F205" s="183" t="e">
        <f>#REF!</f>
        <v>#REF!</v>
      </c>
      <c r="G205" s="158" t="e">
        <f>#REF!</f>
        <v>#REF!</v>
      </c>
      <c r="H205" s="158" t="s">
        <v>470</v>
      </c>
      <c r="I205" s="158"/>
      <c r="J205" s="152" t="str">
        <f>'YARIŞMA BİLGİLERİ'!$F$21</f>
        <v>12 Yaş Erkek</v>
      </c>
      <c r="K205" s="155" t="str">
        <f t="shared" si="11"/>
        <v>İZMİR-Naili Moran Türkiye Atletizm Şampiyonası</v>
      </c>
      <c r="L205" s="156" t="e">
        <f>#REF!</f>
        <v>#REF!</v>
      </c>
      <c r="M205" s="156" t="s">
        <v>618</v>
      </c>
    </row>
    <row r="206" spans="1:13" s="148" customFormat="1" ht="100.5" customHeight="1" x14ac:dyDescent="0.2">
      <c r="A206" s="150">
        <v>456</v>
      </c>
      <c r="B206" s="160" t="s">
        <v>470</v>
      </c>
      <c r="C206" s="151" t="e">
        <f>#REF!</f>
        <v>#REF!</v>
      </c>
      <c r="D206" s="155" t="e">
        <f>#REF!</f>
        <v>#REF!</v>
      </c>
      <c r="E206" s="155" t="e">
        <f>#REF!</f>
        <v>#REF!</v>
      </c>
      <c r="F206" s="183" t="e">
        <f>#REF!</f>
        <v>#REF!</v>
      </c>
      <c r="G206" s="158" t="e">
        <f>#REF!</f>
        <v>#REF!</v>
      </c>
      <c r="H206" s="158" t="s">
        <v>470</v>
      </c>
      <c r="I206" s="158"/>
      <c r="J206" s="152" t="str">
        <f>'YARIŞMA BİLGİLERİ'!$F$21</f>
        <v>12 Yaş Erkek</v>
      </c>
      <c r="K206" s="155" t="str">
        <f t="shared" si="11"/>
        <v>İZMİR-Naili Moran Türkiye Atletizm Şampiyonası</v>
      </c>
      <c r="L206" s="156" t="e">
        <f>#REF!</f>
        <v>#REF!</v>
      </c>
      <c r="M206" s="156" t="s">
        <v>618</v>
      </c>
    </row>
    <row r="207" spans="1:13" s="148" customFormat="1" ht="100.5" customHeight="1" x14ac:dyDescent="0.2">
      <c r="A207" s="150">
        <v>457</v>
      </c>
      <c r="B207" s="160" t="s">
        <v>470</v>
      </c>
      <c r="C207" s="151" t="e">
        <f>#REF!</f>
        <v>#REF!</v>
      </c>
      <c r="D207" s="155" t="e">
        <f>#REF!</f>
        <v>#REF!</v>
      </c>
      <c r="E207" s="155" t="e">
        <f>#REF!</f>
        <v>#REF!</v>
      </c>
      <c r="F207" s="183" t="e">
        <f>#REF!</f>
        <v>#REF!</v>
      </c>
      <c r="G207" s="158" t="e">
        <f>#REF!</f>
        <v>#REF!</v>
      </c>
      <c r="H207" s="158" t="s">
        <v>470</v>
      </c>
      <c r="I207" s="158"/>
      <c r="J207" s="152" t="str">
        <f>'YARIŞMA BİLGİLERİ'!$F$21</f>
        <v>12 Yaş Erkek</v>
      </c>
      <c r="K207" s="155" t="str">
        <f t="shared" si="11"/>
        <v>İZMİR-Naili Moran Türkiye Atletizm Şampiyonası</v>
      </c>
      <c r="L207" s="156" t="e">
        <f>#REF!</f>
        <v>#REF!</v>
      </c>
      <c r="M207" s="156" t="s">
        <v>618</v>
      </c>
    </row>
    <row r="208" spans="1:13" s="148" customFormat="1" ht="100.5" customHeight="1" x14ac:dyDescent="0.2">
      <c r="A208" s="150">
        <v>458</v>
      </c>
      <c r="B208" s="160" t="s">
        <v>470</v>
      </c>
      <c r="C208" s="151" t="e">
        <f>#REF!</f>
        <v>#REF!</v>
      </c>
      <c r="D208" s="155" t="e">
        <f>#REF!</f>
        <v>#REF!</v>
      </c>
      <c r="E208" s="155" t="e">
        <f>#REF!</f>
        <v>#REF!</v>
      </c>
      <c r="F208" s="183" t="e">
        <f>#REF!</f>
        <v>#REF!</v>
      </c>
      <c r="G208" s="158" t="e">
        <f>#REF!</f>
        <v>#REF!</v>
      </c>
      <c r="H208" s="158" t="s">
        <v>470</v>
      </c>
      <c r="I208" s="158"/>
      <c r="J208" s="152" t="str">
        <f>'YARIŞMA BİLGİLERİ'!$F$21</f>
        <v>12 Yaş Erkek</v>
      </c>
      <c r="K208" s="155" t="str">
        <f t="shared" si="11"/>
        <v>İZMİR-Naili Moran Türkiye Atletizm Şampiyonası</v>
      </c>
      <c r="L208" s="156" t="e">
        <f>#REF!</f>
        <v>#REF!</v>
      </c>
      <c r="M208" s="156" t="s">
        <v>618</v>
      </c>
    </row>
    <row r="209" spans="1:13" s="148" customFormat="1" ht="100.5" customHeight="1" x14ac:dyDescent="0.2">
      <c r="A209" s="150">
        <v>459</v>
      </c>
      <c r="B209" s="160" t="s">
        <v>470</v>
      </c>
      <c r="C209" s="151" t="e">
        <f>#REF!</f>
        <v>#REF!</v>
      </c>
      <c r="D209" s="155" t="e">
        <f>#REF!</f>
        <v>#REF!</v>
      </c>
      <c r="E209" s="155" t="e">
        <f>#REF!</f>
        <v>#REF!</v>
      </c>
      <c r="F209" s="183" t="e">
        <f>#REF!</f>
        <v>#REF!</v>
      </c>
      <c r="G209" s="158" t="e">
        <f>#REF!</f>
        <v>#REF!</v>
      </c>
      <c r="H209" s="158" t="s">
        <v>470</v>
      </c>
      <c r="I209" s="158"/>
      <c r="J209" s="152" t="str">
        <f>'YARIŞMA BİLGİLERİ'!$F$21</f>
        <v>12 Yaş Erkek</v>
      </c>
      <c r="K209" s="155" t="str">
        <f t="shared" si="11"/>
        <v>İZMİR-Naili Moran Türkiye Atletizm Şampiyonası</v>
      </c>
      <c r="L209" s="156" t="e">
        <f>#REF!</f>
        <v>#REF!</v>
      </c>
      <c r="M209" s="156" t="s">
        <v>618</v>
      </c>
    </row>
    <row r="210" spans="1:13" s="148" customFormat="1" ht="100.5" customHeight="1" x14ac:dyDescent="0.2">
      <c r="A210" s="150">
        <v>460</v>
      </c>
      <c r="B210" s="160" t="s">
        <v>470</v>
      </c>
      <c r="C210" s="151" t="e">
        <f>#REF!</f>
        <v>#REF!</v>
      </c>
      <c r="D210" s="155" t="e">
        <f>#REF!</f>
        <v>#REF!</v>
      </c>
      <c r="E210" s="155" t="e">
        <f>#REF!</f>
        <v>#REF!</v>
      </c>
      <c r="F210" s="183" t="e">
        <f>#REF!</f>
        <v>#REF!</v>
      </c>
      <c r="G210" s="158" t="e">
        <f>#REF!</f>
        <v>#REF!</v>
      </c>
      <c r="H210" s="158" t="s">
        <v>470</v>
      </c>
      <c r="I210" s="158"/>
      <c r="J210" s="152" t="str">
        <f>'YARIŞMA BİLGİLERİ'!$F$21</f>
        <v>12 Yaş Erkek</v>
      </c>
      <c r="K210" s="155" t="str">
        <f t="shared" si="11"/>
        <v>İZMİR-Naili Moran Türkiye Atletizm Şampiyonası</v>
      </c>
      <c r="L210" s="156" t="e">
        <f>#REF!</f>
        <v>#REF!</v>
      </c>
      <c r="M210" s="156" t="s">
        <v>618</v>
      </c>
    </row>
    <row r="211" spans="1:13" s="148" customFormat="1" ht="100.5" customHeight="1" x14ac:dyDescent="0.2">
      <c r="A211" s="150">
        <v>461</v>
      </c>
      <c r="B211" s="160" t="s">
        <v>470</v>
      </c>
      <c r="C211" s="151" t="e">
        <f>#REF!</f>
        <v>#REF!</v>
      </c>
      <c r="D211" s="155" t="e">
        <f>#REF!</f>
        <v>#REF!</v>
      </c>
      <c r="E211" s="155" t="e">
        <f>#REF!</f>
        <v>#REF!</v>
      </c>
      <c r="F211" s="183" t="e">
        <f>#REF!</f>
        <v>#REF!</v>
      </c>
      <c r="G211" s="158" t="e">
        <f>#REF!</f>
        <v>#REF!</v>
      </c>
      <c r="H211" s="158" t="s">
        <v>470</v>
      </c>
      <c r="I211" s="158"/>
      <c r="J211" s="152" t="str">
        <f>'YARIŞMA BİLGİLERİ'!$F$21</f>
        <v>12 Yaş Erkek</v>
      </c>
      <c r="K211" s="155" t="str">
        <f t="shared" si="11"/>
        <v>İZMİR-Naili Moran Türkiye Atletizm Şampiyonası</v>
      </c>
      <c r="L211" s="156" t="e">
        <f>#REF!</f>
        <v>#REF!</v>
      </c>
      <c r="M211" s="156" t="s">
        <v>618</v>
      </c>
    </row>
    <row r="212" spans="1:13" s="148" customFormat="1" ht="100.5" customHeight="1" x14ac:dyDescent="0.2">
      <c r="A212" s="150">
        <v>462</v>
      </c>
      <c r="B212" s="160" t="s">
        <v>470</v>
      </c>
      <c r="C212" s="151" t="e">
        <f>#REF!</f>
        <v>#REF!</v>
      </c>
      <c r="D212" s="155" t="e">
        <f>#REF!</f>
        <v>#REF!</v>
      </c>
      <c r="E212" s="155" t="e">
        <f>#REF!</f>
        <v>#REF!</v>
      </c>
      <c r="F212" s="183" t="e">
        <f>#REF!</f>
        <v>#REF!</v>
      </c>
      <c r="G212" s="158" t="e">
        <f>#REF!</f>
        <v>#REF!</v>
      </c>
      <c r="H212" s="158" t="s">
        <v>470</v>
      </c>
      <c r="I212" s="158"/>
      <c r="J212" s="152" t="str">
        <f>'YARIŞMA BİLGİLERİ'!$F$21</f>
        <v>12 Yaş Erkek</v>
      </c>
      <c r="K212" s="155" t="str">
        <f t="shared" si="11"/>
        <v>İZMİR-Naili Moran Türkiye Atletizm Şampiyonası</v>
      </c>
      <c r="L212" s="156" t="e">
        <f>#REF!</f>
        <v>#REF!</v>
      </c>
      <c r="M212" s="156" t="s">
        <v>618</v>
      </c>
    </row>
    <row r="213" spans="1:13" s="148" customFormat="1" ht="100.5" customHeight="1" x14ac:dyDescent="0.2">
      <c r="A213" s="150">
        <v>463</v>
      </c>
      <c r="B213" s="160" t="s">
        <v>470</v>
      </c>
      <c r="C213" s="151" t="e">
        <f>#REF!</f>
        <v>#REF!</v>
      </c>
      <c r="D213" s="155" t="e">
        <f>#REF!</f>
        <v>#REF!</v>
      </c>
      <c r="E213" s="155" t="e">
        <f>#REF!</f>
        <v>#REF!</v>
      </c>
      <c r="F213" s="183" t="e">
        <f>#REF!</f>
        <v>#REF!</v>
      </c>
      <c r="G213" s="158" t="e">
        <f>#REF!</f>
        <v>#REF!</v>
      </c>
      <c r="H213" s="158" t="s">
        <v>470</v>
      </c>
      <c r="I213" s="158"/>
      <c r="J213" s="152" t="str">
        <f>'YARIŞMA BİLGİLERİ'!$F$21</f>
        <v>12 Yaş Erkek</v>
      </c>
      <c r="K213" s="155" t="str">
        <f t="shared" si="11"/>
        <v>İZMİR-Naili Moran Türkiye Atletizm Şampiyonası</v>
      </c>
      <c r="L213" s="156" t="e">
        <f>#REF!</f>
        <v>#REF!</v>
      </c>
      <c r="M213" s="156" t="s">
        <v>618</v>
      </c>
    </row>
    <row r="214" spans="1:13" s="148" customFormat="1" ht="100.5" customHeight="1" x14ac:dyDescent="0.2">
      <c r="A214" s="150">
        <v>464</v>
      </c>
      <c r="B214" s="160" t="s">
        <v>470</v>
      </c>
      <c r="C214" s="151" t="e">
        <f>#REF!</f>
        <v>#REF!</v>
      </c>
      <c r="D214" s="155" t="e">
        <f>#REF!</f>
        <v>#REF!</v>
      </c>
      <c r="E214" s="155" t="e">
        <f>#REF!</f>
        <v>#REF!</v>
      </c>
      <c r="F214" s="183" t="e">
        <f>#REF!</f>
        <v>#REF!</v>
      </c>
      <c r="G214" s="158" t="e">
        <f>#REF!</f>
        <v>#REF!</v>
      </c>
      <c r="H214" s="158" t="s">
        <v>470</v>
      </c>
      <c r="I214" s="158"/>
      <c r="J214" s="152" t="str">
        <f>'YARIŞMA BİLGİLERİ'!$F$21</f>
        <v>12 Yaş Erkek</v>
      </c>
      <c r="K214" s="155" t="str">
        <f t="shared" si="11"/>
        <v>İZMİR-Naili Moran Türkiye Atletizm Şampiyonası</v>
      </c>
      <c r="L214" s="156" t="e">
        <f>#REF!</f>
        <v>#REF!</v>
      </c>
      <c r="M214" s="156" t="s">
        <v>618</v>
      </c>
    </row>
    <row r="215" spans="1:13" s="148" customFormat="1" ht="100.5" customHeight="1" x14ac:dyDescent="0.2">
      <c r="A215" s="150">
        <v>465</v>
      </c>
      <c r="B215" s="160" t="s">
        <v>470</v>
      </c>
      <c r="C215" s="151" t="e">
        <f>#REF!</f>
        <v>#REF!</v>
      </c>
      <c r="D215" s="155" t="e">
        <f>#REF!</f>
        <v>#REF!</v>
      </c>
      <c r="E215" s="155" t="e">
        <f>#REF!</f>
        <v>#REF!</v>
      </c>
      <c r="F215" s="183" t="e">
        <f>#REF!</f>
        <v>#REF!</v>
      </c>
      <c r="G215" s="158" t="e">
        <f>#REF!</f>
        <v>#REF!</v>
      </c>
      <c r="H215" s="158" t="s">
        <v>470</v>
      </c>
      <c r="I215" s="158"/>
      <c r="J215" s="152" t="str">
        <f>'YARIŞMA BİLGİLERİ'!$F$21</f>
        <v>12 Yaş Erkek</v>
      </c>
      <c r="K215" s="155" t="str">
        <f t="shared" si="11"/>
        <v>İZMİR-Naili Moran Türkiye Atletizm Şampiyonası</v>
      </c>
      <c r="L215" s="156" t="e">
        <f>#REF!</f>
        <v>#REF!</v>
      </c>
      <c r="M215" s="156" t="s">
        <v>618</v>
      </c>
    </row>
    <row r="216" spans="1:13" s="148" customFormat="1" ht="100.5" customHeight="1" x14ac:dyDescent="0.2">
      <c r="A216" s="150">
        <v>466</v>
      </c>
      <c r="B216" s="160" t="s">
        <v>470</v>
      </c>
      <c r="C216" s="151" t="e">
        <f>#REF!</f>
        <v>#REF!</v>
      </c>
      <c r="D216" s="155" t="e">
        <f>#REF!</f>
        <v>#REF!</v>
      </c>
      <c r="E216" s="155" t="e">
        <f>#REF!</f>
        <v>#REF!</v>
      </c>
      <c r="F216" s="183" t="e">
        <f>#REF!</f>
        <v>#REF!</v>
      </c>
      <c r="G216" s="158" t="e">
        <f>#REF!</f>
        <v>#REF!</v>
      </c>
      <c r="H216" s="158" t="s">
        <v>470</v>
      </c>
      <c r="I216" s="158"/>
      <c r="J216" s="152" t="str">
        <f>'YARIŞMA BİLGİLERİ'!$F$21</f>
        <v>12 Yaş Erkek</v>
      </c>
      <c r="K216" s="155" t="str">
        <f t="shared" si="11"/>
        <v>İZMİR-Naili Moran Türkiye Atletizm Şampiyonası</v>
      </c>
      <c r="L216" s="156" t="e">
        <f>#REF!</f>
        <v>#REF!</v>
      </c>
      <c r="M216" s="156" t="s">
        <v>618</v>
      </c>
    </row>
    <row r="217" spans="1:13" s="148" customFormat="1" ht="100.5" customHeight="1" x14ac:dyDescent="0.2">
      <c r="A217" s="150">
        <v>467</v>
      </c>
      <c r="B217" s="160" t="s">
        <v>470</v>
      </c>
      <c r="C217" s="151" t="e">
        <f>#REF!</f>
        <v>#REF!</v>
      </c>
      <c r="D217" s="155" t="e">
        <f>#REF!</f>
        <v>#REF!</v>
      </c>
      <c r="E217" s="155" t="e">
        <f>#REF!</f>
        <v>#REF!</v>
      </c>
      <c r="F217" s="183" t="e">
        <f>#REF!</f>
        <v>#REF!</v>
      </c>
      <c r="G217" s="158" t="e">
        <f>#REF!</f>
        <v>#REF!</v>
      </c>
      <c r="H217" s="158" t="s">
        <v>470</v>
      </c>
      <c r="I217" s="158"/>
      <c r="J217" s="152" t="str">
        <f>'YARIŞMA BİLGİLERİ'!$F$21</f>
        <v>12 Yaş Erkek</v>
      </c>
      <c r="K217" s="155" t="str">
        <f t="shared" si="11"/>
        <v>İZMİR-Naili Moran Türkiye Atletizm Şampiyonası</v>
      </c>
      <c r="L217" s="156" t="e">
        <f>#REF!</f>
        <v>#REF!</v>
      </c>
      <c r="M217" s="156" t="s">
        <v>618</v>
      </c>
    </row>
    <row r="218" spans="1:13" s="148" customFormat="1" ht="100.5" customHeight="1" x14ac:dyDescent="0.2">
      <c r="A218" s="150">
        <v>468</v>
      </c>
      <c r="B218" s="160" t="s">
        <v>470</v>
      </c>
      <c r="C218" s="151" t="e">
        <f>#REF!</f>
        <v>#REF!</v>
      </c>
      <c r="D218" s="155" t="e">
        <f>#REF!</f>
        <v>#REF!</v>
      </c>
      <c r="E218" s="155" t="e">
        <f>#REF!</f>
        <v>#REF!</v>
      </c>
      <c r="F218" s="183" t="e">
        <f>#REF!</f>
        <v>#REF!</v>
      </c>
      <c r="G218" s="158" t="e">
        <f>#REF!</f>
        <v>#REF!</v>
      </c>
      <c r="H218" s="158" t="s">
        <v>470</v>
      </c>
      <c r="I218" s="158"/>
      <c r="J218" s="152" t="str">
        <f>'YARIŞMA BİLGİLERİ'!$F$21</f>
        <v>12 Yaş Erkek</v>
      </c>
      <c r="K218" s="155" t="str">
        <f t="shared" si="11"/>
        <v>İZMİR-Naili Moran Türkiye Atletizm Şampiyonası</v>
      </c>
      <c r="L218" s="156" t="e">
        <f>#REF!</f>
        <v>#REF!</v>
      </c>
      <c r="M218" s="156" t="s">
        <v>618</v>
      </c>
    </row>
    <row r="219" spans="1:13" s="233" customFormat="1" ht="26.25" customHeight="1" x14ac:dyDescent="0.2">
      <c r="A219" s="150">
        <v>469</v>
      </c>
      <c r="B219" s="234" t="s">
        <v>658</v>
      </c>
      <c r="C219" s="236">
        <f>'60m.eng'!C8</f>
        <v>39083</v>
      </c>
      <c r="D219" s="238" t="str">
        <f>'60m.eng'!D8</f>
        <v>EGE GÜVEN</v>
      </c>
      <c r="E219" s="238" t="str">
        <f>'60m.eng'!E8</f>
        <v>İZMİR</v>
      </c>
      <c r="F219" s="239">
        <f>'60m.eng'!F8</f>
        <v>1228</v>
      </c>
      <c r="G219" s="237">
        <f>'60m.eng'!A8</f>
        <v>0</v>
      </c>
      <c r="H219" s="158" t="s">
        <v>657</v>
      </c>
      <c r="I219" s="231"/>
      <c r="J219" s="152" t="str">
        <f>'YARIŞMA BİLGİLERİ'!$F$21</f>
        <v>12 Yaş Erkek</v>
      </c>
      <c r="K219" s="232" t="str">
        <f t="shared" si="11"/>
        <v>İZMİR-Naili Moran Türkiye Atletizm Şampiyonası</v>
      </c>
      <c r="L219" s="156">
        <f>'60m.eng'!N$4</f>
        <v>0</v>
      </c>
      <c r="M219" s="156" t="s">
        <v>618</v>
      </c>
    </row>
    <row r="220" spans="1:13" s="233" customFormat="1" ht="26.25" customHeight="1" x14ac:dyDescent="0.2">
      <c r="A220" s="150">
        <v>470</v>
      </c>
      <c r="B220" s="234" t="s">
        <v>658</v>
      </c>
      <c r="C220" s="236">
        <f>'60m.eng'!C9</f>
        <v>39083</v>
      </c>
      <c r="D220" s="238" t="str">
        <f>'60m.eng'!D9</f>
        <v>UMUT PERÇİN</v>
      </c>
      <c r="E220" s="238" t="str">
        <f>'60m.eng'!E9</f>
        <v>İZMİR</v>
      </c>
      <c r="F220" s="239">
        <f>'60m.eng'!F9</f>
        <v>1338</v>
      </c>
      <c r="G220" s="237">
        <f>'60m.eng'!A9</f>
        <v>0</v>
      </c>
      <c r="H220" s="158" t="s">
        <v>657</v>
      </c>
      <c r="I220" s="231"/>
      <c r="J220" s="152" t="str">
        <f>'YARIŞMA BİLGİLERİ'!$F$21</f>
        <v>12 Yaş Erkek</v>
      </c>
      <c r="K220" s="232" t="str">
        <f t="shared" si="11"/>
        <v>İZMİR-Naili Moran Türkiye Atletizm Şampiyonası</v>
      </c>
      <c r="L220" s="156">
        <f>'60m.eng'!N$4</f>
        <v>0</v>
      </c>
      <c r="M220" s="156" t="s">
        <v>618</v>
      </c>
    </row>
    <row r="221" spans="1:13" s="233" customFormat="1" ht="26.25" customHeight="1" x14ac:dyDescent="0.2">
      <c r="A221" s="150">
        <v>471</v>
      </c>
      <c r="B221" s="234" t="s">
        <v>658</v>
      </c>
      <c r="C221" s="236">
        <f>'60m.eng'!C10</f>
        <v>39083</v>
      </c>
      <c r="D221" s="238" t="str">
        <f>'60m.eng'!D10</f>
        <v>ENGİN KORKMAZ</v>
      </c>
      <c r="E221" s="238" t="str">
        <f>'60m.eng'!E10</f>
        <v>İZMİR</v>
      </c>
      <c r="F221" s="239">
        <f>'60m.eng'!F10</f>
        <v>1409</v>
      </c>
      <c r="G221" s="237">
        <f>'60m.eng'!A10</f>
        <v>0</v>
      </c>
      <c r="H221" s="158" t="s">
        <v>657</v>
      </c>
      <c r="I221" s="231"/>
      <c r="J221" s="152" t="str">
        <f>'YARIŞMA BİLGİLERİ'!$F$21</f>
        <v>12 Yaş Erkek</v>
      </c>
      <c r="K221" s="232" t="str">
        <f t="shared" si="11"/>
        <v>İZMİR-Naili Moran Türkiye Atletizm Şampiyonası</v>
      </c>
      <c r="L221" s="156">
        <f>'60m.eng'!N$4</f>
        <v>0</v>
      </c>
      <c r="M221" s="156" t="s">
        <v>618</v>
      </c>
    </row>
    <row r="222" spans="1:13" s="233" customFormat="1" ht="26.25" customHeight="1" x14ac:dyDescent="0.2">
      <c r="A222" s="150">
        <v>472</v>
      </c>
      <c r="B222" s="234" t="s">
        <v>658</v>
      </c>
      <c r="C222" s="236">
        <f>'60m.eng'!C11</f>
        <v>39083</v>
      </c>
      <c r="D222" s="238" t="str">
        <f>'60m.eng'!D11</f>
        <v>CANER ACAR</v>
      </c>
      <c r="E222" s="238" t="str">
        <f>'60m.eng'!E11</f>
        <v>İZMİR</v>
      </c>
      <c r="F222" s="239">
        <f>'60m.eng'!F11</f>
        <v>1549</v>
      </c>
      <c r="G222" s="237">
        <f>'60m.eng'!A11</f>
        <v>0</v>
      </c>
      <c r="H222" s="158" t="s">
        <v>657</v>
      </c>
      <c r="I222" s="231"/>
      <c r="J222" s="152" t="str">
        <f>'YARIŞMA BİLGİLERİ'!$F$21</f>
        <v>12 Yaş Erkek</v>
      </c>
      <c r="K222" s="232" t="str">
        <f t="shared" si="11"/>
        <v>İZMİR-Naili Moran Türkiye Atletizm Şampiyonası</v>
      </c>
      <c r="L222" s="156">
        <f>'60m.eng'!N$4</f>
        <v>0</v>
      </c>
      <c r="M222" s="156" t="s">
        <v>618</v>
      </c>
    </row>
    <row r="223" spans="1:13" s="233" customFormat="1" ht="26.25" customHeight="1" x14ac:dyDescent="0.2">
      <c r="A223" s="150">
        <v>473</v>
      </c>
      <c r="B223" s="234" t="s">
        <v>658</v>
      </c>
      <c r="C223" s="236">
        <f>'60m.eng'!C12</f>
        <v>0</v>
      </c>
      <c r="D223" s="238">
        <f>'60m.eng'!D12</f>
        <v>0</v>
      </c>
      <c r="E223" s="238">
        <f>'60m.eng'!E12</f>
        <v>0</v>
      </c>
      <c r="F223" s="239">
        <f>'60m.eng'!F12</f>
        <v>0</v>
      </c>
      <c r="G223" s="237">
        <f>'60m.eng'!A12</f>
        <v>0</v>
      </c>
      <c r="H223" s="158" t="s">
        <v>657</v>
      </c>
      <c r="I223" s="231"/>
      <c r="J223" s="152" t="str">
        <f>'YARIŞMA BİLGİLERİ'!$F$21</f>
        <v>12 Yaş Erkek</v>
      </c>
      <c r="K223" s="232" t="str">
        <f t="shared" si="11"/>
        <v>İZMİR-Naili Moran Türkiye Atletizm Şampiyonası</v>
      </c>
      <c r="L223" s="156">
        <f>'60m.eng'!N$4</f>
        <v>0</v>
      </c>
      <c r="M223" s="156" t="s">
        <v>618</v>
      </c>
    </row>
    <row r="224" spans="1:13" s="233" customFormat="1" ht="26.25" customHeight="1" x14ac:dyDescent="0.2">
      <c r="A224" s="150">
        <v>474</v>
      </c>
      <c r="B224" s="234" t="s">
        <v>658</v>
      </c>
      <c r="C224" s="236">
        <f>'60m.eng'!C13</f>
        <v>0</v>
      </c>
      <c r="D224" s="238">
        <f>'60m.eng'!D13</f>
        <v>0</v>
      </c>
      <c r="E224" s="238">
        <f>'60m.eng'!E13</f>
        <v>0</v>
      </c>
      <c r="F224" s="239">
        <f>'60m.eng'!F13</f>
        <v>0</v>
      </c>
      <c r="G224" s="237">
        <f>'60m.eng'!A13</f>
        <v>0</v>
      </c>
      <c r="H224" s="158" t="s">
        <v>657</v>
      </c>
      <c r="I224" s="231"/>
      <c r="J224" s="152" t="str">
        <f>'YARIŞMA BİLGİLERİ'!$F$21</f>
        <v>12 Yaş Erkek</v>
      </c>
      <c r="K224" s="232" t="str">
        <f t="shared" si="11"/>
        <v>İZMİR-Naili Moran Türkiye Atletizm Şampiyonası</v>
      </c>
      <c r="L224" s="156">
        <f>'60m.eng'!N$4</f>
        <v>0</v>
      </c>
      <c r="M224" s="156" t="s">
        <v>618</v>
      </c>
    </row>
    <row r="225" spans="1:13" s="233" customFormat="1" ht="26.25" customHeight="1" x14ac:dyDescent="0.2">
      <c r="A225" s="150">
        <v>475</v>
      </c>
      <c r="B225" s="234" t="s">
        <v>658</v>
      </c>
      <c r="C225" s="236">
        <f>'60m.eng'!C14</f>
        <v>0</v>
      </c>
      <c r="D225" s="238">
        <f>'60m.eng'!D14</f>
        <v>0</v>
      </c>
      <c r="E225" s="238">
        <f>'60m.eng'!E14</f>
        <v>0</v>
      </c>
      <c r="F225" s="239">
        <f>'60m.eng'!F14</f>
        <v>0</v>
      </c>
      <c r="G225" s="237">
        <f>'60m.eng'!A14</f>
        <v>0</v>
      </c>
      <c r="H225" s="158" t="s">
        <v>657</v>
      </c>
      <c r="I225" s="231"/>
      <c r="J225" s="152" t="str">
        <f>'YARIŞMA BİLGİLERİ'!$F$21</f>
        <v>12 Yaş Erkek</v>
      </c>
      <c r="K225" s="232" t="str">
        <f t="shared" si="11"/>
        <v>İZMİR-Naili Moran Türkiye Atletizm Şampiyonası</v>
      </c>
      <c r="L225" s="156">
        <f>'60m.eng'!N$4</f>
        <v>0</v>
      </c>
      <c r="M225" s="156" t="s">
        <v>618</v>
      </c>
    </row>
    <row r="226" spans="1:13" s="233" customFormat="1" ht="26.25" customHeight="1" x14ac:dyDescent="0.2">
      <c r="A226" s="150">
        <v>476</v>
      </c>
      <c r="B226" s="234" t="s">
        <v>658</v>
      </c>
      <c r="C226" s="236">
        <f>'60m.eng'!C15</f>
        <v>0</v>
      </c>
      <c r="D226" s="238">
        <f>'60m.eng'!D15</f>
        <v>0</v>
      </c>
      <c r="E226" s="238">
        <f>'60m.eng'!E15</f>
        <v>0</v>
      </c>
      <c r="F226" s="239">
        <f>'60m.eng'!F15</f>
        <v>0</v>
      </c>
      <c r="G226" s="237">
        <f>'60m.eng'!A15</f>
        <v>0</v>
      </c>
      <c r="H226" s="158" t="s">
        <v>657</v>
      </c>
      <c r="I226" s="231"/>
      <c r="J226" s="152" t="str">
        <f>'YARIŞMA BİLGİLERİ'!$F$21</f>
        <v>12 Yaş Erkek</v>
      </c>
      <c r="K226" s="232" t="str">
        <f t="shared" si="11"/>
        <v>İZMİR-Naili Moran Türkiye Atletizm Şampiyonası</v>
      </c>
      <c r="L226" s="156">
        <f>'60m.eng'!N$4</f>
        <v>0</v>
      </c>
      <c r="M226" s="156" t="s">
        <v>618</v>
      </c>
    </row>
    <row r="227" spans="1:13" s="233" customFormat="1" ht="26.25" customHeight="1" x14ac:dyDescent="0.2">
      <c r="A227" s="150">
        <v>477</v>
      </c>
      <c r="B227" s="234" t="s">
        <v>658</v>
      </c>
      <c r="C227" s="236">
        <f>'60m.eng'!C16</f>
        <v>0</v>
      </c>
      <c r="D227" s="238">
        <f>'60m.eng'!D16</f>
        <v>0</v>
      </c>
      <c r="E227" s="238">
        <f>'60m.eng'!E16</f>
        <v>0</v>
      </c>
      <c r="F227" s="239">
        <f>'60m.eng'!F16</f>
        <v>0</v>
      </c>
      <c r="G227" s="237">
        <f>'60m.eng'!A16</f>
        <v>0</v>
      </c>
      <c r="H227" s="158" t="s">
        <v>657</v>
      </c>
      <c r="I227" s="231"/>
      <c r="J227" s="152" t="str">
        <f>'YARIŞMA BİLGİLERİ'!$F$21</f>
        <v>12 Yaş Erkek</v>
      </c>
      <c r="K227" s="232" t="str">
        <f t="shared" si="11"/>
        <v>İZMİR-Naili Moran Türkiye Atletizm Şampiyonası</v>
      </c>
      <c r="L227" s="156">
        <f>'60m.eng'!N$4</f>
        <v>0</v>
      </c>
      <c r="M227" s="156" t="s">
        <v>618</v>
      </c>
    </row>
    <row r="228" spans="1:13" s="233" customFormat="1" ht="26.25" customHeight="1" x14ac:dyDescent="0.2">
      <c r="A228" s="150">
        <v>478</v>
      </c>
      <c r="B228" s="234" t="s">
        <v>658</v>
      </c>
      <c r="C228" s="236">
        <f>'60m.eng'!C17</f>
        <v>0</v>
      </c>
      <c r="D228" s="238">
        <f>'60m.eng'!D17</f>
        <v>0</v>
      </c>
      <c r="E228" s="238">
        <f>'60m.eng'!E17</f>
        <v>0</v>
      </c>
      <c r="F228" s="239">
        <f>'60m.eng'!F17</f>
        <v>0</v>
      </c>
      <c r="G228" s="237">
        <f>'60m.eng'!A17</f>
        <v>0</v>
      </c>
      <c r="H228" s="158" t="s">
        <v>657</v>
      </c>
      <c r="I228" s="231"/>
      <c r="J228" s="152" t="str">
        <f>'YARIŞMA BİLGİLERİ'!$F$21</f>
        <v>12 Yaş Erkek</v>
      </c>
      <c r="K228" s="232" t="str">
        <f t="shared" si="11"/>
        <v>İZMİR-Naili Moran Türkiye Atletizm Şampiyonası</v>
      </c>
      <c r="L228" s="156">
        <f>'60m.eng'!N$4</f>
        <v>0</v>
      </c>
      <c r="M228" s="156" t="s">
        <v>618</v>
      </c>
    </row>
    <row r="229" spans="1:13" s="233" customFormat="1" ht="26.25" customHeight="1" x14ac:dyDescent="0.2">
      <c r="A229" s="150">
        <v>479</v>
      </c>
      <c r="B229" s="234" t="s">
        <v>658</v>
      </c>
      <c r="C229" s="236">
        <f>'60m.eng'!C18</f>
        <v>0</v>
      </c>
      <c r="D229" s="238">
        <f>'60m.eng'!D18</f>
        <v>0</v>
      </c>
      <c r="E229" s="238">
        <f>'60m.eng'!E18</f>
        <v>0</v>
      </c>
      <c r="F229" s="239">
        <f>'60m.eng'!F18</f>
        <v>0</v>
      </c>
      <c r="G229" s="237">
        <f>'60m.eng'!A18</f>
        <v>0</v>
      </c>
      <c r="H229" s="158" t="s">
        <v>657</v>
      </c>
      <c r="I229" s="231"/>
      <c r="J229" s="152" t="str">
        <f>'YARIŞMA BİLGİLERİ'!$F$21</f>
        <v>12 Yaş Erkek</v>
      </c>
      <c r="K229" s="232" t="str">
        <f t="shared" si="11"/>
        <v>İZMİR-Naili Moran Türkiye Atletizm Şampiyonası</v>
      </c>
      <c r="L229" s="156">
        <f>'60m.eng'!N$4</f>
        <v>0</v>
      </c>
      <c r="M229" s="156" t="s">
        <v>618</v>
      </c>
    </row>
    <row r="230" spans="1:13" s="233" customFormat="1" ht="26.25" customHeight="1" x14ac:dyDescent="0.2">
      <c r="A230" s="150">
        <v>480</v>
      </c>
      <c r="B230" s="234" t="s">
        <v>658</v>
      </c>
      <c r="C230" s="236">
        <f>'60m.eng'!C19</f>
        <v>0</v>
      </c>
      <c r="D230" s="238">
        <f>'60m.eng'!D19</f>
        <v>0</v>
      </c>
      <c r="E230" s="238">
        <f>'60m.eng'!E19</f>
        <v>0</v>
      </c>
      <c r="F230" s="239">
        <f>'60m.eng'!F19</f>
        <v>0</v>
      </c>
      <c r="G230" s="237">
        <f>'60m.eng'!A19</f>
        <v>0</v>
      </c>
      <c r="H230" s="158" t="s">
        <v>657</v>
      </c>
      <c r="I230" s="231"/>
      <c r="J230" s="152" t="str">
        <f>'YARIŞMA BİLGİLERİ'!$F$21</f>
        <v>12 Yaş Erkek</v>
      </c>
      <c r="K230" s="232" t="str">
        <f t="shared" si="11"/>
        <v>İZMİR-Naili Moran Türkiye Atletizm Şampiyonası</v>
      </c>
      <c r="L230" s="156">
        <f>'60m.eng'!N$4</f>
        <v>0</v>
      </c>
      <c r="M230" s="156" t="s">
        <v>618</v>
      </c>
    </row>
    <row r="231" spans="1:13" s="233" customFormat="1" ht="26.25" customHeight="1" x14ac:dyDescent="0.2">
      <c r="A231" s="150">
        <v>481</v>
      </c>
      <c r="B231" s="234" t="s">
        <v>658</v>
      </c>
      <c r="C231" s="236">
        <f>'60m.eng'!C20</f>
        <v>0</v>
      </c>
      <c r="D231" s="238">
        <f>'60m.eng'!D20</f>
        <v>0</v>
      </c>
      <c r="E231" s="238">
        <f>'60m.eng'!E20</f>
        <v>0</v>
      </c>
      <c r="F231" s="239">
        <f>'60m.eng'!F20</f>
        <v>0</v>
      </c>
      <c r="G231" s="237">
        <f>'60m.eng'!A20</f>
        <v>0</v>
      </c>
      <c r="H231" s="158" t="s">
        <v>657</v>
      </c>
      <c r="I231" s="231"/>
      <c r="J231" s="152" t="str">
        <f>'YARIŞMA BİLGİLERİ'!$F$21</f>
        <v>12 Yaş Erkek</v>
      </c>
      <c r="K231" s="232" t="str">
        <f t="shared" si="11"/>
        <v>İZMİR-Naili Moran Türkiye Atletizm Şampiyonası</v>
      </c>
      <c r="L231" s="156">
        <f>'60m.eng'!N$4</f>
        <v>0</v>
      </c>
      <c r="M231" s="156" t="s">
        <v>618</v>
      </c>
    </row>
    <row r="232" spans="1:13" s="233" customFormat="1" ht="26.25" customHeight="1" x14ac:dyDescent="0.2">
      <c r="A232" s="150">
        <v>482</v>
      </c>
      <c r="B232" s="234" t="s">
        <v>658</v>
      </c>
      <c r="C232" s="236">
        <f>'60m.eng'!C21</f>
        <v>0</v>
      </c>
      <c r="D232" s="238">
        <f>'60m.eng'!D21</f>
        <v>0</v>
      </c>
      <c r="E232" s="238">
        <f>'60m.eng'!E21</f>
        <v>0</v>
      </c>
      <c r="F232" s="239">
        <f>'60m.eng'!F21</f>
        <v>0</v>
      </c>
      <c r="G232" s="237">
        <f>'60m.eng'!A21</f>
        <v>0</v>
      </c>
      <c r="H232" s="158" t="s">
        <v>657</v>
      </c>
      <c r="I232" s="231"/>
      <c r="J232" s="152" t="str">
        <f>'YARIŞMA BİLGİLERİ'!$F$21</f>
        <v>12 Yaş Erkek</v>
      </c>
      <c r="K232" s="232" t="str">
        <f t="shared" si="11"/>
        <v>İZMİR-Naili Moran Türkiye Atletizm Şampiyonası</v>
      </c>
      <c r="L232" s="156">
        <f>'60m.eng'!N$4</f>
        <v>0</v>
      </c>
      <c r="M232" s="156" t="s">
        <v>618</v>
      </c>
    </row>
    <row r="233" spans="1:13" s="233" customFormat="1" ht="26.25" customHeight="1" x14ac:dyDescent="0.2">
      <c r="A233" s="150">
        <v>483</v>
      </c>
      <c r="B233" s="234" t="s">
        <v>658</v>
      </c>
      <c r="C233" s="236">
        <f>'60m.eng'!C22</f>
        <v>0</v>
      </c>
      <c r="D233" s="238">
        <f>'60m.eng'!D22</f>
        <v>0</v>
      </c>
      <c r="E233" s="238">
        <f>'60m.eng'!E22</f>
        <v>0</v>
      </c>
      <c r="F233" s="239">
        <f>'60m.eng'!F22</f>
        <v>0</v>
      </c>
      <c r="G233" s="237">
        <f>'60m.eng'!A22</f>
        <v>0</v>
      </c>
      <c r="H233" s="158" t="s">
        <v>657</v>
      </c>
      <c r="I233" s="231"/>
      <c r="J233" s="152" t="str">
        <f>'YARIŞMA BİLGİLERİ'!$F$21</f>
        <v>12 Yaş Erkek</v>
      </c>
      <c r="K233" s="232" t="str">
        <f t="shared" si="11"/>
        <v>İZMİR-Naili Moran Türkiye Atletizm Şampiyonası</v>
      </c>
      <c r="L233" s="156">
        <f>'60m.eng'!N$4</f>
        <v>0</v>
      </c>
      <c r="M233" s="156" t="s">
        <v>618</v>
      </c>
    </row>
    <row r="234" spans="1:13" s="233" customFormat="1" ht="26.25" customHeight="1" x14ac:dyDescent="0.2">
      <c r="A234" s="150">
        <v>484</v>
      </c>
      <c r="B234" s="234" t="s">
        <v>658</v>
      </c>
      <c r="C234" s="236">
        <f>'60m.eng'!C23</f>
        <v>0</v>
      </c>
      <c r="D234" s="238">
        <f>'60m.eng'!D23</f>
        <v>0</v>
      </c>
      <c r="E234" s="238">
        <f>'60m.eng'!E23</f>
        <v>0</v>
      </c>
      <c r="F234" s="239">
        <f>'60m.eng'!F23</f>
        <v>0</v>
      </c>
      <c r="G234" s="237">
        <f>'60m.eng'!A23</f>
        <v>0</v>
      </c>
      <c r="H234" s="158" t="s">
        <v>657</v>
      </c>
      <c r="I234" s="231"/>
      <c r="J234" s="152" t="str">
        <f>'YARIŞMA BİLGİLERİ'!$F$21</f>
        <v>12 Yaş Erkek</v>
      </c>
      <c r="K234" s="232" t="str">
        <f t="shared" si="11"/>
        <v>İZMİR-Naili Moran Türkiye Atletizm Şampiyonası</v>
      </c>
      <c r="L234" s="156">
        <f>'60m.eng'!N$4</f>
        <v>0</v>
      </c>
      <c r="M234" s="156" t="s">
        <v>618</v>
      </c>
    </row>
    <row r="235" spans="1:13" s="233" customFormat="1" ht="26.25" customHeight="1" x14ac:dyDescent="0.2">
      <c r="A235" s="150">
        <v>485</v>
      </c>
      <c r="B235" s="234" t="s">
        <v>658</v>
      </c>
      <c r="C235" s="236">
        <f>'60m.eng'!C24</f>
        <v>0</v>
      </c>
      <c r="D235" s="238">
        <f>'60m.eng'!D24</f>
        <v>0</v>
      </c>
      <c r="E235" s="238">
        <f>'60m.eng'!E24</f>
        <v>0</v>
      </c>
      <c r="F235" s="239">
        <f>'60m.eng'!F24</f>
        <v>0</v>
      </c>
      <c r="G235" s="237">
        <f>'60m.eng'!A24</f>
        <v>0</v>
      </c>
      <c r="H235" s="158" t="s">
        <v>657</v>
      </c>
      <c r="I235" s="231"/>
      <c r="J235" s="152" t="str">
        <f>'YARIŞMA BİLGİLERİ'!$F$21</f>
        <v>12 Yaş Erkek</v>
      </c>
      <c r="K235" s="232" t="str">
        <f t="shared" si="11"/>
        <v>İZMİR-Naili Moran Türkiye Atletizm Şampiyonası</v>
      </c>
      <c r="L235" s="156">
        <f>'60m.eng'!N$4</f>
        <v>0</v>
      </c>
      <c r="M235" s="156" t="s">
        <v>618</v>
      </c>
    </row>
    <row r="236" spans="1:13" s="233" customFormat="1" ht="26.25" customHeight="1" x14ac:dyDescent="0.2">
      <c r="A236" s="150">
        <v>486</v>
      </c>
      <c r="B236" s="234" t="s">
        <v>658</v>
      </c>
      <c r="C236" s="236">
        <f>'60m.eng'!C25</f>
        <v>0</v>
      </c>
      <c r="D236" s="238">
        <f>'60m.eng'!D25</f>
        <v>0</v>
      </c>
      <c r="E236" s="238">
        <f>'60m.eng'!E25</f>
        <v>0</v>
      </c>
      <c r="F236" s="239">
        <f>'60m.eng'!F25</f>
        <v>0</v>
      </c>
      <c r="G236" s="237">
        <f>'60m.eng'!A25</f>
        <v>0</v>
      </c>
      <c r="H236" s="158" t="s">
        <v>657</v>
      </c>
      <c r="I236" s="231"/>
      <c r="J236" s="152" t="str">
        <f>'YARIŞMA BİLGİLERİ'!$F$21</f>
        <v>12 Yaş Erkek</v>
      </c>
      <c r="K236" s="232" t="str">
        <f t="shared" si="11"/>
        <v>İZMİR-Naili Moran Türkiye Atletizm Şampiyonası</v>
      </c>
      <c r="L236" s="156">
        <f>'60m.eng'!N$4</f>
        <v>0</v>
      </c>
      <c r="M236" s="156" t="s">
        <v>618</v>
      </c>
    </row>
    <row r="237" spans="1:13" s="233" customFormat="1" ht="26.25" customHeight="1" x14ac:dyDescent="0.2">
      <c r="A237" s="150">
        <v>487</v>
      </c>
      <c r="B237" s="234" t="s">
        <v>658</v>
      </c>
      <c r="C237" s="236">
        <f>'60m.eng'!C26</f>
        <v>0</v>
      </c>
      <c r="D237" s="238">
        <f>'60m.eng'!D26</f>
        <v>0</v>
      </c>
      <c r="E237" s="238">
        <f>'60m.eng'!E26</f>
        <v>0</v>
      </c>
      <c r="F237" s="239">
        <f>'60m.eng'!F26</f>
        <v>0</v>
      </c>
      <c r="G237" s="237">
        <f>'60m.eng'!A26</f>
        <v>0</v>
      </c>
      <c r="H237" s="158" t="s">
        <v>657</v>
      </c>
      <c r="I237" s="231"/>
      <c r="J237" s="152" t="str">
        <f>'YARIŞMA BİLGİLERİ'!$F$21</f>
        <v>12 Yaş Erkek</v>
      </c>
      <c r="K237" s="232" t="str">
        <f t="shared" si="11"/>
        <v>İZMİR-Naili Moran Türkiye Atletizm Şampiyonası</v>
      </c>
      <c r="L237" s="156">
        <f>'60m.eng'!N$4</f>
        <v>0</v>
      </c>
      <c r="M237" s="156" t="s">
        <v>618</v>
      </c>
    </row>
    <row r="238" spans="1:13" s="233" customFormat="1" ht="26.25" customHeight="1" x14ac:dyDescent="0.2">
      <c r="A238" s="150">
        <v>488</v>
      </c>
      <c r="B238" s="234" t="s">
        <v>658</v>
      </c>
      <c r="C238" s="236">
        <f>'60m.eng'!C27</f>
        <v>0</v>
      </c>
      <c r="D238" s="238">
        <f>'60m.eng'!D27</f>
        <v>0</v>
      </c>
      <c r="E238" s="238">
        <f>'60m.eng'!E27</f>
        <v>0</v>
      </c>
      <c r="F238" s="239">
        <f>'60m.eng'!F27</f>
        <v>0</v>
      </c>
      <c r="G238" s="237">
        <f>'60m.eng'!A27</f>
        <v>0</v>
      </c>
      <c r="H238" s="158" t="s">
        <v>657</v>
      </c>
      <c r="I238" s="231"/>
      <c r="J238" s="152" t="str">
        <f>'YARIŞMA BİLGİLERİ'!$F$21</f>
        <v>12 Yaş Erkek</v>
      </c>
      <c r="K238" s="232" t="str">
        <f t="shared" si="11"/>
        <v>İZMİR-Naili Moran Türkiye Atletizm Şampiyonası</v>
      </c>
      <c r="L238" s="156">
        <f>'60m.eng'!N$4</f>
        <v>0</v>
      </c>
      <c r="M238" s="156" t="s">
        <v>618</v>
      </c>
    </row>
    <row r="239" spans="1:13" s="233" customFormat="1" ht="26.25" customHeight="1" x14ac:dyDescent="0.2">
      <c r="A239" s="150">
        <v>489</v>
      </c>
      <c r="B239" s="234" t="s">
        <v>658</v>
      </c>
      <c r="C239" s="236">
        <f>'60m.eng'!C28</f>
        <v>0</v>
      </c>
      <c r="D239" s="238">
        <f>'60m.eng'!D28</f>
        <v>0</v>
      </c>
      <c r="E239" s="238">
        <f>'60m.eng'!E28</f>
        <v>0</v>
      </c>
      <c r="F239" s="239">
        <f>'60m.eng'!F28</f>
        <v>0</v>
      </c>
      <c r="G239" s="237">
        <f>'60m.eng'!A28</f>
        <v>0</v>
      </c>
      <c r="H239" s="158" t="s">
        <v>657</v>
      </c>
      <c r="I239" s="231"/>
      <c r="J239" s="152" t="str">
        <f>'YARIŞMA BİLGİLERİ'!$F$21</f>
        <v>12 Yaş Erkek</v>
      </c>
      <c r="K239" s="232" t="str">
        <f t="shared" si="11"/>
        <v>İZMİR-Naili Moran Türkiye Atletizm Şampiyonası</v>
      </c>
      <c r="L239" s="156">
        <f>'60m.eng'!N$4</f>
        <v>0</v>
      </c>
      <c r="M239" s="156" t="s">
        <v>618</v>
      </c>
    </row>
    <row r="240" spans="1:13" s="233" customFormat="1" ht="26.25" customHeight="1" x14ac:dyDescent="0.2">
      <c r="A240" s="150">
        <v>490</v>
      </c>
      <c r="B240" s="234" t="s">
        <v>658</v>
      </c>
      <c r="C240" s="236">
        <f>'60m.eng'!C29</f>
        <v>0</v>
      </c>
      <c r="D240" s="238">
        <f>'60m.eng'!D29</f>
        <v>0</v>
      </c>
      <c r="E240" s="238">
        <f>'60m.eng'!E29</f>
        <v>0</v>
      </c>
      <c r="F240" s="239">
        <f>'60m.eng'!F29</f>
        <v>0</v>
      </c>
      <c r="G240" s="237">
        <f>'60m.eng'!A29</f>
        <v>0</v>
      </c>
      <c r="H240" s="158" t="s">
        <v>657</v>
      </c>
      <c r="I240" s="231"/>
      <c r="J240" s="152" t="str">
        <f>'YARIŞMA BİLGİLERİ'!$F$21</f>
        <v>12 Yaş Erkek</v>
      </c>
      <c r="K240" s="232" t="str">
        <f t="shared" si="11"/>
        <v>İZMİR-Naili Moran Türkiye Atletizm Şampiyonası</v>
      </c>
      <c r="L240" s="156">
        <f>'60m.eng'!N$4</f>
        <v>0</v>
      </c>
      <c r="M240" s="156" t="s">
        <v>618</v>
      </c>
    </row>
    <row r="241" spans="1:13" s="233" customFormat="1" ht="26.25" customHeight="1" x14ac:dyDescent="0.2">
      <c r="A241" s="150">
        <v>491</v>
      </c>
      <c r="B241" s="234" t="s">
        <v>658</v>
      </c>
      <c r="C241" s="236">
        <f>'60m.eng'!C30</f>
        <v>0</v>
      </c>
      <c r="D241" s="238">
        <f>'60m.eng'!D30</f>
        <v>0</v>
      </c>
      <c r="E241" s="238">
        <f>'60m.eng'!E30</f>
        <v>0</v>
      </c>
      <c r="F241" s="239">
        <f>'60m.eng'!F30</f>
        <v>0</v>
      </c>
      <c r="G241" s="237">
        <f>'60m.eng'!A30</f>
        <v>0</v>
      </c>
      <c r="H241" s="158" t="s">
        <v>657</v>
      </c>
      <c r="I241" s="231"/>
      <c r="J241" s="152" t="str">
        <f>'YARIŞMA BİLGİLERİ'!$F$21</f>
        <v>12 Yaş Erkek</v>
      </c>
      <c r="K241" s="232" t="str">
        <f t="shared" si="11"/>
        <v>İZMİR-Naili Moran Türkiye Atletizm Şampiyonası</v>
      </c>
      <c r="L241" s="156">
        <f>'60m.eng'!N$4</f>
        <v>0</v>
      </c>
      <c r="M241" s="156" t="s">
        <v>618</v>
      </c>
    </row>
    <row r="242" spans="1:13" s="233" customFormat="1" ht="26.25" customHeight="1" x14ac:dyDescent="0.2">
      <c r="A242" s="150">
        <v>492</v>
      </c>
      <c r="B242" s="234" t="s">
        <v>658</v>
      </c>
      <c r="C242" s="236">
        <f>'60m.eng'!C31</f>
        <v>0</v>
      </c>
      <c r="D242" s="238">
        <f>'60m.eng'!D31</f>
        <v>0</v>
      </c>
      <c r="E242" s="238">
        <f>'60m.eng'!E31</f>
        <v>0</v>
      </c>
      <c r="F242" s="239">
        <f>'60m.eng'!F31</f>
        <v>0</v>
      </c>
      <c r="G242" s="237">
        <f>'60m.eng'!A31</f>
        <v>0</v>
      </c>
      <c r="H242" s="158" t="s">
        <v>657</v>
      </c>
      <c r="I242" s="231"/>
      <c r="J242" s="152" t="str">
        <f>'YARIŞMA BİLGİLERİ'!$F$21</f>
        <v>12 Yaş Erkek</v>
      </c>
      <c r="K242" s="232" t="str">
        <f t="shared" si="11"/>
        <v>İZMİR-Naili Moran Türkiye Atletizm Şampiyonası</v>
      </c>
      <c r="L242" s="156">
        <f>'60m.eng'!N$4</f>
        <v>0</v>
      </c>
      <c r="M242" s="156" t="s">
        <v>618</v>
      </c>
    </row>
    <row r="243" spans="1:13" s="233" customFormat="1" ht="26.25" customHeight="1" x14ac:dyDescent="0.2">
      <c r="A243" s="150">
        <v>493</v>
      </c>
      <c r="B243" s="234" t="s">
        <v>658</v>
      </c>
      <c r="C243" s="236">
        <f>'60m.eng'!C32</f>
        <v>0</v>
      </c>
      <c r="D243" s="238">
        <f>'60m.eng'!D32</f>
        <v>0</v>
      </c>
      <c r="E243" s="238">
        <f>'60m.eng'!E32</f>
        <v>0</v>
      </c>
      <c r="F243" s="239">
        <f>'60m.eng'!F32</f>
        <v>0</v>
      </c>
      <c r="G243" s="237">
        <f>'60m.eng'!A32</f>
        <v>0</v>
      </c>
      <c r="H243" s="158" t="s">
        <v>657</v>
      </c>
      <c r="I243" s="231"/>
      <c r="J243" s="152" t="str">
        <f>'YARIŞMA BİLGİLERİ'!$F$21</f>
        <v>12 Yaş Erkek</v>
      </c>
      <c r="K243" s="232" t="str">
        <f t="shared" si="11"/>
        <v>İZMİR-Naili Moran Türkiye Atletizm Şampiyonası</v>
      </c>
      <c r="L243" s="156">
        <f>'60m.eng'!N$4</f>
        <v>0</v>
      </c>
      <c r="M243" s="156" t="s">
        <v>618</v>
      </c>
    </row>
    <row r="244" spans="1:13" s="233" customFormat="1" ht="26.25" customHeight="1" x14ac:dyDescent="0.2">
      <c r="A244" s="150">
        <v>494</v>
      </c>
      <c r="B244" s="234" t="s">
        <v>658</v>
      </c>
      <c r="C244" s="236">
        <f>'60m.eng'!C33</f>
        <v>0</v>
      </c>
      <c r="D244" s="238">
        <f>'60m.eng'!D33</f>
        <v>0</v>
      </c>
      <c r="E244" s="238">
        <f>'60m.eng'!E33</f>
        <v>0</v>
      </c>
      <c r="F244" s="239">
        <f>'60m.eng'!F33</f>
        <v>0</v>
      </c>
      <c r="G244" s="237">
        <f>'60m.eng'!A33</f>
        <v>0</v>
      </c>
      <c r="H244" s="158" t="s">
        <v>657</v>
      </c>
      <c r="I244" s="231"/>
      <c r="J244" s="152" t="str">
        <f>'YARIŞMA BİLGİLERİ'!$F$21</f>
        <v>12 Yaş Erkek</v>
      </c>
      <c r="K244" s="232" t="str">
        <f t="shared" si="11"/>
        <v>İZMİR-Naili Moran Türkiye Atletizm Şampiyonası</v>
      </c>
      <c r="L244" s="156">
        <f>'60m.eng'!N$4</f>
        <v>0</v>
      </c>
      <c r="M244" s="156" t="s">
        <v>618</v>
      </c>
    </row>
    <row r="245" spans="1:13" s="233" customFormat="1" ht="26.25" customHeight="1" x14ac:dyDescent="0.2">
      <c r="A245" s="150">
        <v>495</v>
      </c>
      <c r="B245" s="234" t="s">
        <v>658</v>
      </c>
      <c r="C245" s="236">
        <f>'60m.eng'!C34</f>
        <v>0</v>
      </c>
      <c r="D245" s="238">
        <f>'60m.eng'!D34</f>
        <v>0</v>
      </c>
      <c r="E245" s="238">
        <f>'60m.eng'!E34</f>
        <v>0</v>
      </c>
      <c r="F245" s="239">
        <f>'60m.eng'!F34</f>
        <v>0</v>
      </c>
      <c r="G245" s="237">
        <f>'60m.eng'!A34</f>
        <v>0</v>
      </c>
      <c r="H245" s="158" t="s">
        <v>657</v>
      </c>
      <c r="I245" s="231"/>
      <c r="J245" s="152" t="str">
        <f>'YARIŞMA BİLGİLERİ'!$F$21</f>
        <v>12 Yaş Erkek</v>
      </c>
      <c r="K245" s="232" t="str">
        <f t="shared" si="11"/>
        <v>İZMİR-Naili Moran Türkiye Atletizm Şampiyonası</v>
      </c>
      <c r="L245" s="156">
        <f>'60m.eng'!N$4</f>
        <v>0</v>
      </c>
      <c r="M245" s="156" t="s">
        <v>618</v>
      </c>
    </row>
    <row r="246" spans="1:13" s="233" customFormat="1" ht="26.25" customHeight="1" x14ac:dyDescent="0.2">
      <c r="A246" s="150">
        <v>496</v>
      </c>
      <c r="B246" s="234" t="s">
        <v>658</v>
      </c>
      <c r="C246" s="236">
        <f>'60m.eng'!C35</f>
        <v>0</v>
      </c>
      <c r="D246" s="238">
        <f>'60m.eng'!D35</f>
        <v>0</v>
      </c>
      <c r="E246" s="238">
        <f>'60m.eng'!E35</f>
        <v>0</v>
      </c>
      <c r="F246" s="239">
        <f>'60m.eng'!F35</f>
        <v>0</v>
      </c>
      <c r="G246" s="237">
        <f>'60m.eng'!A35</f>
        <v>0</v>
      </c>
      <c r="H246" s="158" t="s">
        <v>657</v>
      </c>
      <c r="I246" s="231"/>
      <c r="J246" s="152" t="str">
        <f>'YARIŞMA BİLGİLERİ'!$F$21</f>
        <v>12 Yaş Erkek</v>
      </c>
      <c r="K246" s="232" t="str">
        <f t="shared" si="11"/>
        <v>İZMİR-Naili Moran Türkiye Atletizm Şampiyonası</v>
      </c>
      <c r="L246" s="156">
        <f>'60m.eng'!N$4</f>
        <v>0</v>
      </c>
      <c r="M246" s="156" t="s">
        <v>618</v>
      </c>
    </row>
    <row r="247" spans="1:13" s="233" customFormat="1" ht="26.25" customHeight="1" x14ac:dyDescent="0.2">
      <c r="A247" s="150">
        <v>497</v>
      </c>
      <c r="B247" s="234" t="s">
        <v>658</v>
      </c>
      <c r="C247" s="236">
        <f>'60m.eng'!C36</f>
        <v>0</v>
      </c>
      <c r="D247" s="238">
        <f>'60m.eng'!D36</f>
        <v>0</v>
      </c>
      <c r="E247" s="238">
        <f>'60m.eng'!E36</f>
        <v>0</v>
      </c>
      <c r="F247" s="239">
        <f>'60m.eng'!F36</f>
        <v>0</v>
      </c>
      <c r="G247" s="237">
        <f>'60m.eng'!A36</f>
        <v>0</v>
      </c>
      <c r="H247" s="158" t="s">
        <v>657</v>
      </c>
      <c r="I247" s="231"/>
      <c r="J247" s="152" t="str">
        <f>'YARIŞMA BİLGİLERİ'!$F$21</f>
        <v>12 Yaş Erkek</v>
      </c>
      <c r="K247" s="232" t="str">
        <f t="shared" si="11"/>
        <v>İZMİR-Naili Moran Türkiye Atletizm Şampiyonası</v>
      </c>
      <c r="L247" s="156">
        <f>'60m.eng'!N$4</f>
        <v>0</v>
      </c>
      <c r="M247" s="156" t="s">
        <v>618</v>
      </c>
    </row>
    <row r="248" spans="1:13" s="233" customFormat="1" ht="26.25" customHeight="1" x14ac:dyDescent="0.2">
      <c r="A248" s="150">
        <v>498</v>
      </c>
      <c r="B248" s="234" t="s">
        <v>658</v>
      </c>
      <c r="C248" s="236">
        <f>'60m.eng'!C37</f>
        <v>0</v>
      </c>
      <c r="D248" s="238">
        <f>'60m.eng'!D37</f>
        <v>0</v>
      </c>
      <c r="E248" s="238">
        <f>'60m.eng'!E37</f>
        <v>0</v>
      </c>
      <c r="F248" s="239">
        <f>'60m.eng'!F37</f>
        <v>0</v>
      </c>
      <c r="G248" s="237">
        <f>'60m.eng'!A37</f>
        <v>0</v>
      </c>
      <c r="H248" s="158" t="s">
        <v>657</v>
      </c>
      <c r="I248" s="231"/>
      <c r="J248" s="152" t="str">
        <f>'YARIŞMA BİLGİLERİ'!$F$21</f>
        <v>12 Yaş Erkek</v>
      </c>
      <c r="K248" s="232" t="str">
        <f t="shared" si="11"/>
        <v>İZMİR-Naili Moran Türkiye Atletizm Şampiyonası</v>
      </c>
      <c r="L248" s="156">
        <f>'60m.eng'!N$4</f>
        <v>0</v>
      </c>
      <c r="M248" s="156" t="s">
        <v>618</v>
      </c>
    </row>
    <row r="249" spans="1:13" s="233" customFormat="1" ht="26.25" customHeight="1" x14ac:dyDescent="0.2">
      <c r="A249" s="150">
        <v>499</v>
      </c>
      <c r="B249" s="234" t="s">
        <v>658</v>
      </c>
      <c r="C249" s="236">
        <f>'60m.eng'!C38</f>
        <v>0</v>
      </c>
      <c r="D249" s="238">
        <f>'60m.eng'!D38</f>
        <v>0</v>
      </c>
      <c r="E249" s="238">
        <f>'60m.eng'!E38</f>
        <v>0</v>
      </c>
      <c r="F249" s="239">
        <f>'60m.eng'!F38</f>
        <v>0</v>
      </c>
      <c r="G249" s="237">
        <f>'60m.eng'!A38</f>
        <v>0</v>
      </c>
      <c r="H249" s="158" t="s">
        <v>657</v>
      </c>
      <c r="I249" s="231"/>
      <c r="J249" s="152" t="str">
        <f>'YARIŞMA BİLGİLERİ'!$F$21</f>
        <v>12 Yaş Erkek</v>
      </c>
      <c r="K249" s="232" t="str">
        <f t="shared" si="11"/>
        <v>İZMİR-Naili Moran Türkiye Atletizm Şampiyonası</v>
      </c>
      <c r="L249" s="156">
        <f>'60m.eng'!N$4</f>
        <v>0</v>
      </c>
      <c r="M249" s="156" t="s">
        <v>618</v>
      </c>
    </row>
    <row r="250" spans="1:13" s="233" customFormat="1" ht="26.25" customHeight="1" x14ac:dyDescent="0.2">
      <c r="A250" s="150">
        <v>500</v>
      </c>
      <c r="B250" s="234" t="s">
        <v>658</v>
      </c>
      <c r="C250" s="236">
        <f>'60m.eng'!C39</f>
        <v>0</v>
      </c>
      <c r="D250" s="238">
        <f>'60m.eng'!D39</f>
        <v>0</v>
      </c>
      <c r="E250" s="238">
        <f>'60m.eng'!E39</f>
        <v>0</v>
      </c>
      <c r="F250" s="239">
        <f>'60m.eng'!F39</f>
        <v>0</v>
      </c>
      <c r="G250" s="237">
        <f>'60m.eng'!A39</f>
        <v>0</v>
      </c>
      <c r="H250" s="158" t="s">
        <v>657</v>
      </c>
      <c r="I250" s="231"/>
      <c r="J250" s="152" t="str">
        <f>'YARIŞMA BİLGİLERİ'!$F$21</f>
        <v>12 Yaş Erkek</v>
      </c>
      <c r="K250" s="232" t="str">
        <f t="shared" si="11"/>
        <v>İZMİR-Naili Moran Türkiye Atletizm Şampiyonası</v>
      </c>
      <c r="L250" s="156">
        <f>'60m.eng'!N$4</f>
        <v>0</v>
      </c>
      <c r="M250" s="156" t="s">
        <v>618</v>
      </c>
    </row>
    <row r="251" spans="1:13" s="233" customFormat="1" ht="26.25" customHeight="1" x14ac:dyDescent="0.2">
      <c r="A251" s="150">
        <v>501</v>
      </c>
      <c r="B251" s="234" t="s">
        <v>658</v>
      </c>
      <c r="C251" s="236">
        <f>'60m.eng'!C40</f>
        <v>0</v>
      </c>
      <c r="D251" s="238">
        <f>'60m.eng'!D40</f>
        <v>0</v>
      </c>
      <c r="E251" s="238">
        <f>'60m.eng'!E40</f>
        <v>0</v>
      </c>
      <c r="F251" s="239">
        <f>'60m.eng'!F40</f>
        <v>0</v>
      </c>
      <c r="G251" s="237">
        <f>'60m.eng'!A40</f>
        <v>0</v>
      </c>
      <c r="H251" s="158" t="s">
        <v>657</v>
      </c>
      <c r="I251" s="231"/>
      <c r="J251" s="152" t="str">
        <f>'YARIŞMA BİLGİLERİ'!$F$21</f>
        <v>12 Yaş Erkek</v>
      </c>
      <c r="K251" s="232" t="str">
        <f t="shared" si="11"/>
        <v>İZMİR-Naili Moran Türkiye Atletizm Şampiyonası</v>
      </c>
      <c r="L251" s="156">
        <f>'60m.eng'!N$4</f>
        <v>0</v>
      </c>
      <c r="M251" s="156" t="s">
        <v>618</v>
      </c>
    </row>
    <row r="252" spans="1:13" s="233" customFormat="1" ht="26.25" customHeight="1" x14ac:dyDescent="0.2">
      <c r="A252" s="150">
        <v>502</v>
      </c>
      <c r="B252" s="234" t="s">
        <v>658</v>
      </c>
      <c r="C252" s="236">
        <f>'60m.eng'!C41</f>
        <v>0</v>
      </c>
      <c r="D252" s="238">
        <f>'60m.eng'!D41</f>
        <v>0</v>
      </c>
      <c r="E252" s="238">
        <f>'60m.eng'!E41</f>
        <v>0</v>
      </c>
      <c r="F252" s="239">
        <f>'60m.eng'!F41</f>
        <v>0</v>
      </c>
      <c r="G252" s="237">
        <f>'60m.eng'!A41</f>
        <v>0</v>
      </c>
      <c r="H252" s="158" t="s">
        <v>657</v>
      </c>
      <c r="I252" s="231"/>
      <c r="J252" s="152" t="str">
        <f>'YARIŞMA BİLGİLERİ'!$F$21</f>
        <v>12 Yaş Erkek</v>
      </c>
      <c r="K252" s="232" t="str">
        <f t="shared" si="11"/>
        <v>İZMİR-Naili Moran Türkiye Atletizm Şampiyonası</v>
      </c>
      <c r="L252" s="156">
        <f>'60m.eng'!N$4</f>
        <v>0</v>
      </c>
      <c r="M252" s="156" t="s">
        <v>618</v>
      </c>
    </row>
    <row r="253" spans="1:13" s="233" customFormat="1" ht="26.25" customHeight="1" x14ac:dyDescent="0.2">
      <c r="A253" s="150">
        <v>503</v>
      </c>
      <c r="B253" s="234" t="s">
        <v>658</v>
      </c>
      <c r="C253" s="236">
        <f>'60m.eng'!C42</f>
        <v>0</v>
      </c>
      <c r="D253" s="238">
        <f>'60m.eng'!D42</f>
        <v>0</v>
      </c>
      <c r="E253" s="238">
        <f>'60m.eng'!E42</f>
        <v>0</v>
      </c>
      <c r="F253" s="239">
        <f>'60m.eng'!F42</f>
        <v>0</v>
      </c>
      <c r="G253" s="237">
        <f>'60m.eng'!A42</f>
        <v>0</v>
      </c>
      <c r="H253" s="158" t="s">
        <v>657</v>
      </c>
      <c r="I253" s="231"/>
      <c r="J253" s="152" t="str">
        <f>'YARIŞMA BİLGİLERİ'!$F$21</f>
        <v>12 Yaş Erkek</v>
      </c>
      <c r="K253" s="232" t="str">
        <f t="shared" si="11"/>
        <v>İZMİR-Naili Moran Türkiye Atletizm Şampiyonası</v>
      </c>
      <c r="L253" s="156">
        <f>'60m.eng'!N$4</f>
        <v>0</v>
      </c>
      <c r="M253" s="156" t="s">
        <v>618</v>
      </c>
    </row>
    <row r="254" spans="1:13" s="233" customFormat="1" ht="26.25" customHeight="1" x14ac:dyDescent="0.2">
      <c r="A254" s="150">
        <v>504</v>
      </c>
      <c r="B254" s="234" t="s">
        <v>658</v>
      </c>
      <c r="C254" s="236">
        <f>'60m.eng'!C43</f>
        <v>0</v>
      </c>
      <c r="D254" s="238">
        <f>'60m.eng'!D43</f>
        <v>0</v>
      </c>
      <c r="E254" s="238">
        <f>'60m.eng'!E43</f>
        <v>0</v>
      </c>
      <c r="F254" s="239">
        <f>'60m.eng'!F43</f>
        <v>0</v>
      </c>
      <c r="G254" s="237">
        <f>'60m.eng'!A43</f>
        <v>0</v>
      </c>
      <c r="H254" s="158" t="s">
        <v>657</v>
      </c>
      <c r="I254" s="231"/>
      <c r="J254" s="152" t="str">
        <f>'YARIŞMA BİLGİLERİ'!$F$21</f>
        <v>12 Yaş Erkek</v>
      </c>
      <c r="K254" s="232" t="str">
        <f t="shared" si="11"/>
        <v>İZMİR-Naili Moran Türkiye Atletizm Şampiyonası</v>
      </c>
      <c r="L254" s="156">
        <f>'60m.eng'!N$4</f>
        <v>0</v>
      </c>
      <c r="M254" s="156" t="s">
        <v>618</v>
      </c>
    </row>
    <row r="255" spans="1:13" s="233" customFormat="1" ht="26.25" customHeight="1" x14ac:dyDescent="0.2">
      <c r="A255" s="150">
        <v>505</v>
      </c>
      <c r="B255" s="234" t="s">
        <v>658</v>
      </c>
      <c r="C255" s="236">
        <f>'60m.eng'!C44</f>
        <v>0</v>
      </c>
      <c r="D255" s="238">
        <f>'60m.eng'!D44</f>
        <v>0</v>
      </c>
      <c r="E255" s="238">
        <f>'60m.eng'!E44</f>
        <v>0</v>
      </c>
      <c r="F255" s="239">
        <f>'60m.eng'!F44</f>
        <v>0</v>
      </c>
      <c r="G255" s="237">
        <f>'60m.eng'!A44</f>
        <v>0</v>
      </c>
      <c r="H255" s="158" t="s">
        <v>657</v>
      </c>
      <c r="I255" s="231"/>
      <c r="J255" s="152" t="str">
        <f>'YARIŞMA BİLGİLERİ'!$F$21</f>
        <v>12 Yaş Erkek</v>
      </c>
      <c r="K255" s="232" t="str">
        <f t="shared" si="11"/>
        <v>İZMİR-Naili Moran Türkiye Atletizm Şampiyonası</v>
      </c>
      <c r="L255" s="156">
        <f>'60m.eng'!N$4</f>
        <v>0</v>
      </c>
      <c r="M255" s="156" t="s">
        <v>618</v>
      </c>
    </row>
    <row r="256" spans="1:13" s="233" customFormat="1" ht="26.25" customHeight="1" x14ac:dyDescent="0.2">
      <c r="A256" s="150">
        <v>506</v>
      </c>
      <c r="B256" s="234" t="s">
        <v>410</v>
      </c>
      <c r="C256" s="236">
        <f>'1500m.'!C8</f>
        <v>39083</v>
      </c>
      <c r="D256" s="238" t="str">
        <f>'1500m.'!D8</f>
        <v>BURHAN ELMA</v>
      </c>
      <c r="E256" s="238" t="str">
        <f>'1500m.'!E8</f>
        <v>İZMİR</v>
      </c>
      <c r="F256" s="240">
        <f>'1500m.'!F8</f>
        <v>51737</v>
      </c>
      <c r="G256" s="237">
        <f>'1500m.'!A8</f>
        <v>1</v>
      </c>
      <c r="H256" s="158" t="s">
        <v>324</v>
      </c>
      <c r="I256" s="231"/>
      <c r="J256" s="152" t="str">
        <f>'YARIŞMA BİLGİLERİ'!$F$21</f>
        <v>12 Yaş Erkek</v>
      </c>
      <c r="K256" s="232" t="str">
        <f t="shared" si="11"/>
        <v>İZMİR-Naili Moran Türkiye Atletizm Şampiyonası</v>
      </c>
      <c r="L256" s="156">
        <f>'1500m.'!N$4</f>
        <v>0</v>
      </c>
      <c r="M256" s="156" t="s">
        <v>618</v>
      </c>
    </row>
    <row r="257" spans="1:13" s="233" customFormat="1" ht="26.25" customHeight="1" x14ac:dyDescent="0.2">
      <c r="A257" s="150">
        <v>507</v>
      </c>
      <c r="B257" s="234" t="s">
        <v>410</v>
      </c>
      <c r="C257" s="236">
        <f>'1500m.'!C9</f>
        <v>39083</v>
      </c>
      <c r="D257" s="238" t="str">
        <f>'1500m.'!D9</f>
        <v>ADEM KAYA</v>
      </c>
      <c r="E257" s="238" t="str">
        <f>'1500m.'!E9</f>
        <v>İZMİR</v>
      </c>
      <c r="F257" s="240">
        <f>'1500m.'!F9</f>
        <v>52686</v>
      </c>
      <c r="G257" s="237">
        <f>'1500m.'!A9</f>
        <v>2</v>
      </c>
      <c r="H257" s="158" t="s">
        <v>324</v>
      </c>
      <c r="I257" s="231"/>
      <c r="J257" s="152" t="str">
        <f>'YARIŞMA BİLGİLERİ'!$F$21</f>
        <v>12 Yaş Erkek</v>
      </c>
      <c r="K257" s="232" t="str">
        <f t="shared" si="11"/>
        <v>İZMİR-Naili Moran Türkiye Atletizm Şampiyonası</v>
      </c>
      <c r="L257" s="156">
        <f>'1500m.'!N$4</f>
        <v>0</v>
      </c>
      <c r="M257" s="156" t="s">
        <v>618</v>
      </c>
    </row>
    <row r="258" spans="1:13" s="233" customFormat="1" ht="26.25" customHeight="1" x14ac:dyDescent="0.2">
      <c r="A258" s="150">
        <v>508</v>
      </c>
      <c r="B258" s="234" t="s">
        <v>410</v>
      </c>
      <c r="C258" s="236">
        <f>'1500m.'!C10</f>
        <v>39083</v>
      </c>
      <c r="D258" s="238" t="str">
        <f>'1500m.'!D10</f>
        <v>YUSUF SAMİ KARAHAN</v>
      </c>
      <c r="E258" s="238" t="str">
        <f>'1500m.'!E10</f>
        <v>İZMİR</v>
      </c>
      <c r="F258" s="240">
        <f>'1500m.'!F10</f>
        <v>63786</v>
      </c>
      <c r="G258" s="237">
        <f>'1500m.'!A10</f>
        <v>3</v>
      </c>
      <c r="H258" s="158" t="s">
        <v>324</v>
      </c>
      <c r="I258" s="231"/>
      <c r="J258" s="152" t="str">
        <f>'YARIŞMA BİLGİLERİ'!$F$21</f>
        <v>12 Yaş Erkek</v>
      </c>
      <c r="K258" s="232" t="str">
        <f t="shared" si="11"/>
        <v>İZMİR-Naili Moran Türkiye Atletizm Şampiyonası</v>
      </c>
      <c r="L258" s="156">
        <f>'1500m.'!N$4</f>
        <v>0</v>
      </c>
      <c r="M258" s="156" t="s">
        <v>618</v>
      </c>
    </row>
    <row r="259" spans="1:13" s="233" customFormat="1" ht="26.25" customHeight="1" x14ac:dyDescent="0.2">
      <c r="A259" s="150">
        <v>509</v>
      </c>
      <c r="B259" s="234" t="s">
        <v>410</v>
      </c>
      <c r="C259" s="236">
        <f>'1500m.'!C11</f>
        <v>0</v>
      </c>
      <c r="D259" s="238">
        <f>'1500m.'!D11</f>
        <v>0</v>
      </c>
      <c r="E259" s="238">
        <f>'1500m.'!E11</f>
        <v>0</v>
      </c>
      <c r="F259" s="240">
        <f>'1500m.'!F11</f>
        <v>0</v>
      </c>
      <c r="G259" s="237">
        <f>'1500m.'!A11</f>
        <v>0</v>
      </c>
      <c r="H259" s="158" t="s">
        <v>324</v>
      </c>
      <c r="I259" s="231"/>
      <c r="J259" s="152" t="str">
        <f>'YARIŞMA BİLGİLERİ'!$F$21</f>
        <v>12 Yaş Erkek</v>
      </c>
      <c r="K259" s="232" t="str">
        <f t="shared" si="11"/>
        <v>İZMİR-Naili Moran Türkiye Atletizm Şampiyonası</v>
      </c>
      <c r="L259" s="156">
        <f>'1500m.'!N$4</f>
        <v>0</v>
      </c>
      <c r="M259" s="156" t="s">
        <v>618</v>
      </c>
    </row>
    <row r="260" spans="1:13" s="233" customFormat="1" ht="26.25" customHeight="1" x14ac:dyDescent="0.2">
      <c r="A260" s="150">
        <v>510</v>
      </c>
      <c r="B260" s="234" t="s">
        <v>410</v>
      </c>
      <c r="C260" s="236">
        <f>'1500m.'!C12</f>
        <v>0</v>
      </c>
      <c r="D260" s="238">
        <f>'1500m.'!D12</f>
        <v>0</v>
      </c>
      <c r="E260" s="238">
        <f>'1500m.'!E12</f>
        <v>0</v>
      </c>
      <c r="F260" s="240">
        <f>'1500m.'!F12</f>
        <v>0</v>
      </c>
      <c r="G260" s="237">
        <f>'1500m.'!A12</f>
        <v>0</v>
      </c>
      <c r="H260" s="158" t="s">
        <v>324</v>
      </c>
      <c r="I260" s="231"/>
      <c r="J260" s="152" t="str">
        <f>'YARIŞMA BİLGİLERİ'!$F$21</f>
        <v>12 Yaş Erkek</v>
      </c>
      <c r="K260" s="232" t="str">
        <f t="shared" si="11"/>
        <v>İZMİR-Naili Moran Türkiye Atletizm Şampiyonası</v>
      </c>
      <c r="L260" s="156">
        <f>'1500m.'!N$4</f>
        <v>0</v>
      </c>
      <c r="M260" s="156" t="s">
        <v>618</v>
      </c>
    </row>
    <row r="261" spans="1:13" s="233" customFormat="1" ht="26.25" customHeight="1" x14ac:dyDescent="0.2">
      <c r="A261" s="150">
        <v>511</v>
      </c>
      <c r="B261" s="234" t="s">
        <v>410</v>
      </c>
      <c r="C261" s="236">
        <f>'1500m.'!C13</f>
        <v>0</v>
      </c>
      <c r="D261" s="238">
        <f>'1500m.'!D13</f>
        <v>0</v>
      </c>
      <c r="E261" s="238">
        <f>'1500m.'!E13</f>
        <v>0</v>
      </c>
      <c r="F261" s="240">
        <f>'1500m.'!F13</f>
        <v>0</v>
      </c>
      <c r="G261" s="237">
        <f>'1500m.'!A13</f>
        <v>0</v>
      </c>
      <c r="H261" s="158" t="s">
        <v>324</v>
      </c>
      <c r="I261" s="231"/>
      <c r="J261" s="152" t="str">
        <f>'YARIŞMA BİLGİLERİ'!$F$21</f>
        <v>12 Yaş Erkek</v>
      </c>
      <c r="K261" s="232" t="str">
        <f t="shared" si="11"/>
        <v>İZMİR-Naili Moran Türkiye Atletizm Şampiyonası</v>
      </c>
      <c r="L261" s="156">
        <f>'1500m.'!N$4</f>
        <v>0</v>
      </c>
      <c r="M261" s="156" t="s">
        <v>618</v>
      </c>
    </row>
    <row r="262" spans="1:13" s="233" customFormat="1" ht="26.25" customHeight="1" x14ac:dyDescent="0.2">
      <c r="A262" s="150">
        <v>512</v>
      </c>
      <c r="B262" s="234" t="s">
        <v>410</v>
      </c>
      <c r="C262" s="236">
        <f>'1500m.'!C14</f>
        <v>0</v>
      </c>
      <c r="D262" s="238">
        <f>'1500m.'!D14</f>
        <v>0</v>
      </c>
      <c r="E262" s="238">
        <f>'1500m.'!E14</f>
        <v>0</v>
      </c>
      <c r="F262" s="240">
        <f>'1500m.'!F14</f>
        <v>0</v>
      </c>
      <c r="G262" s="237">
        <f>'1500m.'!A14</f>
        <v>0</v>
      </c>
      <c r="H262" s="158" t="s">
        <v>324</v>
      </c>
      <c r="I262" s="231"/>
      <c r="J262" s="152" t="str">
        <f>'YARIŞMA BİLGİLERİ'!$F$21</f>
        <v>12 Yaş Erkek</v>
      </c>
      <c r="K262" s="232" t="str">
        <f t="shared" si="11"/>
        <v>İZMİR-Naili Moran Türkiye Atletizm Şampiyonası</v>
      </c>
      <c r="L262" s="156">
        <f>'1500m.'!N$4</f>
        <v>0</v>
      </c>
      <c r="M262" s="156" t="s">
        <v>618</v>
      </c>
    </row>
    <row r="263" spans="1:13" s="233" customFormat="1" ht="26.25" customHeight="1" x14ac:dyDescent="0.2">
      <c r="A263" s="150">
        <v>513</v>
      </c>
      <c r="B263" s="234" t="s">
        <v>410</v>
      </c>
      <c r="C263" s="236">
        <f>'1500m.'!C15</f>
        <v>0</v>
      </c>
      <c r="D263" s="238">
        <f>'1500m.'!D15</f>
        <v>0</v>
      </c>
      <c r="E263" s="238">
        <f>'1500m.'!E15</f>
        <v>0</v>
      </c>
      <c r="F263" s="240">
        <f>'1500m.'!F15</f>
        <v>0</v>
      </c>
      <c r="G263" s="237">
        <f>'1500m.'!A15</f>
        <v>0</v>
      </c>
      <c r="H263" s="158" t="s">
        <v>324</v>
      </c>
      <c r="I263" s="231"/>
      <c r="J263" s="152" t="str">
        <f>'YARIŞMA BİLGİLERİ'!$F$21</f>
        <v>12 Yaş Erkek</v>
      </c>
      <c r="K263" s="232" t="str">
        <f t="shared" si="11"/>
        <v>İZMİR-Naili Moran Türkiye Atletizm Şampiyonası</v>
      </c>
      <c r="L263" s="156">
        <f>'1500m.'!N$4</f>
        <v>0</v>
      </c>
      <c r="M263" s="156" t="s">
        <v>618</v>
      </c>
    </row>
    <row r="264" spans="1:13" s="233" customFormat="1" ht="26.25" customHeight="1" x14ac:dyDescent="0.2">
      <c r="A264" s="150">
        <v>514</v>
      </c>
      <c r="B264" s="234" t="s">
        <v>410</v>
      </c>
      <c r="C264" s="236">
        <f>'1500m.'!C16</f>
        <v>0</v>
      </c>
      <c r="D264" s="238">
        <f>'1500m.'!D16</f>
        <v>0</v>
      </c>
      <c r="E264" s="238">
        <f>'1500m.'!E16</f>
        <v>0</v>
      </c>
      <c r="F264" s="240">
        <f>'1500m.'!F16</f>
        <v>0</v>
      </c>
      <c r="G264" s="237">
        <f>'1500m.'!A16</f>
        <v>0</v>
      </c>
      <c r="H264" s="158" t="s">
        <v>324</v>
      </c>
      <c r="I264" s="231"/>
      <c r="J264" s="152" t="str">
        <f>'YARIŞMA BİLGİLERİ'!$F$21</f>
        <v>12 Yaş Erkek</v>
      </c>
      <c r="K264" s="232" t="str">
        <f t="shared" si="11"/>
        <v>İZMİR-Naili Moran Türkiye Atletizm Şampiyonası</v>
      </c>
      <c r="L264" s="156">
        <f>'1500m.'!N$4</f>
        <v>0</v>
      </c>
      <c r="M264" s="156" t="s">
        <v>618</v>
      </c>
    </row>
    <row r="265" spans="1:13" s="233" customFormat="1" ht="26.25" customHeight="1" x14ac:dyDescent="0.2">
      <c r="A265" s="150">
        <v>515</v>
      </c>
      <c r="B265" s="234" t="s">
        <v>410</v>
      </c>
      <c r="C265" s="236">
        <f>'1500m.'!C17</f>
        <v>0</v>
      </c>
      <c r="D265" s="238">
        <f>'1500m.'!D17</f>
        <v>0</v>
      </c>
      <c r="E265" s="238">
        <f>'1500m.'!E17</f>
        <v>0</v>
      </c>
      <c r="F265" s="240">
        <f>'1500m.'!F17</f>
        <v>0</v>
      </c>
      <c r="G265" s="237">
        <f>'1500m.'!A17</f>
        <v>0</v>
      </c>
      <c r="H265" s="158" t="s">
        <v>324</v>
      </c>
      <c r="I265" s="231"/>
      <c r="J265" s="152" t="str">
        <f>'YARIŞMA BİLGİLERİ'!$F$21</f>
        <v>12 Yaş Erkek</v>
      </c>
      <c r="K265" s="232" t="str">
        <f t="shared" ref="K265:K327" si="12">CONCATENATE(K$1,"-",A$1)</f>
        <v>İZMİR-Naili Moran Türkiye Atletizm Şampiyonası</v>
      </c>
      <c r="L265" s="156">
        <f>'1500m.'!N$4</f>
        <v>0</v>
      </c>
      <c r="M265" s="156" t="s">
        <v>618</v>
      </c>
    </row>
    <row r="266" spans="1:13" s="233" customFormat="1" ht="26.25" customHeight="1" x14ac:dyDescent="0.2">
      <c r="A266" s="150">
        <v>516</v>
      </c>
      <c r="B266" s="234" t="s">
        <v>410</v>
      </c>
      <c r="C266" s="236">
        <f>'1500m.'!C18</f>
        <v>0</v>
      </c>
      <c r="D266" s="238">
        <f>'1500m.'!D18</f>
        <v>0</v>
      </c>
      <c r="E266" s="238">
        <f>'1500m.'!E18</f>
        <v>0</v>
      </c>
      <c r="F266" s="240">
        <f>'1500m.'!F18</f>
        <v>0</v>
      </c>
      <c r="G266" s="237">
        <f>'1500m.'!A18</f>
        <v>0</v>
      </c>
      <c r="H266" s="158" t="s">
        <v>324</v>
      </c>
      <c r="I266" s="231"/>
      <c r="J266" s="152" t="str">
        <f>'YARIŞMA BİLGİLERİ'!$F$21</f>
        <v>12 Yaş Erkek</v>
      </c>
      <c r="K266" s="232" t="str">
        <f t="shared" si="12"/>
        <v>İZMİR-Naili Moran Türkiye Atletizm Şampiyonası</v>
      </c>
      <c r="L266" s="156">
        <f>'1500m.'!N$4</f>
        <v>0</v>
      </c>
      <c r="M266" s="156" t="s">
        <v>618</v>
      </c>
    </row>
    <row r="267" spans="1:13" s="233" customFormat="1" ht="26.25" customHeight="1" x14ac:dyDescent="0.2">
      <c r="A267" s="150">
        <v>517</v>
      </c>
      <c r="B267" s="234" t="s">
        <v>410</v>
      </c>
      <c r="C267" s="236">
        <f>'1500m.'!C19</f>
        <v>0</v>
      </c>
      <c r="D267" s="238">
        <f>'1500m.'!D19</f>
        <v>0</v>
      </c>
      <c r="E267" s="238">
        <f>'1500m.'!E19</f>
        <v>0</v>
      </c>
      <c r="F267" s="240">
        <f>'1500m.'!F19</f>
        <v>0</v>
      </c>
      <c r="G267" s="237">
        <f>'1500m.'!A19</f>
        <v>0</v>
      </c>
      <c r="H267" s="158" t="s">
        <v>324</v>
      </c>
      <c r="I267" s="231"/>
      <c r="J267" s="152" t="str">
        <f>'YARIŞMA BİLGİLERİ'!$F$21</f>
        <v>12 Yaş Erkek</v>
      </c>
      <c r="K267" s="232" t="str">
        <f t="shared" si="12"/>
        <v>İZMİR-Naili Moran Türkiye Atletizm Şampiyonası</v>
      </c>
      <c r="L267" s="156">
        <f>'1500m.'!N$4</f>
        <v>0</v>
      </c>
      <c r="M267" s="156" t="s">
        <v>618</v>
      </c>
    </row>
    <row r="268" spans="1:13" s="233" customFormat="1" ht="26.25" customHeight="1" x14ac:dyDescent="0.2">
      <c r="A268" s="150">
        <v>518</v>
      </c>
      <c r="B268" s="234" t="s">
        <v>410</v>
      </c>
      <c r="C268" s="236">
        <f>'1500m.'!C20</f>
        <v>0</v>
      </c>
      <c r="D268" s="238">
        <f>'1500m.'!D20</f>
        <v>0</v>
      </c>
      <c r="E268" s="238">
        <f>'1500m.'!E20</f>
        <v>0</v>
      </c>
      <c r="F268" s="240">
        <f>'1500m.'!F20</f>
        <v>0</v>
      </c>
      <c r="G268" s="237">
        <f>'1500m.'!A20</f>
        <v>0</v>
      </c>
      <c r="H268" s="158" t="s">
        <v>324</v>
      </c>
      <c r="I268" s="231"/>
      <c r="J268" s="152" t="str">
        <f>'YARIŞMA BİLGİLERİ'!$F$21</f>
        <v>12 Yaş Erkek</v>
      </c>
      <c r="K268" s="232" t="str">
        <f t="shared" si="12"/>
        <v>İZMİR-Naili Moran Türkiye Atletizm Şampiyonası</v>
      </c>
      <c r="L268" s="156">
        <f>'1500m.'!N$4</f>
        <v>0</v>
      </c>
      <c r="M268" s="156" t="s">
        <v>618</v>
      </c>
    </row>
    <row r="269" spans="1:13" s="233" customFormat="1" ht="26.25" customHeight="1" x14ac:dyDescent="0.2">
      <c r="A269" s="150">
        <v>519</v>
      </c>
      <c r="B269" s="234" t="s">
        <v>410</v>
      </c>
      <c r="C269" s="236">
        <f>'1500m.'!C21</f>
        <v>0</v>
      </c>
      <c r="D269" s="238">
        <f>'1500m.'!D21</f>
        <v>0</v>
      </c>
      <c r="E269" s="238">
        <f>'1500m.'!E21</f>
        <v>0</v>
      </c>
      <c r="F269" s="240">
        <f>'1500m.'!F21</f>
        <v>0</v>
      </c>
      <c r="G269" s="237">
        <f>'1500m.'!A21</f>
        <v>0</v>
      </c>
      <c r="H269" s="158" t="s">
        <v>324</v>
      </c>
      <c r="I269" s="231"/>
      <c r="J269" s="152" t="str">
        <f>'YARIŞMA BİLGİLERİ'!$F$21</f>
        <v>12 Yaş Erkek</v>
      </c>
      <c r="K269" s="232" t="str">
        <f t="shared" si="12"/>
        <v>İZMİR-Naili Moran Türkiye Atletizm Şampiyonası</v>
      </c>
      <c r="L269" s="156">
        <f>'1500m.'!N$4</f>
        <v>0</v>
      </c>
      <c r="M269" s="156" t="s">
        <v>618</v>
      </c>
    </row>
    <row r="270" spans="1:13" s="233" customFormat="1" ht="26.25" customHeight="1" x14ac:dyDescent="0.2">
      <c r="A270" s="150">
        <v>520</v>
      </c>
      <c r="B270" s="234" t="s">
        <v>410</v>
      </c>
      <c r="C270" s="236">
        <f>'1500m.'!C22</f>
        <v>0</v>
      </c>
      <c r="D270" s="238">
        <f>'1500m.'!D22</f>
        <v>0</v>
      </c>
      <c r="E270" s="238">
        <f>'1500m.'!E22</f>
        <v>0</v>
      </c>
      <c r="F270" s="240">
        <f>'1500m.'!F22</f>
        <v>0</v>
      </c>
      <c r="G270" s="237">
        <f>'1500m.'!A22</f>
        <v>0</v>
      </c>
      <c r="H270" s="158" t="s">
        <v>324</v>
      </c>
      <c r="I270" s="231"/>
      <c r="J270" s="152" t="str">
        <f>'YARIŞMA BİLGİLERİ'!$F$21</f>
        <v>12 Yaş Erkek</v>
      </c>
      <c r="K270" s="232" t="str">
        <f t="shared" si="12"/>
        <v>İZMİR-Naili Moran Türkiye Atletizm Şampiyonası</v>
      </c>
      <c r="L270" s="156">
        <f>'1500m.'!N$4</f>
        <v>0</v>
      </c>
      <c r="M270" s="156" t="s">
        <v>618</v>
      </c>
    </row>
    <row r="271" spans="1:13" s="233" customFormat="1" ht="26.25" customHeight="1" x14ac:dyDescent="0.2">
      <c r="A271" s="150">
        <v>521</v>
      </c>
      <c r="B271" s="234" t="s">
        <v>410</v>
      </c>
      <c r="C271" s="236">
        <f>'1500m.'!C23</f>
        <v>0</v>
      </c>
      <c r="D271" s="238">
        <f>'1500m.'!D23</f>
        <v>0</v>
      </c>
      <c r="E271" s="238">
        <f>'1500m.'!E23</f>
        <v>0</v>
      </c>
      <c r="F271" s="240">
        <f>'1500m.'!F23</f>
        <v>0</v>
      </c>
      <c r="G271" s="237">
        <f>'1500m.'!A23</f>
        <v>0</v>
      </c>
      <c r="H271" s="158" t="s">
        <v>324</v>
      </c>
      <c r="I271" s="231"/>
      <c r="J271" s="152" t="str">
        <f>'YARIŞMA BİLGİLERİ'!$F$21</f>
        <v>12 Yaş Erkek</v>
      </c>
      <c r="K271" s="232" t="str">
        <f t="shared" si="12"/>
        <v>İZMİR-Naili Moran Türkiye Atletizm Şampiyonası</v>
      </c>
      <c r="L271" s="156">
        <f>'1500m.'!N$4</f>
        <v>0</v>
      </c>
      <c r="M271" s="156" t="s">
        <v>618</v>
      </c>
    </row>
    <row r="272" spans="1:13" s="233" customFormat="1" ht="26.25" customHeight="1" x14ac:dyDescent="0.2">
      <c r="A272" s="150">
        <v>522</v>
      </c>
      <c r="B272" s="234" t="s">
        <v>410</v>
      </c>
      <c r="C272" s="236">
        <f>'1500m.'!C24</f>
        <v>0</v>
      </c>
      <c r="D272" s="238">
        <f>'1500m.'!D24</f>
        <v>0</v>
      </c>
      <c r="E272" s="238">
        <f>'1500m.'!E24</f>
        <v>0</v>
      </c>
      <c r="F272" s="240">
        <f>'1500m.'!F24</f>
        <v>0</v>
      </c>
      <c r="G272" s="237">
        <f>'1500m.'!A24</f>
        <v>0</v>
      </c>
      <c r="H272" s="158" t="s">
        <v>324</v>
      </c>
      <c r="I272" s="231"/>
      <c r="J272" s="152" t="str">
        <f>'YARIŞMA BİLGİLERİ'!$F$21</f>
        <v>12 Yaş Erkek</v>
      </c>
      <c r="K272" s="232" t="str">
        <f t="shared" si="12"/>
        <v>İZMİR-Naili Moran Türkiye Atletizm Şampiyonası</v>
      </c>
      <c r="L272" s="156">
        <f>'1500m.'!N$4</f>
        <v>0</v>
      </c>
      <c r="M272" s="156" t="s">
        <v>618</v>
      </c>
    </row>
    <row r="273" spans="1:13" s="233" customFormat="1" ht="26.25" customHeight="1" x14ac:dyDescent="0.2">
      <c r="A273" s="150">
        <v>523</v>
      </c>
      <c r="B273" s="234" t="s">
        <v>410</v>
      </c>
      <c r="C273" s="236">
        <f>'1500m.'!C25</f>
        <v>0</v>
      </c>
      <c r="D273" s="238">
        <f>'1500m.'!D25</f>
        <v>0</v>
      </c>
      <c r="E273" s="238">
        <f>'1500m.'!E25</f>
        <v>0</v>
      </c>
      <c r="F273" s="240">
        <f>'1500m.'!F25</f>
        <v>0</v>
      </c>
      <c r="G273" s="237">
        <f>'1500m.'!A25</f>
        <v>0</v>
      </c>
      <c r="H273" s="158" t="s">
        <v>324</v>
      </c>
      <c r="I273" s="231"/>
      <c r="J273" s="152" t="str">
        <f>'YARIŞMA BİLGİLERİ'!$F$21</f>
        <v>12 Yaş Erkek</v>
      </c>
      <c r="K273" s="232" t="str">
        <f t="shared" si="12"/>
        <v>İZMİR-Naili Moran Türkiye Atletizm Şampiyonası</v>
      </c>
      <c r="L273" s="156">
        <f>'1500m.'!N$4</f>
        <v>0</v>
      </c>
      <c r="M273" s="156" t="s">
        <v>618</v>
      </c>
    </row>
    <row r="274" spans="1:13" s="233" customFormat="1" ht="26.25" customHeight="1" x14ac:dyDescent="0.2">
      <c r="A274" s="150">
        <v>524</v>
      </c>
      <c r="B274" s="234" t="s">
        <v>410</v>
      </c>
      <c r="C274" s="236">
        <f>'1500m.'!C26</f>
        <v>0</v>
      </c>
      <c r="D274" s="238">
        <f>'1500m.'!D26</f>
        <v>0</v>
      </c>
      <c r="E274" s="238">
        <f>'1500m.'!E26</f>
        <v>0</v>
      </c>
      <c r="F274" s="240">
        <f>'1500m.'!F26</f>
        <v>0</v>
      </c>
      <c r="G274" s="237">
        <f>'1500m.'!A26</f>
        <v>0</v>
      </c>
      <c r="H274" s="158" t="s">
        <v>324</v>
      </c>
      <c r="I274" s="231"/>
      <c r="J274" s="152" t="str">
        <f>'YARIŞMA BİLGİLERİ'!$F$21</f>
        <v>12 Yaş Erkek</v>
      </c>
      <c r="K274" s="232" t="str">
        <f t="shared" si="12"/>
        <v>İZMİR-Naili Moran Türkiye Atletizm Şampiyonası</v>
      </c>
      <c r="L274" s="156">
        <f>'1500m.'!N$4</f>
        <v>0</v>
      </c>
      <c r="M274" s="156" t="s">
        <v>618</v>
      </c>
    </row>
    <row r="275" spans="1:13" s="233" customFormat="1" ht="26.25" customHeight="1" x14ac:dyDescent="0.2">
      <c r="A275" s="150">
        <v>525</v>
      </c>
      <c r="B275" s="234" t="s">
        <v>410</v>
      </c>
      <c r="C275" s="236">
        <f>'1500m.'!C27</f>
        <v>0</v>
      </c>
      <c r="D275" s="238">
        <f>'1500m.'!D27</f>
        <v>0</v>
      </c>
      <c r="E275" s="238">
        <f>'1500m.'!E27</f>
        <v>0</v>
      </c>
      <c r="F275" s="240">
        <f>'1500m.'!F27</f>
        <v>0</v>
      </c>
      <c r="G275" s="237">
        <f>'1500m.'!A27</f>
        <v>0</v>
      </c>
      <c r="H275" s="158" t="s">
        <v>324</v>
      </c>
      <c r="I275" s="231"/>
      <c r="J275" s="152" t="str">
        <f>'YARIŞMA BİLGİLERİ'!$F$21</f>
        <v>12 Yaş Erkek</v>
      </c>
      <c r="K275" s="232" t="str">
        <f t="shared" si="12"/>
        <v>İZMİR-Naili Moran Türkiye Atletizm Şampiyonası</v>
      </c>
      <c r="L275" s="156">
        <f>'1500m.'!N$4</f>
        <v>0</v>
      </c>
      <c r="M275" s="156" t="s">
        <v>618</v>
      </c>
    </row>
    <row r="276" spans="1:13" s="233" customFormat="1" ht="26.25" customHeight="1" x14ac:dyDescent="0.2">
      <c r="A276" s="150">
        <v>526</v>
      </c>
      <c r="B276" s="234" t="s">
        <v>410</v>
      </c>
      <c r="C276" s="236">
        <f>'1500m.'!C28</f>
        <v>0</v>
      </c>
      <c r="D276" s="238">
        <f>'1500m.'!D28</f>
        <v>0</v>
      </c>
      <c r="E276" s="238">
        <f>'1500m.'!E28</f>
        <v>0</v>
      </c>
      <c r="F276" s="240">
        <f>'1500m.'!F28</f>
        <v>0</v>
      </c>
      <c r="G276" s="237">
        <f>'1500m.'!A28</f>
        <v>0</v>
      </c>
      <c r="H276" s="158" t="s">
        <v>324</v>
      </c>
      <c r="I276" s="231"/>
      <c r="J276" s="152" t="str">
        <f>'YARIŞMA BİLGİLERİ'!$F$21</f>
        <v>12 Yaş Erkek</v>
      </c>
      <c r="K276" s="232" t="str">
        <f t="shared" si="12"/>
        <v>İZMİR-Naili Moran Türkiye Atletizm Şampiyonası</v>
      </c>
      <c r="L276" s="156">
        <f>'1500m.'!N$4</f>
        <v>0</v>
      </c>
      <c r="M276" s="156" t="s">
        <v>618</v>
      </c>
    </row>
    <row r="277" spans="1:13" s="233" customFormat="1" ht="26.25" customHeight="1" x14ac:dyDescent="0.2">
      <c r="A277" s="150">
        <v>527</v>
      </c>
      <c r="B277" s="234" t="s">
        <v>410</v>
      </c>
      <c r="C277" s="236">
        <f>'1500m.'!C29</f>
        <v>0</v>
      </c>
      <c r="D277" s="238">
        <f>'1500m.'!D29</f>
        <v>0</v>
      </c>
      <c r="E277" s="238">
        <f>'1500m.'!E29</f>
        <v>0</v>
      </c>
      <c r="F277" s="240">
        <f>'1500m.'!F29</f>
        <v>0</v>
      </c>
      <c r="G277" s="237">
        <f>'1500m.'!A29</f>
        <v>0</v>
      </c>
      <c r="H277" s="158" t="s">
        <v>324</v>
      </c>
      <c r="I277" s="231"/>
      <c r="J277" s="152" t="str">
        <f>'YARIŞMA BİLGİLERİ'!$F$21</f>
        <v>12 Yaş Erkek</v>
      </c>
      <c r="K277" s="232" t="str">
        <f t="shared" si="12"/>
        <v>İZMİR-Naili Moran Türkiye Atletizm Şampiyonası</v>
      </c>
      <c r="L277" s="156">
        <f>'1500m.'!N$4</f>
        <v>0</v>
      </c>
      <c r="M277" s="156" t="s">
        <v>618</v>
      </c>
    </row>
    <row r="278" spans="1:13" s="233" customFormat="1" ht="26.25" customHeight="1" x14ac:dyDescent="0.2">
      <c r="A278" s="150">
        <v>528</v>
      </c>
      <c r="B278" s="234" t="s">
        <v>410</v>
      </c>
      <c r="C278" s="236">
        <f>'1500m.'!C30</f>
        <v>0</v>
      </c>
      <c r="D278" s="238">
        <f>'1500m.'!D30</f>
        <v>0</v>
      </c>
      <c r="E278" s="238">
        <f>'1500m.'!E30</f>
        <v>0</v>
      </c>
      <c r="F278" s="240">
        <f>'1500m.'!F30</f>
        <v>0</v>
      </c>
      <c r="G278" s="237">
        <f>'1500m.'!A30</f>
        <v>0</v>
      </c>
      <c r="H278" s="158" t="s">
        <v>324</v>
      </c>
      <c r="I278" s="231"/>
      <c r="J278" s="152" t="str">
        <f>'YARIŞMA BİLGİLERİ'!$F$21</f>
        <v>12 Yaş Erkek</v>
      </c>
      <c r="K278" s="232" t="str">
        <f t="shared" si="12"/>
        <v>İZMİR-Naili Moran Türkiye Atletizm Şampiyonası</v>
      </c>
      <c r="L278" s="156">
        <f>'1500m.'!N$4</f>
        <v>0</v>
      </c>
      <c r="M278" s="156" t="s">
        <v>618</v>
      </c>
    </row>
    <row r="279" spans="1:13" s="233" customFormat="1" ht="26.25" customHeight="1" x14ac:dyDescent="0.2">
      <c r="A279" s="150">
        <v>529</v>
      </c>
      <c r="B279" s="234" t="s">
        <v>410</v>
      </c>
      <c r="C279" s="236">
        <f>'1500m.'!C31</f>
        <v>0</v>
      </c>
      <c r="D279" s="238">
        <f>'1500m.'!D31</f>
        <v>0</v>
      </c>
      <c r="E279" s="238">
        <f>'1500m.'!E31</f>
        <v>0</v>
      </c>
      <c r="F279" s="240">
        <f>'1500m.'!F31</f>
        <v>0</v>
      </c>
      <c r="G279" s="237">
        <f>'1500m.'!A31</f>
        <v>0</v>
      </c>
      <c r="H279" s="158" t="s">
        <v>324</v>
      </c>
      <c r="I279" s="231"/>
      <c r="J279" s="152" t="str">
        <f>'YARIŞMA BİLGİLERİ'!$F$21</f>
        <v>12 Yaş Erkek</v>
      </c>
      <c r="K279" s="232" t="str">
        <f t="shared" si="12"/>
        <v>İZMİR-Naili Moran Türkiye Atletizm Şampiyonası</v>
      </c>
      <c r="L279" s="156">
        <f>'1500m.'!N$4</f>
        <v>0</v>
      </c>
      <c r="M279" s="156" t="s">
        <v>618</v>
      </c>
    </row>
    <row r="280" spans="1:13" s="233" customFormat="1" ht="26.25" customHeight="1" x14ac:dyDescent="0.2">
      <c r="A280" s="150">
        <v>530</v>
      </c>
      <c r="B280" s="234" t="s">
        <v>410</v>
      </c>
      <c r="C280" s="236">
        <f>'1500m.'!C32</f>
        <v>0</v>
      </c>
      <c r="D280" s="238">
        <f>'1500m.'!D32</f>
        <v>0</v>
      </c>
      <c r="E280" s="238">
        <f>'1500m.'!E32</f>
        <v>0</v>
      </c>
      <c r="F280" s="240">
        <f>'1500m.'!F32</f>
        <v>0</v>
      </c>
      <c r="G280" s="237">
        <f>'1500m.'!A32</f>
        <v>0</v>
      </c>
      <c r="H280" s="158" t="s">
        <v>324</v>
      </c>
      <c r="I280" s="231"/>
      <c r="J280" s="152" t="str">
        <f>'YARIŞMA BİLGİLERİ'!$F$21</f>
        <v>12 Yaş Erkek</v>
      </c>
      <c r="K280" s="232" t="str">
        <f t="shared" si="12"/>
        <v>İZMİR-Naili Moran Türkiye Atletizm Şampiyonası</v>
      </c>
      <c r="L280" s="156">
        <f>'1500m.'!N$4</f>
        <v>0</v>
      </c>
      <c r="M280" s="156" t="s">
        <v>618</v>
      </c>
    </row>
    <row r="281" spans="1:13" s="233" customFormat="1" ht="26.25" customHeight="1" x14ac:dyDescent="0.2">
      <c r="A281" s="150">
        <v>531</v>
      </c>
      <c r="B281" s="234" t="s">
        <v>410</v>
      </c>
      <c r="C281" s="236">
        <f>'1500m.'!C33</f>
        <v>0</v>
      </c>
      <c r="D281" s="238">
        <f>'1500m.'!D33</f>
        <v>0</v>
      </c>
      <c r="E281" s="238">
        <f>'1500m.'!E33</f>
        <v>0</v>
      </c>
      <c r="F281" s="240">
        <f>'1500m.'!F33</f>
        <v>0</v>
      </c>
      <c r="G281" s="237">
        <f>'1500m.'!A33</f>
        <v>0</v>
      </c>
      <c r="H281" s="158" t="s">
        <v>324</v>
      </c>
      <c r="I281" s="231"/>
      <c r="J281" s="152" t="str">
        <f>'YARIŞMA BİLGİLERİ'!$F$21</f>
        <v>12 Yaş Erkek</v>
      </c>
      <c r="K281" s="232" t="str">
        <f t="shared" si="12"/>
        <v>İZMİR-Naili Moran Türkiye Atletizm Şampiyonası</v>
      </c>
      <c r="L281" s="156">
        <f>'1500m.'!N$4</f>
        <v>0</v>
      </c>
      <c r="M281" s="156" t="s">
        <v>618</v>
      </c>
    </row>
    <row r="282" spans="1:13" s="233" customFormat="1" ht="26.25" customHeight="1" x14ac:dyDescent="0.2">
      <c r="A282" s="150">
        <v>532</v>
      </c>
      <c r="B282" s="234" t="s">
        <v>410</v>
      </c>
      <c r="C282" s="236">
        <f>'1500m.'!C34</f>
        <v>0</v>
      </c>
      <c r="D282" s="238">
        <f>'1500m.'!D34</f>
        <v>0</v>
      </c>
      <c r="E282" s="238">
        <f>'1500m.'!E34</f>
        <v>0</v>
      </c>
      <c r="F282" s="240">
        <f>'1500m.'!F34</f>
        <v>0</v>
      </c>
      <c r="G282" s="237">
        <f>'1500m.'!A34</f>
        <v>0</v>
      </c>
      <c r="H282" s="158" t="s">
        <v>324</v>
      </c>
      <c r="I282" s="231"/>
      <c r="J282" s="152" t="str">
        <f>'YARIŞMA BİLGİLERİ'!$F$21</f>
        <v>12 Yaş Erkek</v>
      </c>
      <c r="K282" s="232" t="str">
        <f t="shared" si="12"/>
        <v>İZMİR-Naili Moran Türkiye Atletizm Şampiyonası</v>
      </c>
      <c r="L282" s="156">
        <f>'1500m.'!N$4</f>
        <v>0</v>
      </c>
      <c r="M282" s="156" t="s">
        <v>618</v>
      </c>
    </row>
    <row r="283" spans="1:13" s="233" customFormat="1" ht="26.25" customHeight="1" x14ac:dyDescent="0.2">
      <c r="A283" s="150">
        <v>533</v>
      </c>
      <c r="B283" s="234" t="s">
        <v>410</v>
      </c>
      <c r="C283" s="236">
        <f>'1500m.'!C35</f>
        <v>0</v>
      </c>
      <c r="D283" s="238">
        <f>'1500m.'!D35</f>
        <v>0</v>
      </c>
      <c r="E283" s="238">
        <f>'1500m.'!E35</f>
        <v>0</v>
      </c>
      <c r="F283" s="240">
        <f>'1500m.'!F35</f>
        <v>0</v>
      </c>
      <c r="G283" s="237">
        <f>'1500m.'!A35</f>
        <v>0</v>
      </c>
      <c r="H283" s="158" t="s">
        <v>324</v>
      </c>
      <c r="I283" s="231"/>
      <c r="J283" s="152" t="str">
        <f>'YARIŞMA BİLGİLERİ'!$F$21</f>
        <v>12 Yaş Erkek</v>
      </c>
      <c r="K283" s="232" t="str">
        <f t="shared" si="12"/>
        <v>İZMİR-Naili Moran Türkiye Atletizm Şampiyonası</v>
      </c>
      <c r="L283" s="156">
        <f>'1500m.'!N$4</f>
        <v>0</v>
      </c>
      <c r="M283" s="156" t="s">
        <v>618</v>
      </c>
    </row>
    <row r="284" spans="1:13" s="233" customFormat="1" ht="26.25" customHeight="1" x14ac:dyDescent="0.2">
      <c r="A284" s="150">
        <v>534</v>
      </c>
      <c r="B284" s="234" t="s">
        <v>410</v>
      </c>
      <c r="C284" s="236">
        <f>'1500m.'!C36</f>
        <v>0</v>
      </c>
      <c r="D284" s="238">
        <f>'1500m.'!D36</f>
        <v>0</v>
      </c>
      <c r="E284" s="238">
        <f>'1500m.'!E36</f>
        <v>0</v>
      </c>
      <c r="F284" s="240">
        <f>'1500m.'!F36</f>
        <v>0</v>
      </c>
      <c r="G284" s="237">
        <f>'1500m.'!A36</f>
        <v>0</v>
      </c>
      <c r="H284" s="158" t="s">
        <v>324</v>
      </c>
      <c r="I284" s="231"/>
      <c r="J284" s="152" t="str">
        <f>'YARIŞMA BİLGİLERİ'!$F$21</f>
        <v>12 Yaş Erkek</v>
      </c>
      <c r="K284" s="232" t="str">
        <f t="shared" si="12"/>
        <v>İZMİR-Naili Moran Türkiye Atletizm Şampiyonası</v>
      </c>
      <c r="L284" s="156">
        <f>'1500m.'!N$4</f>
        <v>0</v>
      </c>
      <c r="M284" s="156" t="s">
        <v>618</v>
      </c>
    </row>
    <row r="285" spans="1:13" s="233" customFormat="1" ht="26.25" customHeight="1" x14ac:dyDescent="0.2">
      <c r="A285" s="150">
        <v>535</v>
      </c>
      <c r="B285" s="234" t="s">
        <v>410</v>
      </c>
      <c r="C285" s="236">
        <f>'1500m.'!C37</f>
        <v>0</v>
      </c>
      <c r="D285" s="238">
        <f>'1500m.'!D37</f>
        <v>0</v>
      </c>
      <c r="E285" s="238">
        <f>'1500m.'!E37</f>
        <v>0</v>
      </c>
      <c r="F285" s="240">
        <f>'1500m.'!F37</f>
        <v>0</v>
      </c>
      <c r="G285" s="237">
        <f>'1500m.'!A37</f>
        <v>0</v>
      </c>
      <c r="H285" s="158" t="s">
        <v>324</v>
      </c>
      <c r="I285" s="231"/>
      <c r="J285" s="152" t="str">
        <f>'YARIŞMA BİLGİLERİ'!$F$21</f>
        <v>12 Yaş Erkek</v>
      </c>
      <c r="K285" s="232" t="str">
        <f t="shared" si="12"/>
        <v>İZMİR-Naili Moran Türkiye Atletizm Şampiyonası</v>
      </c>
      <c r="L285" s="156">
        <f>'1500m.'!N$4</f>
        <v>0</v>
      </c>
      <c r="M285" s="156" t="s">
        <v>618</v>
      </c>
    </row>
    <row r="286" spans="1:13" s="233" customFormat="1" ht="26.25" customHeight="1" x14ac:dyDescent="0.2">
      <c r="A286" s="150">
        <v>536</v>
      </c>
      <c r="B286" s="234" t="s">
        <v>410</v>
      </c>
      <c r="C286" s="236">
        <f>'1500m.'!C38</f>
        <v>0</v>
      </c>
      <c r="D286" s="238">
        <f>'1500m.'!D38</f>
        <v>0</v>
      </c>
      <c r="E286" s="238">
        <f>'1500m.'!E38</f>
        <v>0</v>
      </c>
      <c r="F286" s="240">
        <f>'1500m.'!F38</f>
        <v>0</v>
      </c>
      <c r="G286" s="237">
        <f>'1500m.'!A38</f>
        <v>0</v>
      </c>
      <c r="H286" s="158" t="s">
        <v>324</v>
      </c>
      <c r="I286" s="231"/>
      <c r="J286" s="152" t="str">
        <f>'YARIŞMA BİLGİLERİ'!$F$21</f>
        <v>12 Yaş Erkek</v>
      </c>
      <c r="K286" s="232" t="str">
        <f t="shared" si="12"/>
        <v>İZMİR-Naili Moran Türkiye Atletizm Şampiyonası</v>
      </c>
      <c r="L286" s="156">
        <f>'1500m.'!N$4</f>
        <v>0</v>
      </c>
      <c r="M286" s="156" t="s">
        <v>618</v>
      </c>
    </row>
    <row r="287" spans="1:13" s="233" customFormat="1" ht="26.25" customHeight="1" x14ac:dyDescent="0.2">
      <c r="A287" s="150">
        <v>537</v>
      </c>
      <c r="B287" s="234" t="s">
        <v>410</v>
      </c>
      <c r="C287" s="236">
        <f>'1500m.'!C39</f>
        <v>0</v>
      </c>
      <c r="D287" s="238">
        <f>'1500m.'!D39</f>
        <v>0</v>
      </c>
      <c r="E287" s="238">
        <f>'1500m.'!E39</f>
        <v>0</v>
      </c>
      <c r="F287" s="240">
        <f>'1500m.'!F39</f>
        <v>0</v>
      </c>
      <c r="G287" s="237">
        <f>'1500m.'!A39</f>
        <v>0</v>
      </c>
      <c r="H287" s="158" t="s">
        <v>324</v>
      </c>
      <c r="I287" s="231"/>
      <c r="J287" s="152" t="str">
        <f>'YARIŞMA BİLGİLERİ'!$F$21</f>
        <v>12 Yaş Erkek</v>
      </c>
      <c r="K287" s="232" t="str">
        <f t="shared" si="12"/>
        <v>İZMİR-Naili Moran Türkiye Atletizm Şampiyonası</v>
      </c>
      <c r="L287" s="156">
        <f>'1500m.'!N$4</f>
        <v>0</v>
      </c>
      <c r="M287" s="156" t="s">
        <v>618</v>
      </c>
    </row>
    <row r="288" spans="1:13" s="233" customFormat="1" ht="26.25" customHeight="1" x14ac:dyDescent="0.2">
      <c r="A288" s="150">
        <v>538</v>
      </c>
      <c r="B288" s="234" t="s">
        <v>410</v>
      </c>
      <c r="C288" s="236">
        <f>'1500m.'!C40</f>
        <v>0</v>
      </c>
      <c r="D288" s="238">
        <f>'1500m.'!D40</f>
        <v>0</v>
      </c>
      <c r="E288" s="238">
        <f>'1500m.'!E40</f>
        <v>0</v>
      </c>
      <c r="F288" s="240">
        <f>'1500m.'!F40</f>
        <v>0</v>
      </c>
      <c r="G288" s="237">
        <f>'1500m.'!A40</f>
        <v>0</v>
      </c>
      <c r="H288" s="158" t="s">
        <v>324</v>
      </c>
      <c r="I288" s="231"/>
      <c r="J288" s="152" t="str">
        <f>'YARIŞMA BİLGİLERİ'!$F$21</f>
        <v>12 Yaş Erkek</v>
      </c>
      <c r="K288" s="232" t="str">
        <f t="shared" si="12"/>
        <v>İZMİR-Naili Moran Türkiye Atletizm Şampiyonası</v>
      </c>
      <c r="L288" s="156">
        <f>'1500m.'!N$4</f>
        <v>0</v>
      </c>
      <c r="M288" s="156" t="s">
        <v>618</v>
      </c>
    </row>
    <row r="289" spans="1:13" s="233" customFormat="1" ht="26.25" customHeight="1" x14ac:dyDescent="0.2">
      <c r="A289" s="150">
        <v>539</v>
      </c>
      <c r="B289" s="234" t="s">
        <v>410</v>
      </c>
      <c r="C289" s="236">
        <f>'1500m.'!C41</f>
        <v>0</v>
      </c>
      <c r="D289" s="238">
        <f>'1500m.'!D41</f>
        <v>0</v>
      </c>
      <c r="E289" s="238">
        <f>'1500m.'!E41</f>
        <v>0</v>
      </c>
      <c r="F289" s="240">
        <f>'1500m.'!F41</f>
        <v>0</v>
      </c>
      <c r="G289" s="237">
        <f>'1500m.'!A41</f>
        <v>0</v>
      </c>
      <c r="H289" s="158" t="s">
        <v>324</v>
      </c>
      <c r="I289" s="231"/>
      <c r="J289" s="152" t="str">
        <f>'YARIŞMA BİLGİLERİ'!$F$21</f>
        <v>12 Yaş Erkek</v>
      </c>
      <c r="K289" s="232" t="str">
        <f t="shared" si="12"/>
        <v>İZMİR-Naili Moran Türkiye Atletizm Şampiyonası</v>
      </c>
      <c r="L289" s="156">
        <f>'1500m.'!N$4</f>
        <v>0</v>
      </c>
      <c r="M289" s="156" t="s">
        <v>618</v>
      </c>
    </row>
    <row r="290" spans="1:13" s="233" customFormat="1" ht="26.25" customHeight="1" x14ac:dyDescent="0.2">
      <c r="A290" s="150">
        <v>540</v>
      </c>
      <c r="B290" s="234" t="s">
        <v>457</v>
      </c>
      <c r="C290" s="236" t="e">
        <f>#REF!</f>
        <v>#REF!</v>
      </c>
      <c r="D290" s="238" t="e">
        <f>#REF!</f>
        <v>#REF!</v>
      </c>
      <c r="E290" s="238" t="e">
        <f>#REF!</f>
        <v>#REF!</v>
      </c>
      <c r="F290" s="239" t="e">
        <f>#REF!</f>
        <v>#REF!</v>
      </c>
      <c r="G290" s="237" t="e">
        <f>#REF!</f>
        <v>#REF!</v>
      </c>
      <c r="H290" s="158" t="s">
        <v>454</v>
      </c>
      <c r="I290" s="231"/>
      <c r="J290" s="152" t="str">
        <f>'YARIŞMA BİLGİLERİ'!$F$21</f>
        <v>12 Yaş Erkek</v>
      </c>
      <c r="K290" s="232" t="str">
        <f t="shared" si="12"/>
        <v>İZMİR-Naili Moran Türkiye Atletizm Şampiyonası</v>
      </c>
      <c r="L290" s="156" t="e">
        <f>#REF!</f>
        <v>#REF!</v>
      </c>
      <c r="M290" s="156" t="s">
        <v>618</v>
      </c>
    </row>
    <row r="291" spans="1:13" s="233" customFormat="1" ht="26.25" customHeight="1" x14ac:dyDescent="0.2">
      <c r="A291" s="150">
        <v>541</v>
      </c>
      <c r="B291" s="234" t="s">
        <v>457</v>
      </c>
      <c r="C291" s="236" t="e">
        <f>#REF!</f>
        <v>#REF!</v>
      </c>
      <c r="D291" s="238" t="e">
        <f>#REF!</f>
        <v>#REF!</v>
      </c>
      <c r="E291" s="238" t="e">
        <f>#REF!</f>
        <v>#REF!</v>
      </c>
      <c r="F291" s="239" t="e">
        <f>#REF!</f>
        <v>#REF!</v>
      </c>
      <c r="G291" s="237" t="e">
        <f>#REF!</f>
        <v>#REF!</v>
      </c>
      <c r="H291" s="158" t="s">
        <v>454</v>
      </c>
      <c r="I291" s="231"/>
      <c r="J291" s="152" t="str">
        <f>'YARIŞMA BİLGİLERİ'!$F$21</f>
        <v>12 Yaş Erkek</v>
      </c>
      <c r="K291" s="232" t="str">
        <f t="shared" si="12"/>
        <v>İZMİR-Naili Moran Türkiye Atletizm Şampiyonası</v>
      </c>
      <c r="L291" s="156" t="e">
        <f>#REF!</f>
        <v>#REF!</v>
      </c>
      <c r="M291" s="156" t="s">
        <v>618</v>
      </c>
    </row>
    <row r="292" spans="1:13" s="233" customFormat="1" ht="26.25" customHeight="1" x14ac:dyDescent="0.2">
      <c r="A292" s="150">
        <v>542</v>
      </c>
      <c r="B292" s="234" t="s">
        <v>457</v>
      </c>
      <c r="C292" s="236" t="e">
        <f>#REF!</f>
        <v>#REF!</v>
      </c>
      <c r="D292" s="238" t="e">
        <f>#REF!</f>
        <v>#REF!</v>
      </c>
      <c r="E292" s="238" t="e">
        <f>#REF!</f>
        <v>#REF!</v>
      </c>
      <c r="F292" s="239" t="e">
        <f>#REF!</f>
        <v>#REF!</v>
      </c>
      <c r="G292" s="237" t="e">
        <f>#REF!</f>
        <v>#REF!</v>
      </c>
      <c r="H292" s="158" t="s">
        <v>454</v>
      </c>
      <c r="I292" s="231"/>
      <c r="J292" s="152" t="str">
        <f>'YARIŞMA BİLGİLERİ'!$F$21</f>
        <v>12 Yaş Erkek</v>
      </c>
      <c r="K292" s="232" t="str">
        <f t="shared" si="12"/>
        <v>İZMİR-Naili Moran Türkiye Atletizm Şampiyonası</v>
      </c>
      <c r="L292" s="156" t="e">
        <f>#REF!</f>
        <v>#REF!</v>
      </c>
      <c r="M292" s="156" t="s">
        <v>618</v>
      </c>
    </row>
    <row r="293" spans="1:13" s="233" customFormat="1" ht="26.25" customHeight="1" x14ac:dyDescent="0.2">
      <c r="A293" s="150">
        <v>543</v>
      </c>
      <c r="B293" s="234" t="s">
        <v>457</v>
      </c>
      <c r="C293" s="236" t="e">
        <f>#REF!</f>
        <v>#REF!</v>
      </c>
      <c r="D293" s="238" t="e">
        <f>#REF!</f>
        <v>#REF!</v>
      </c>
      <c r="E293" s="238" t="e">
        <f>#REF!</f>
        <v>#REF!</v>
      </c>
      <c r="F293" s="239" t="e">
        <f>#REF!</f>
        <v>#REF!</v>
      </c>
      <c r="G293" s="237" t="e">
        <f>#REF!</f>
        <v>#REF!</v>
      </c>
      <c r="H293" s="158" t="s">
        <v>454</v>
      </c>
      <c r="I293" s="231"/>
      <c r="J293" s="152" t="str">
        <f>'YARIŞMA BİLGİLERİ'!$F$21</f>
        <v>12 Yaş Erkek</v>
      </c>
      <c r="K293" s="232" t="str">
        <f t="shared" si="12"/>
        <v>İZMİR-Naili Moran Türkiye Atletizm Şampiyonası</v>
      </c>
      <c r="L293" s="156" t="e">
        <f>#REF!</f>
        <v>#REF!</v>
      </c>
      <c r="M293" s="156" t="s">
        <v>618</v>
      </c>
    </row>
    <row r="294" spans="1:13" s="233" customFormat="1" ht="26.25" customHeight="1" x14ac:dyDescent="0.2">
      <c r="A294" s="150">
        <v>544</v>
      </c>
      <c r="B294" s="234" t="s">
        <v>457</v>
      </c>
      <c r="C294" s="236" t="e">
        <f>#REF!</f>
        <v>#REF!</v>
      </c>
      <c r="D294" s="238" t="e">
        <f>#REF!</f>
        <v>#REF!</v>
      </c>
      <c r="E294" s="238" t="e">
        <f>#REF!</f>
        <v>#REF!</v>
      </c>
      <c r="F294" s="239" t="e">
        <f>#REF!</f>
        <v>#REF!</v>
      </c>
      <c r="G294" s="237" t="e">
        <f>#REF!</f>
        <v>#REF!</v>
      </c>
      <c r="H294" s="158" t="s">
        <v>454</v>
      </c>
      <c r="I294" s="231"/>
      <c r="J294" s="152" t="str">
        <f>'YARIŞMA BİLGİLERİ'!$F$21</f>
        <v>12 Yaş Erkek</v>
      </c>
      <c r="K294" s="232" t="str">
        <f t="shared" si="12"/>
        <v>İZMİR-Naili Moran Türkiye Atletizm Şampiyonası</v>
      </c>
      <c r="L294" s="156" t="e">
        <f>#REF!</f>
        <v>#REF!</v>
      </c>
      <c r="M294" s="156" t="s">
        <v>618</v>
      </c>
    </row>
    <row r="295" spans="1:13" s="233" customFormat="1" ht="26.25" customHeight="1" x14ac:dyDescent="0.2">
      <c r="A295" s="150">
        <v>545</v>
      </c>
      <c r="B295" s="234" t="s">
        <v>457</v>
      </c>
      <c r="C295" s="236" t="e">
        <f>#REF!</f>
        <v>#REF!</v>
      </c>
      <c r="D295" s="238" t="e">
        <f>#REF!</f>
        <v>#REF!</v>
      </c>
      <c r="E295" s="238" t="e">
        <f>#REF!</f>
        <v>#REF!</v>
      </c>
      <c r="F295" s="239" t="e">
        <f>#REF!</f>
        <v>#REF!</v>
      </c>
      <c r="G295" s="237" t="e">
        <f>#REF!</f>
        <v>#REF!</v>
      </c>
      <c r="H295" s="158" t="s">
        <v>454</v>
      </c>
      <c r="I295" s="231"/>
      <c r="J295" s="152" t="str">
        <f>'YARIŞMA BİLGİLERİ'!$F$21</f>
        <v>12 Yaş Erkek</v>
      </c>
      <c r="K295" s="232" t="str">
        <f t="shared" si="12"/>
        <v>İZMİR-Naili Moran Türkiye Atletizm Şampiyonası</v>
      </c>
      <c r="L295" s="156" t="e">
        <f>#REF!</f>
        <v>#REF!</v>
      </c>
      <c r="M295" s="156" t="s">
        <v>618</v>
      </c>
    </row>
    <row r="296" spans="1:13" s="233" customFormat="1" ht="26.25" customHeight="1" x14ac:dyDescent="0.2">
      <c r="A296" s="150">
        <v>546</v>
      </c>
      <c r="B296" s="234" t="s">
        <v>457</v>
      </c>
      <c r="C296" s="236" t="e">
        <f>#REF!</f>
        <v>#REF!</v>
      </c>
      <c r="D296" s="238" t="e">
        <f>#REF!</f>
        <v>#REF!</v>
      </c>
      <c r="E296" s="238" t="e">
        <f>#REF!</f>
        <v>#REF!</v>
      </c>
      <c r="F296" s="239" t="e">
        <f>#REF!</f>
        <v>#REF!</v>
      </c>
      <c r="G296" s="237" t="e">
        <f>#REF!</f>
        <v>#REF!</v>
      </c>
      <c r="H296" s="158" t="s">
        <v>454</v>
      </c>
      <c r="I296" s="231"/>
      <c r="J296" s="152" t="str">
        <f>'YARIŞMA BİLGİLERİ'!$F$21</f>
        <v>12 Yaş Erkek</v>
      </c>
      <c r="K296" s="232" t="str">
        <f t="shared" si="12"/>
        <v>İZMİR-Naili Moran Türkiye Atletizm Şampiyonası</v>
      </c>
      <c r="L296" s="156" t="e">
        <f>#REF!</f>
        <v>#REF!</v>
      </c>
      <c r="M296" s="156" t="s">
        <v>618</v>
      </c>
    </row>
    <row r="297" spans="1:13" s="233" customFormat="1" ht="26.25" customHeight="1" x14ac:dyDescent="0.2">
      <c r="A297" s="150">
        <v>547</v>
      </c>
      <c r="B297" s="234" t="s">
        <v>457</v>
      </c>
      <c r="C297" s="236" t="e">
        <f>#REF!</f>
        <v>#REF!</v>
      </c>
      <c r="D297" s="238" t="e">
        <f>#REF!</f>
        <v>#REF!</v>
      </c>
      <c r="E297" s="238" t="e">
        <f>#REF!</f>
        <v>#REF!</v>
      </c>
      <c r="F297" s="239" t="e">
        <f>#REF!</f>
        <v>#REF!</v>
      </c>
      <c r="G297" s="237" t="e">
        <f>#REF!</f>
        <v>#REF!</v>
      </c>
      <c r="H297" s="158" t="s">
        <v>454</v>
      </c>
      <c r="I297" s="231"/>
      <c r="J297" s="152" t="str">
        <f>'YARIŞMA BİLGİLERİ'!$F$21</f>
        <v>12 Yaş Erkek</v>
      </c>
      <c r="K297" s="232" t="str">
        <f t="shared" si="12"/>
        <v>İZMİR-Naili Moran Türkiye Atletizm Şampiyonası</v>
      </c>
      <c r="L297" s="156" t="e">
        <f>#REF!</f>
        <v>#REF!</v>
      </c>
      <c r="M297" s="156" t="s">
        <v>618</v>
      </c>
    </row>
    <row r="298" spans="1:13" s="233" customFormat="1" ht="26.25" customHeight="1" x14ac:dyDescent="0.2">
      <c r="A298" s="150">
        <v>548</v>
      </c>
      <c r="B298" s="234" t="s">
        <v>457</v>
      </c>
      <c r="C298" s="236" t="e">
        <f>#REF!</f>
        <v>#REF!</v>
      </c>
      <c r="D298" s="238" t="e">
        <f>#REF!</f>
        <v>#REF!</v>
      </c>
      <c r="E298" s="238" t="e">
        <f>#REF!</f>
        <v>#REF!</v>
      </c>
      <c r="F298" s="239" t="e">
        <f>#REF!</f>
        <v>#REF!</v>
      </c>
      <c r="G298" s="237" t="e">
        <f>#REF!</f>
        <v>#REF!</v>
      </c>
      <c r="H298" s="158" t="s">
        <v>454</v>
      </c>
      <c r="I298" s="231"/>
      <c r="J298" s="152" t="str">
        <f>'YARIŞMA BİLGİLERİ'!$F$21</f>
        <v>12 Yaş Erkek</v>
      </c>
      <c r="K298" s="232" t="str">
        <f t="shared" si="12"/>
        <v>İZMİR-Naili Moran Türkiye Atletizm Şampiyonası</v>
      </c>
      <c r="L298" s="156" t="e">
        <f>#REF!</f>
        <v>#REF!</v>
      </c>
      <c r="M298" s="156" t="s">
        <v>618</v>
      </c>
    </row>
    <row r="299" spans="1:13" s="233" customFormat="1" ht="26.25" customHeight="1" x14ac:dyDescent="0.2">
      <c r="A299" s="150">
        <v>549</v>
      </c>
      <c r="B299" s="234" t="s">
        <v>457</v>
      </c>
      <c r="C299" s="236" t="e">
        <f>#REF!</f>
        <v>#REF!</v>
      </c>
      <c r="D299" s="238" t="e">
        <f>#REF!</f>
        <v>#REF!</v>
      </c>
      <c r="E299" s="238" t="e">
        <f>#REF!</f>
        <v>#REF!</v>
      </c>
      <c r="F299" s="239" t="e">
        <f>#REF!</f>
        <v>#REF!</v>
      </c>
      <c r="G299" s="237" t="e">
        <f>#REF!</f>
        <v>#REF!</v>
      </c>
      <c r="H299" s="158" t="s">
        <v>454</v>
      </c>
      <c r="I299" s="231"/>
      <c r="J299" s="152" t="str">
        <f>'YARIŞMA BİLGİLERİ'!$F$21</f>
        <v>12 Yaş Erkek</v>
      </c>
      <c r="K299" s="232" t="str">
        <f t="shared" si="12"/>
        <v>İZMİR-Naili Moran Türkiye Atletizm Şampiyonası</v>
      </c>
      <c r="L299" s="156" t="e">
        <f>#REF!</f>
        <v>#REF!</v>
      </c>
      <c r="M299" s="156" t="s">
        <v>618</v>
      </c>
    </row>
    <row r="300" spans="1:13" s="233" customFormat="1" ht="26.25" customHeight="1" x14ac:dyDescent="0.2">
      <c r="A300" s="150">
        <v>550</v>
      </c>
      <c r="B300" s="234" t="s">
        <v>457</v>
      </c>
      <c r="C300" s="236" t="e">
        <f>#REF!</f>
        <v>#REF!</v>
      </c>
      <c r="D300" s="238" t="e">
        <f>#REF!</f>
        <v>#REF!</v>
      </c>
      <c r="E300" s="238" t="e">
        <f>#REF!</f>
        <v>#REF!</v>
      </c>
      <c r="F300" s="239" t="e">
        <f>#REF!</f>
        <v>#REF!</v>
      </c>
      <c r="G300" s="237" t="e">
        <f>#REF!</f>
        <v>#REF!</v>
      </c>
      <c r="H300" s="158" t="s">
        <v>454</v>
      </c>
      <c r="I300" s="231"/>
      <c r="J300" s="152" t="str">
        <f>'YARIŞMA BİLGİLERİ'!$F$21</f>
        <v>12 Yaş Erkek</v>
      </c>
      <c r="K300" s="232" t="str">
        <f t="shared" si="12"/>
        <v>İZMİR-Naili Moran Türkiye Atletizm Şampiyonası</v>
      </c>
      <c r="L300" s="156" t="e">
        <f>#REF!</f>
        <v>#REF!</v>
      </c>
      <c r="M300" s="156" t="s">
        <v>618</v>
      </c>
    </row>
    <row r="301" spans="1:13" s="233" customFormat="1" ht="26.25" customHeight="1" x14ac:dyDescent="0.2">
      <c r="A301" s="150">
        <v>551</v>
      </c>
      <c r="B301" s="234" t="s">
        <v>457</v>
      </c>
      <c r="C301" s="236" t="e">
        <f>#REF!</f>
        <v>#REF!</v>
      </c>
      <c r="D301" s="238" t="e">
        <f>#REF!</f>
        <v>#REF!</v>
      </c>
      <c r="E301" s="238" t="e">
        <f>#REF!</f>
        <v>#REF!</v>
      </c>
      <c r="F301" s="239" t="e">
        <f>#REF!</f>
        <v>#REF!</v>
      </c>
      <c r="G301" s="237" t="e">
        <f>#REF!</f>
        <v>#REF!</v>
      </c>
      <c r="H301" s="158" t="s">
        <v>454</v>
      </c>
      <c r="I301" s="231"/>
      <c r="J301" s="152" t="str">
        <f>'YARIŞMA BİLGİLERİ'!$F$21</f>
        <v>12 Yaş Erkek</v>
      </c>
      <c r="K301" s="232" t="str">
        <f t="shared" si="12"/>
        <v>İZMİR-Naili Moran Türkiye Atletizm Şampiyonası</v>
      </c>
      <c r="L301" s="156" t="e">
        <f>#REF!</f>
        <v>#REF!</v>
      </c>
      <c r="M301" s="156" t="s">
        <v>618</v>
      </c>
    </row>
    <row r="302" spans="1:13" s="233" customFormat="1" ht="26.25" customHeight="1" x14ac:dyDescent="0.2">
      <c r="A302" s="150">
        <v>552</v>
      </c>
      <c r="B302" s="234" t="s">
        <v>457</v>
      </c>
      <c r="C302" s="236" t="e">
        <f>#REF!</f>
        <v>#REF!</v>
      </c>
      <c r="D302" s="238" t="e">
        <f>#REF!</f>
        <v>#REF!</v>
      </c>
      <c r="E302" s="238" t="e">
        <f>#REF!</f>
        <v>#REF!</v>
      </c>
      <c r="F302" s="239" t="e">
        <f>#REF!</f>
        <v>#REF!</v>
      </c>
      <c r="G302" s="237" t="e">
        <f>#REF!</f>
        <v>#REF!</v>
      </c>
      <c r="H302" s="158" t="s">
        <v>454</v>
      </c>
      <c r="I302" s="231"/>
      <c r="J302" s="152" t="str">
        <f>'YARIŞMA BİLGİLERİ'!$F$21</f>
        <v>12 Yaş Erkek</v>
      </c>
      <c r="K302" s="232" t="str">
        <f t="shared" si="12"/>
        <v>İZMİR-Naili Moran Türkiye Atletizm Şampiyonası</v>
      </c>
      <c r="L302" s="156" t="e">
        <f>#REF!</f>
        <v>#REF!</v>
      </c>
      <c r="M302" s="156" t="s">
        <v>618</v>
      </c>
    </row>
    <row r="303" spans="1:13" s="233" customFormat="1" ht="26.25" customHeight="1" x14ac:dyDescent="0.2">
      <c r="A303" s="150">
        <v>553</v>
      </c>
      <c r="B303" s="234" t="s">
        <v>457</v>
      </c>
      <c r="C303" s="236" t="e">
        <f>#REF!</f>
        <v>#REF!</v>
      </c>
      <c r="D303" s="238" t="e">
        <f>#REF!</f>
        <v>#REF!</v>
      </c>
      <c r="E303" s="238" t="e">
        <f>#REF!</f>
        <v>#REF!</v>
      </c>
      <c r="F303" s="239" t="e">
        <f>#REF!</f>
        <v>#REF!</v>
      </c>
      <c r="G303" s="237" t="e">
        <f>#REF!</f>
        <v>#REF!</v>
      </c>
      <c r="H303" s="158" t="s">
        <v>454</v>
      </c>
      <c r="I303" s="231"/>
      <c r="J303" s="152" t="str">
        <f>'YARIŞMA BİLGİLERİ'!$F$21</f>
        <v>12 Yaş Erkek</v>
      </c>
      <c r="K303" s="232" t="str">
        <f t="shared" si="12"/>
        <v>İZMİR-Naili Moran Türkiye Atletizm Şampiyonası</v>
      </c>
      <c r="L303" s="156" t="e">
        <f>#REF!</f>
        <v>#REF!</v>
      </c>
      <c r="M303" s="156" t="s">
        <v>618</v>
      </c>
    </row>
    <row r="304" spans="1:13" s="233" customFormat="1" ht="26.25" customHeight="1" x14ac:dyDescent="0.2">
      <c r="A304" s="150">
        <v>554</v>
      </c>
      <c r="B304" s="234" t="s">
        <v>457</v>
      </c>
      <c r="C304" s="236" t="e">
        <f>#REF!</f>
        <v>#REF!</v>
      </c>
      <c r="D304" s="238" t="e">
        <f>#REF!</f>
        <v>#REF!</v>
      </c>
      <c r="E304" s="238" t="e">
        <f>#REF!</f>
        <v>#REF!</v>
      </c>
      <c r="F304" s="239" t="e">
        <f>#REF!</f>
        <v>#REF!</v>
      </c>
      <c r="G304" s="237" t="e">
        <f>#REF!</f>
        <v>#REF!</v>
      </c>
      <c r="H304" s="158" t="s">
        <v>454</v>
      </c>
      <c r="I304" s="231"/>
      <c r="J304" s="152" t="str">
        <f>'YARIŞMA BİLGİLERİ'!$F$21</f>
        <v>12 Yaş Erkek</v>
      </c>
      <c r="K304" s="232" t="str">
        <f t="shared" si="12"/>
        <v>İZMİR-Naili Moran Türkiye Atletizm Şampiyonası</v>
      </c>
      <c r="L304" s="156" t="e">
        <f>#REF!</f>
        <v>#REF!</v>
      </c>
      <c r="M304" s="156" t="s">
        <v>618</v>
      </c>
    </row>
    <row r="305" spans="1:13" s="233" customFormat="1" ht="26.25" customHeight="1" x14ac:dyDescent="0.2">
      <c r="A305" s="150">
        <v>555</v>
      </c>
      <c r="B305" s="234" t="s">
        <v>457</v>
      </c>
      <c r="C305" s="236" t="e">
        <f>#REF!</f>
        <v>#REF!</v>
      </c>
      <c r="D305" s="238" t="e">
        <f>#REF!</f>
        <v>#REF!</v>
      </c>
      <c r="E305" s="238" t="e">
        <f>#REF!</f>
        <v>#REF!</v>
      </c>
      <c r="F305" s="239" t="e">
        <f>#REF!</f>
        <v>#REF!</v>
      </c>
      <c r="G305" s="237" t="e">
        <f>#REF!</f>
        <v>#REF!</v>
      </c>
      <c r="H305" s="158" t="s">
        <v>454</v>
      </c>
      <c r="I305" s="231"/>
      <c r="J305" s="152" t="str">
        <f>'YARIŞMA BİLGİLERİ'!$F$21</f>
        <v>12 Yaş Erkek</v>
      </c>
      <c r="K305" s="232" t="str">
        <f t="shared" si="12"/>
        <v>İZMİR-Naili Moran Türkiye Atletizm Şampiyonası</v>
      </c>
      <c r="L305" s="156" t="e">
        <f>#REF!</f>
        <v>#REF!</v>
      </c>
      <c r="M305" s="156" t="s">
        <v>618</v>
      </c>
    </row>
    <row r="306" spans="1:13" s="233" customFormat="1" ht="26.25" customHeight="1" x14ac:dyDescent="0.2">
      <c r="A306" s="150">
        <v>556</v>
      </c>
      <c r="B306" s="234" t="s">
        <v>457</v>
      </c>
      <c r="C306" s="236" t="e">
        <f>#REF!</f>
        <v>#REF!</v>
      </c>
      <c r="D306" s="238" t="e">
        <f>#REF!</f>
        <v>#REF!</v>
      </c>
      <c r="E306" s="238" t="e">
        <f>#REF!</f>
        <v>#REF!</v>
      </c>
      <c r="F306" s="239" t="e">
        <f>#REF!</f>
        <v>#REF!</v>
      </c>
      <c r="G306" s="237" t="e">
        <f>#REF!</f>
        <v>#REF!</v>
      </c>
      <c r="H306" s="158" t="s">
        <v>454</v>
      </c>
      <c r="I306" s="231"/>
      <c r="J306" s="152" t="str">
        <f>'YARIŞMA BİLGİLERİ'!$F$21</f>
        <v>12 Yaş Erkek</v>
      </c>
      <c r="K306" s="232" t="str">
        <f t="shared" si="12"/>
        <v>İZMİR-Naili Moran Türkiye Atletizm Şampiyonası</v>
      </c>
      <c r="L306" s="156" t="e">
        <f>#REF!</f>
        <v>#REF!</v>
      </c>
      <c r="M306" s="156" t="s">
        <v>618</v>
      </c>
    </row>
    <row r="307" spans="1:13" s="233" customFormat="1" ht="26.25" customHeight="1" x14ac:dyDescent="0.2">
      <c r="A307" s="150">
        <v>557</v>
      </c>
      <c r="B307" s="234" t="s">
        <v>457</v>
      </c>
      <c r="C307" s="236" t="e">
        <f>#REF!</f>
        <v>#REF!</v>
      </c>
      <c r="D307" s="238" t="e">
        <f>#REF!</f>
        <v>#REF!</v>
      </c>
      <c r="E307" s="238" t="e">
        <f>#REF!</f>
        <v>#REF!</v>
      </c>
      <c r="F307" s="239" t="e">
        <f>#REF!</f>
        <v>#REF!</v>
      </c>
      <c r="G307" s="237" t="e">
        <f>#REF!</f>
        <v>#REF!</v>
      </c>
      <c r="H307" s="158" t="s">
        <v>454</v>
      </c>
      <c r="I307" s="231"/>
      <c r="J307" s="152" t="str">
        <f>'YARIŞMA BİLGİLERİ'!$F$21</f>
        <v>12 Yaş Erkek</v>
      </c>
      <c r="K307" s="232" t="str">
        <f t="shared" si="12"/>
        <v>İZMİR-Naili Moran Türkiye Atletizm Şampiyonası</v>
      </c>
      <c r="L307" s="156" t="e">
        <f>#REF!</f>
        <v>#REF!</v>
      </c>
      <c r="M307" s="156" t="s">
        <v>618</v>
      </c>
    </row>
    <row r="308" spans="1:13" s="233" customFormat="1" ht="26.25" customHeight="1" x14ac:dyDescent="0.2">
      <c r="A308" s="150">
        <v>558</v>
      </c>
      <c r="B308" s="234" t="s">
        <v>457</v>
      </c>
      <c r="C308" s="236" t="e">
        <f>#REF!</f>
        <v>#REF!</v>
      </c>
      <c r="D308" s="238" t="e">
        <f>#REF!</f>
        <v>#REF!</v>
      </c>
      <c r="E308" s="238" t="e">
        <f>#REF!</f>
        <v>#REF!</v>
      </c>
      <c r="F308" s="239" t="e">
        <f>#REF!</f>
        <v>#REF!</v>
      </c>
      <c r="G308" s="237" t="e">
        <f>#REF!</f>
        <v>#REF!</v>
      </c>
      <c r="H308" s="158" t="s">
        <v>454</v>
      </c>
      <c r="I308" s="231"/>
      <c r="J308" s="152" t="str">
        <f>'YARIŞMA BİLGİLERİ'!$F$21</f>
        <v>12 Yaş Erkek</v>
      </c>
      <c r="K308" s="232" t="str">
        <f t="shared" si="12"/>
        <v>İZMİR-Naili Moran Türkiye Atletizm Şampiyonası</v>
      </c>
      <c r="L308" s="156" t="e">
        <f>#REF!</f>
        <v>#REF!</v>
      </c>
      <c r="M308" s="156" t="s">
        <v>618</v>
      </c>
    </row>
    <row r="309" spans="1:13" s="233" customFormat="1" ht="26.25" customHeight="1" x14ac:dyDescent="0.2">
      <c r="A309" s="150">
        <v>559</v>
      </c>
      <c r="B309" s="234" t="s">
        <v>457</v>
      </c>
      <c r="C309" s="236" t="e">
        <f>#REF!</f>
        <v>#REF!</v>
      </c>
      <c r="D309" s="238" t="e">
        <f>#REF!</f>
        <v>#REF!</v>
      </c>
      <c r="E309" s="238" t="e">
        <f>#REF!</f>
        <v>#REF!</v>
      </c>
      <c r="F309" s="239" t="e">
        <f>#REF!</f>
        <v>#REF!</v>
      </c>
      <c r="G309" s="237" t="e">
        <f>#REF!</f>
        <v>#REF!</v>
      </c>
      <c r="H309" s="158" t="s">
        <v>454</v>
      </c>
      <c r="I309" s="231"/>
      <c r="J309" s="152" t="str">
        <f>'YARIŞMA BİLGİLERİ'!$F$21</f>
        <v>12 Yaş Erkek</v>
      </c>
      <c r="K309" s="232" t="str">
        <f t="shared" si="12"/>
        <v>İZMİR-Naili Moran Türkiye Atletizm Şampiyonası</v>
      </c>
      <c r="L309" s="156" t="e">
        <f>#REF!</f>
        <v>#REF!</v>
      </c>
      <c r="M309" s="156" t="s">
        <v>618</v>
      </c>
    </row>
    <row r="310" spans="1:13" s="233" customFormat="1" ht="26.25" customHeight="1" x14ac:dyDescent="0.2">
      <c r="A310" s="150">
        <v>560</v>
      </c>
      <c r="B310" s="234" t="s">
        <v>457</v>
      </c>
      <c r="C310" s="236" t="e">
        <f>#REF!</f>
        <v>#REF!</v>
      </c>
      <c r="D310" s="238" t="e">
        <f>#REF!</f>
        <v>#REF!</v>
      </c>
      <c r="E310" s="238" t="e">
        <f>#REF!</f>
        <v>#REF!</v>
      </c>
      <c r="F310" s="239" t="e">
        <f>#REF!</f>
        <v>#REF!</v>
      </c>
      <c r="G310" s="237" t="e">
        <f>#REF!</f>
        <v>#REF!</v>
      </c>
      <c r="H310" s="158" t="s">
        <v>454</v>
      </c>
      <c r="I310" s="231"/>
      <c r="J310" s="152" t="str">
        <f>'YARIŞMA BİLGİLERİ'!$F$21</f>
        <v>12 Yaş Erkek</v>
      </c>
      <c r="K310" s="232" t="str">
        <f t="shared" si="12"/>
        <v>İZMİR-Naili Moran Türkiye Atletizm Şampiyonası</v>
      </c>
      <c r="L310" s="156" t="e">
        <f>#REF!</f>
        <v>#REF!</v>
      </c>
      <c r="M310" s="156" t="s">
        <v>618</v>
      </c>
    </row>
    <row r="311" spans="1:13" s="233" customFormat="1" ht="26.25" customHeight="1" x14ac:dyDescent="0.2">
      <c r="A311" s="150">
        <v>561</v>
      </c>
      <c r="B311" s="234" t="s">
        <v>457</v>
      </c>
      <c r="C311" s="236" t="e">
        <f>#REF!</f>
        <v>#REF!</v>
      </c>
      <c r="D311" s="238" t="e">
        <f>#REF!</f>
        <v>#REF!</v>
      </c>
      <c r="E311" s="238" t="e">
        <f>#REF!</f>
        <v>#REF!</v>
      </c>
      <c r="F311" s="239" t="e">
        <f>#REF!</f>
        <v>#REF!</v>
      </c>
      <c r="G311" s="237" t="e">
        <f>#REF!</f>
        <v>#REF!</v>
      </c>
      <c r="H311" s="158" t="s">
        <v>454</v>
      </c>
      <c r="I311" s="231"/>
      <c r="J311" s="152" t="str">
        <f>'YARIŞMA BİLGİLERİ'!$F$21</f>
        <v>12 Yaş Erkek</v>
      </c>
      <c r="K311" s="232" t="str">
        <f t="shared" si="12"/>
        <v>İZMİR-Naili Moran Türkiye Atletizm Şampiyonası</v>
      </c>
      <c r="L311" s="156" t="e">
        <f>#REF!</f>
        <v>#REF!</v>
      </c>
      <c r="M311" s="156" t="s">
        <v>618</v>
      </c>
    </row>
    <row r="312" spans="1:13" s="233" customFormat="1" ht="26.25" customHeight="1" x14ac:dyDescent="0.2">
      <c r="A312" s="150">
        <v>562</v>
      </c>
      <c r="B312" s="234" t="s">
        <v>457</v>
      </c>
      <c r="C312" s="236" t="e">
        <f>#REF!</f>
        <v>#REF!</v>
      </c>
      <c r="D312" s="238" t="e">
        <f>#REF!</f>
        <v>#REF!</v>
      </c>
      <c r="E312" s="238" t="e">
        <f>#REF!</f>
        <v>#REF!</v>
      </c>
      <c r="F312" s="239" t="e">
        <f>#REF!</f>
        <v>#REF!</v>
      </c>
      <c r="G312" s="237" t="e">
        <f>#REF!</f>
        <v>#REF!</v>
      </c>
      <c r="H312" s="158" t="s">
        <v>454</v>
      </c>
      <c r="I312" s="231"/>
      <c r="J312" s="152" t="str">
        <f>'YARIŞMA BİLGİLERİ'!$F$21</f>
        <v>12 Yaş Erkek</v>
      </c>
      <c r="K312" s="232" t="str">
        <f t="shared" si="12"/>
        <v>İZMİR-Naili Moran Türkiye Atletizm Şampiyonası</v>
      </c>
      <c r="L312" s="156" t="e">
        <f>#REF!</f>
        <v>#REF!</v>
      </c>
      <c r="M312" s="156" t="s">
        <v>618</v>
      </c>
    </row>
    <row r="313" spans="1:13" s="233" customFormat="1" ht="26.25" customHeight="1" x14ac:dyDescent="0.2">
      <c r="A313" s="150">
        <v>563</v>
      </c>
      <c r="B313" s="234" t="s">
        <v>457</v>
      </c>
      <c r="C313" s="236" t="e">
        <f>#REF!</f>
        <v>#REF!</v>
      </c>
      <c r="D313" s="238" t="e">
        <f>#REF!</f>
        <v>#REF!</v>
      </c>
      <c r="E313" s="238" t="e">
        <f>#REF!</f>
        <v>#REF!</v>
      </c>
      <c r="F313" s="239" t="e">
        <f>#REF!</f>
        <v>#REF!</v>
      </c>
      <c r="G313" s="237" t="e">
        <f>#REF!</f>
        <v>#REF!</v>
      </c>
      <c r="H313" s="158" t="s">
        <v>454</v>
      </c>
      <c r="I313" s="231"/>
      <c r="J313" s="152" t="str">
        <f>'YARIŞMA BİLGİLERİ'!$F$21</f>
        <v>12 Yaş Erkek</v>
      </c>
      <c r="K313" s="232" t="str">
        <f t="shared" si="12"/>
        <v>İZMİR-Naili Moran Türkiye Atletizm Şampiyonası</v>
      </c>
      <c r="L313" s="156" t="e">
        <f>#REF!</f>
        <v>#REF!</v>
      </c>
      <c r="M313" s="156" t="s">
        <v>618</v>
      </c>
    </row>
    <row r="314" spans="1:13" s="233" customFormat="1" ht="26.25" customHeight="1" x14ac:dyDescent="0.2">
      <c r="A314" s="150">
        <v>564</v>
      </c>
      <c r="B314" s="234" t="s">
        <v>457</v>
      </c>
      <c r="C314" s="236" t="e">
        <f>#REF!</f>
        <v>#REF!</v>
      </c>
      <c r="D314" s="238" t="e">
        <f>#REF!</f>
        <v>#REF!</v>
      </c>
      <c r="E314" s="238" t="e">
        <f>#REF!</f>
        <v>#REF!</v>
      </c>
      <c r="F314" s="239" t="e">
        <f>#REF!</f>
        <v>#REF!</v>
      </c>
      <c r="G314" s="237" t="e">
        <f>#REF!</f>
        <v>#REF!</v>
      </c>
      <c r="H314" s="158" t="s">
        <v>454</v>
      </c>
      <c r="I314" s="231"/>
      <c r="J314" s="152" t="str">
        <f>'YARIŞMA BİLGİLERİ'!$F$21</f>
        <v>12 Yaş Erkek</v>
      </c>
      <c r="K314" s="232" t="str">
        <f t="shared" si="12"/>
        <v>İZMİR-Naili Moran Türkiye Atletizm Şampiyonası</v>
      </c>
      <c r="L314" s="156" t="e">
        <f>#REF!</f>
        <v>#REF!</v>
      </c>
      <c r="M314" s="156" t="s">
        <v>618</v>
      </c>
    </row>
    <row r="315" spans="1:13" s="233" customFormat="1" ht="26.25" customHeight="1" x14ac:dyDescent="0.2">
      <c r="A315" s="150">
        <v>565</v>
      </c>
      <c r="B315" s="234" t="s">
        <v>457</v>
      </c>
      <c r="C315" s="236" t="e">
        <f>#REF!</f>
        <v>#REF!</v>
      </c>
      <c r="D315" s="238" t="e">
        <f>#REF!</f>
        <v>#REF!</v>
      </c>
      <c r="E315" s="238" t="e">
        <f>#REF!</f>
        <v>#REF!</v>
      </c>
      <c r="F315" s="239" t="e">
        <f>#REF!</f>
        <v>#REF!</v>
      </c>
      <c r="G315" s="237" t="e">
        <f>#REF!</f>
        <v>#REF!</v>
      </c>
      <c r="H315" s="158" t="s">
        <v>454</v>
      </c>
      <c r="I315" s="231"/>
      <c r="J315" s="152" t="str">
        <f>'YARIŞMA BİLGİLERİ'!$F$21</f>
        <v>12 Yaş Erkek</v>
      </c>
      <c r="K315" s="232" t="str">
        <f t="shared" si="12"/>
        <v>İZMİR-Naili Moran Türkiye Atletizm Şampiyonası</v>
      </c>
      <c r="L315" s="156" t="e">
        <f>#REF!</f>
        <v>#REF!</v>
      </c>
      <c r="M315" s="156" t="s">
        <v>618</v>
      </c>
    </row>
    <row r="316" spans="1:13" s="233" customFormat="1" ht="26.25" customHeight="1" x14ac:dyDescent="0.2">
      <c r="A316" s="150">
        <v>566</v>
      </c>
      <c r="B316" s="234" t="s">
        <v>457</v>
      </c>
      <c r="C316" s="236" t="e">
        <f>#REF!</f>
        <v>#REF!</v>
      </c>
      <c r="D316" s="238" t="e">
        <f>#REF!</f>
        <v>#REF!</v>
      </c>
      <c r="E316" s="238" t="e">
        <f>#REF!</f>
        <v>#REF!</v>
      </c>
      <c r="F316" s="239" t="e">
        <f>#REF!</f>
        <v>#REF!</v>
      </c>
      <c r="G316" s="237" t="e">
        <f>#REF!</f>
        <v>#REF!</v>
      </c>
      <c r="H316" s="158" t="s">
        <v>454</v>
      </c>
      <c r="I316" s="231"/>
      <c r="J316" s="152" t="str">
        <f>'YARIŞMA BİLGİLERİ'!$F$21</f>
        <v>12 Yaş Erkek</v>
      </c>
      <c r="K316" s="232" t="str">
        <f t="shared" si="12"/>
        <v>İZMİR-Naili Moran Türkiye Atletizm Şampiyonası</v>
      </c>
      <c r="L316" s="156" t="e">
        <f>#REF!</f>
        <v>#REF!</v>
      </c>
      <c r="M316" s="156" t="s">
        <v>618</v>
      </c>
    </row>
    <row r="317" spans="1:13" s="233" customFormat="1" ht="26.25" customHeight="1" x14ac:dyDescent="0.2">
      <c r="A317" s="150">
        <v>567</v>
      </c>
      <c r="B317" s="234" t="s">
        <v>457</v>
      </c>
      <c r="C317" s="236" t="e">
        <f>#REF!</f>
        <v>#REF!</v>
      </c>
      <c r="D317" s="238" t="e">
        <f>#REF!</f>
        <v>#REF!</v>
      </c>
      <c r="E317" s="238" t="e">
        <f>#REF!</f>
        <v>#REF!</v>
      </c>
      <c r="F317" s="239" t="e">
        <f>#REF!</f>
        <v>#REF!</v>
      </c>
      <c r="G317" s="237" t="e">
        <f>#REF!</f>
        <v>#REF!</v>
      </c>
      <c r="H317" s="158" t="s">
        <v>454</v>
      </c>
      <c r="I317" s="231"/>
      <c r="J317" s="152" t="str">
        <f>'YARIŞMA BİLGİLERİ'!$F$21</f>
        <v>12 Yaş Erkek</v>
      </c>
      <c r="K317" s="232" t="str">
        <f t="shared" si="12"/>
        <v>İZMİR-Naili Moran Türkiye Atletizm Şampiyonası</v>
      </c>
      <c r="L317" s="156" t="e">
        <f>#REF!</f>
        <v>#REF!</v>
      </c>
      <c r="M317" s="156" t="s">
        <v>618</v>
      </c>
    </row>
    <row r="318" spans="1:13" s="233" customFormat="1" ht="26.25" customHeight="1" x14ac:dyDescent="0.2">
      <c r="A318" s="150">
        <v>568</v>
      </c>
      <c r="B318" s="234" t="s">
        <v>457</v>
      </c>
      <c r="C318" s="236" t="e">
        <f>#REF!</f>
        <v>#REF!</v>
      </c>
      <c r="D318" s="238" t="e">
        <f>#REF!</f>
        <v>#REF!</v>
      </c>
      <c r="E318" s="238" t="e">
        <f>#REF!</f>
        <v>#REF!</v>
      </c>
      <c r="F318" s="239" t="e">
        <f>#REF!</f>
        <v>#REF!</v>
      </c>
      <c r="G318" s="237" t="e">
        <f>#REF!</f>
        <v>#REF!</v>
      </c>
      <c r="H318" s="158" t="s">
        <v>454</v>
      </c>
      <c r="I318" s="231"/>
      <c r="J318" s="152" t="str">
        <f>'YARIŞMA BİLGİLERİ'!$F$21</f>
        <v>12 Yaş Erkek</v>
      </c>
      <c r="K318" s="232" t="str">
        <f t="shared" si="12"/>
        <v>İZMİR-Naili Moran Türkiye Atletizm Şampiyonası</v>
      </c>
      <c r="L318" s="156" t="e">
        <f>#REF!</f>
        <v>#REF!</v>
      </c>
      <c r="M318" s="156" t="s">
        <v>618</v>
      </c>
    </row>
    <row r="319" spans="1:13" s="233" customFormat="1" ht="26.25" customHeight="1" x14ac:dyDescent="0.2">
      <c r="A319" s="150">
        <v>569</v>
      </c>
      <c r="B319" s="234" t="s">
        <v>457</v>
      </c>
      <c r="C319" s="236" t="e">
        <f>#REF!</f>
        <v>#REF!</v>
      </c>
      <c r="D319" s="238" t="e">
        <f>#REF!</f>
        <v>#REF!</v>
      </c>
      <c r="E319" s="238" t="e">
        <f>#REF!</f>
        <v>#REF!</v>
      </c>
      <c r="F319" s="239" t="e">
        <f>#REF!</f>
        <v>#REF!</v>
      </c>
      <c r="G319" s="237" t="e">
        <f>#REF!</f>
        <v>#REF!</v>
      </c>
      <c r="H319" s="158" t="s">
        <v>454</v>
      </c>
      <c r="I319" s="231"/>
      <c r="J319" s="152" t="str">
        <f>'YARIŞMA BİLGİLERİ'!$F$21</f>
        <v>12 Yaş Erkek</v>
      </c>
      <c r="K319" s="232" t="str">
        <f t="shared" si="12"/>
        <v>İZMİR-Naili Moran Türkiye Atletizm Şampiyonası</v>
      </c>
      <c r="L319" s="156" t="e">
        <f>#REF!</f>
        <v>#REF!</v>
      </c>
      <c r="M319" s="156" t="s">
        <v>618</v>
      </c>
    </row>
    <row r="320" spans="1:13" s="233" customFormat="1" ht="26.25" customHeight="1" x14ac:dyDescent="0.2">
      <c r="A320" s="150">
        <v>570</v>
      </c>
      <c r="B320" s="234" t="s">
        <v>457</v>
      </c>
      <c r="C320" s="236" t="e">
        <f>#REF!</f>
        <v>#REF!</v>
      </c>
      <c r="D320" s="238" t="e">
        <f>#REF!</f>
        <v>#REF!</v>
      </c>
      <c r="E320" s="238" t="e">
        <f>#REF!</f>
        <v>#REF!</v>
      </c>
      <c r="F320" s="239" t="e">
        <f>#REF!</f>
        <v>#REF!</v>
      </c>
      <c r="G320" s="237" t="e">
        <f>#REF!</f>
        <v>#REF!</v>
      </c>
      <c r="H320" s="158" t="s">
        <v>454</v>
      </c>
      <c r="I320" s="231"/>
      <c r="J320" s="152" t="str">
        <f>'YARIŞMA BİLGİLERİ'!$F$21</f>
        <v>12 Yaş Erkek</v>
      </c>
      <c r="K320" s="232" t="str">
        <f t="shared" si="12"/>
        <v>İZMİR-Naili Moran Türkiye Atletizm Şampiyonası</v>
      </c>
      <c r="L320" s="156" t="e">
        <f>#REF!</f>
        <v>#REF!</v>
      </c>
      <c r="M320" s="156" t="s">
        <v>618</v>
      </c>
    </row>
    <row r="321" spans="1:13" s="233" customFormat="1" ht="26.25" customHeight="1" x14ac:dyDescent="0.2">
      <c r="A321" s="150">
        <v>571</v>
      </c>
      <c r="B321" s="234" t="s">
        <v>457</v>
      </c>
      <c r="C321" s="236" t="e">
        <f>#REF!</f>
        <v>#REF!</v>
      </c>
      <c r="D321" s="238" t="e">
        <f>#REF!</f>
        <v>#REF!</v>
      </c>
      <c r="E321" s="238" t="e">
        <f>#REF!</f>
        <v>#REF!</v>
      </c>
      <c r="F321" s="239" t="e">
        <f>#REF!</f>
        <v>#REF!</v>
      </c>
      <c r="G321" s="237" t="e">
        <f>#REF!</f>
        <v>#REF!</v>
      </c>
      <c r="H321" s="158" t="s">
        <v>454</v>
      </c>
      <c r="I321" s="231"/>
      <c r="J321" s="152" t="str">
        <f>'YARIŞMA BİLGİLERİ'!$F$21</f>
        <v>12 Yaş Erkek</v>
      </c>
      <c r="K321" s="232" t="str">
        <f t="shared" si="12"/>
        <v>İZMİR-Naili Moran Türkiye Atletizm Şampiyonası</v>
      </c>
      <c r="L321" s="156" t="e">
        <f>#REF!</f>
        <v>#REF!</v>
      </c>
      <c r="M321" s="156" t="s">
        <v>618</v>
      </c>
    </row>
    <row r="322" spans="1:13" s="233" customFormat="1" ht="26.25" customHeight="1" x14ac:dyDescent="0.2">
      <c r="A322" s="150">
        <v>572</v>
      </c>
      <c r="B322" s="234" t="s">
        <v>457</v>
      </c>
      <c r="C322" s="236" t="e">
        <f>#REF!</f>
        <v>#REF!</v>
      </c>
      <c r="D322" s="238" t="e">
        <f>#REF!</f>
        <v>#REF!</v>
      </c>
      <c r="E322" s="238" t="e">
        <f>#REF!</f>
        <v>#REF!</v>
      </c>
      <c r="F322" s="239" t="e">
        <f>#REF!</f>
        <v>#REF!</v>
      </c>
      <c r="G322" s="237" t="e">
        <f>#REF!</f>
        <v>#REF!</v>
      </c>
      <c r="H322" s="158" t="s">
        <v>454</v>
      </c>
      <c r="I322" s="231"/>
      <c r="J322" s="152" t="str">
        <f>'YARIŞMA BİLGİLERİ'!$F$21</f>
        <v>12 Yaş Erkek</v>
      </c>
      <c r="K322" s="232" t="str">
        <f t="shared" si="12"/>
        <v>İZMİR-Naili Moran Türkiye Atletizm Şampiyonası</v>
      </c>
      <c r="L322" s="156" t="e">
        <f>#REF!</f>
        <v>#REF!</v>
      </c>
      <c r="M322" s="156" t="s">
        <v>618</v>
      </c>
    </row>
    <row r="323" spans="1:13" s="233" customFormat="1" ht="26.25" customHeight="1" x14ac:dyDescent="0.2">
      <c r="A323" s="150">
        <v>573</v>
      </c>
      <c r="B323" s="234" t="s">
        <v>457</v>
      </c>
      <c r="C323" s="236" t="e">
        <f>#REF!</f>
        <v>#REF!</v>
      </c>
      <c r="D323" s="238" t="e">
        <f>#REF!</f>
        <v>#REF!</v>
      </c>
      <c r="E323" s="238" t="e">
        <f>#REF!</f>
        <v>#REF!</v>
      </c>
      <c r="F323" s="239" t="e">
        <f>#REF!</f>
        <v>#REF!</v>
      </c>
      <c r="G323" s="237" t="e">
        <f>#REF!</f>
        <v>#REF!</v>
      </c>
      <c r="H323" s="158" t="s">
        <v>454</v>
      </c>
      <c r="I323" s="231"/>
      <c r="J323" s="152" t="str">
        <f>'YARIŞMA BİLGİLERİ'!$F$21</f>
        <v>12 Yaş Erkek</v>
      </c>
      <c r="K323" s="232" t="str">
        <f t="shared" si="12"/>
        <v>İZMİR-Naili Moran Türkiye Atletizm Şampiyonası</v>
      </c>
      <c r="L323" s="156" t="e">
        <f>#REF!</f>
        <v>#REF!</v>
      </c>
      <c r="M323" s="156" t="s">
        <v>618</v>
      </c>
    </row>
    <row r="324" spans="1:13" s="233" customFormat="1" ht="26.25" customHeight="1" x14ac:dyDescent="0.2">
      <c r="A324" s="150">
        <v>574</v>
      </c>
      <c r="B324" s="234" t="s">
        <v>457</v>
      </c>
      <c r="C324" s="236" t="e">
        <f>#REF!</f>
        <v>#REF!</v>
      </c>
      <c r="D324" s="238" t="e">
        <f>#REF!</f>
        <v>#REF!</v>
      </c>
      <c r="E324" s="238" t="e">
        <f>#REF!</f>
        <v>#REF!</v>
      </c>
      <c r="F324" s="239" t="e">
        <f>#REF!</f>
        <v>#REF!</v>
      </c>
      <c r="G324" s="237" t="e">
        <f>#REF!</f>
        <v>#REF!</v>
      </c>
      <c r="H324" s="158" t="s">
        <v>454</v>
      </c>
      <c r="I324" s="231"/>
      <c r="J324" s="152" t="str">
        <f>'YARIŞMA BİLGİLERİ'!$F$21</f>
        <v>12 Yaş Erkek</v>
      </c>
      <c r="K324" s="232" t="str">
        <f t="shared" si="12"/>
        <v>İZMİR-Naili Moran Türkiye Atletizm Şampiyonası</v>
      </c>
      <c r="L324" s="156" t="e">
        <f>#REF!</f>
        <v>#REF!</v>
      </c>
      <c r="M324" s="156" t="s">
        <v>618</v>
      </c>
    </row>
    <row r="325" spans="1:13" s="233" customFormat="1" ht="26.25" customHeight="1" x14ac:dyDescent="0.2">
      <c r="A325" s="150">
        <v>575</v>
      </c>
      <c r="B325" s="234" t="s">
        <v>457</v>
      </c>
      <c r="C325" s="236" t="e">
        <f>#REF!</f>
        <v>#REF!</v>
      </c>
      <c r="D325" s="238" t="e">
        <f>#REF!</f>
        <v>#REF!</v>
      </c>
      <c r="E325" s="238" t="e">
        <f>#REF!</f>
        <v>#REF!</v>
      </c>
      <c r="F325" s="239" t="e">
        <f>#REF!</f>
        <v>#REF!</v>
      </c>
      <c r="G325" s="237" t="e">
        <f>#REF!</f>
        <v>#REF!</v>
      </c>
      <c r="H325" s="158" t="s">
        <v>454</v>
      </c>
      <c r="I325" s="231"/>
      <c r="J325" s="152" t="str">
        <f>'YARIŞMA BİLGİLERİ'!$F$21</f>
        <v>12 Yaş Erkek</v>
      </c>
      <c r="K325" s="232" t="str">
        <f t="shared" si="12"/>
        <v>İZMİR-Naili Moran Türkiye Atletizm Şampiyonası</v>
      </c>
      <c r="L325" s="156" t="e">
        <f>#REF!</f>
        <v>#REF!</v>
      </c>
      <c r="M325" s="156" t="s">
        <v>618</v>
      </c>
    </row>
    <row r="326" spans="1:13" s="233" customFormat="1" ht="26.25" customHeight="1" x14ac:dyDescent="0.2">
      <c r="A326" s="150">
        <v>576</v>
      </c>
      <c r="B326" s="234" t="s">
        <v>457</v>
      </c>
      <c r="C326" s="236" t="e">
        <f>#REF!</f>
        <v>#REF!</v>
      </c>
      <c r="D326" s="238" t="e">
        <f>#REF!</f>
        <v>#REF!</v>
      </c>
      <c r="E326" s="238" t="e">
        <f>#REF!</f>
        <v>#REF!</v>
      </c>
      <c r="F326" s="239" t="e">
        <f>#REF!</f>
        <v>#REF!</v>
      </c>
      <c r="G326" s="237" t="e">
        <f>#REF!</f>
        <v>#REF!</v>
      </c>
      <c r="H326" s="158" t="s">
        <v>454</v>
      </c>
      <c r="I326" s="231"/>
      <c r="J326" s="152" t="str">
        <f>'YARIŞMA BİLGİLERİ'!$F$21</f>
        <v>12 Yaş Erkek</v>
      </c>
      <c r="K326" s="232" t="str">
        <f t="shared" si="12"/>
        <v>İZMİR-Naili Moran Türkiye Atletizm Şampiyonası</v>
      </c>
      <c r="L326" s="156" t="e">
        <f>#REF!</f>
        <v>#REF!</v>
      </c>
      <c r="M326" s="156" t="s">
        <v>618</v>
      </c>
    </row>
    <row r="327" spans="1:13" s="233" customFormat="1" ht="26.25" customHeight="1" x14ac:dyDescent="0.2">
      <c r="A327" s="150">
        <v>577</v>
      </c>
      <c r="B327" s="234" t="s">
        <v>457</v>
      </c>
      <c r="C327" s="236" t="e">
        <f>#REF!</f>
        <v>#REF!</v>
      </c>
      <c r="D327" s="238" t="e">
        <f>#REF!</f>
        <v>#REF!</v>
      </c>
      <c r="E327" s="238" t="e">
        <f>#REF!</f>
        <v>#REF!</v>
      </c>
      <c r="F327" s="239" t="e">
        <f>#REF!</f>
        <v>#REF!</v>
      </c>
      <c r="G327" s="237" t="e">
        <f>#REF!</f>
        <v>#REF!</v>
      </c>
      <c r="H327" s="158" t="s">
        <v>454</v>
      </c>
      <c r="I327" s="231"/>
      <c r="J327" s="152" t="str">
        <f>'YARIŞMA BİLGİLERİ'!$F$21</f>
        <v>12 Yaş Erkek</v>
      </c>
      <c r="K327" s="232" t="str">
        <f t="shared" si="12"/>
        <v>İZMİR-Naili Moran Türkiye Atletizm Şampiyonası</v>
      </c>
      <c r="L327" s="156" t="e">
        <f>#REF!</f>
        <v>#REF!</v>
      </c>
      <c r="M327" s="156" t="s">
        <v>618</v>
      </c>
    </row>
    <row r="328" spans="1:13" s="233" customFormat="1" ht="26.25" customHeight="1" x14ac:dyDescent="0.2">
      <c r="A328" s="150">
        <v>590</v>
      </c>
      <c r="B328" s="234" t="s">
        <v>326</v>
      </c>
      <c r="C328" s="236" t="e">
        <f>#REF!</f>
        <v>#REF!</v>
      </c>
      <c r="D328" s="238" t="e">
        <f>#REF!</f>
        <v>#REF!</v>
      </c>
      <c r="E328" s="238" t="e">
        <f>#REF!</f>
        <v>#REF!</v>
      </c>
      <c r="F328" s="239" t="e">
        <f>#REF!</f>
        <v>#REF!</v>
      </c>
      <c r="G328" s="237" t="e">
        <f>#REF!</f>
        <v>#REF!</v>
      </c>
      <c r="H328" s="158" t="s">
        <v>326</v>
      </c>
      <c r="I328" s="158" t="e">
        <f>#REF!</f>
        <v>#REF!</v>
      </c>
      <c r="J328" s="152" t="str">
        <f>'YARIŞMA BİLGİLERİ'!$F$21</f>
        <v>12 Yaş Erkek</v>
      </c>
      <c r="K328" s="232" t="str">
        <f t="shared" ref="K328:K375" si="13">CONCATENATE(K$1,"-",A$1)</f>
        <v>İZMİR-Naili Moran Türkiye Atletizm Şampiyonası</v>
      </c>
      <c r="L328" s="156" t="e">
        <f>#REF!</f>
        <v>#REF!</v>
      </c>
      <c r="M328" s="156" t="s">
        <v>618</v>
      </c>
    </row>
    <row r="329" spans="1:13" s="233" customFormat="1" ht="26.25" customHeight="1" x14ac:dyDescent="0.2">
      <c r="A329" s="150">
        <v>591</v>
      </c>
      <c r="B329" s="234" t="s">
        <v>326</v>
      </c>
      <c r="C329" s="236" t="e">
        <f>#REF!</f>
        <v>#REF!</v>
      </c>
      <c r="D329" s="238" t="e">
        <f>#REF!</f>
        <v>#REF!</v>
      </c>
      <c r="E329" s="238" t="e">
        <f>#REF!</f>
        <v>#REF!</v>
      </c>
      <c r="F329" s="239" t="e">
        <f>#REF!</f>
        <v>#REF!</v>
      </c>
      <c r="G329" s="237" t="e">
        <f>#REF!</f>
        <v>#REF!</v>
      </c>
      <c r="H329" s="158" t="s">
        <v>326</v>
      </c>
      <c r="I329" s="158" t="e">
        <f>#REF!</f>
        <v>#REF!</v>
      </c>
      <c r="J329" s="152" t="str">
        <f>'YARIŞMA BİLGİLERİ'!$F$21</f>
        <v>12 Yaş Erkek</v>
      </c>
      <c r="K329" s="232" t="str">
        <f t="shared" si="13"/>
        <v>İZMİR-Naili Moran Türkiye Atletizm Şampiyonası</v>
      </c>
      <c r="L329" s="156" t="e">
        <f>#REF!</f>
        <v>#REF!</v>
      </c>
      <c r="M329" s="156" t="s">
        <v>618</v>
      </c>
    </row>
    <row r="330" spans="1:13" s="233" customFormat="1" ht="26.25" customHeight="1" x14ac:dyDescent="0.2">
      <c r="A330" s="150">
        <v>592</v>
      </c>
      <c r="B330" s="234" t="s">
        <v>326</v>
      </c>
      <c r="C330" s="236" t="e">
        <f>#REF!</f>
        <v>#REF!</v>
      </c>
      <c r="D330" s="238" t="e">
        <f>#REF!</f>
        <v>#REF!</v>
      </c>
      <c r="E330" s="238" t="e">
        <f>#REF!</f>
        <v>#REF!</v>
      </c>
      <c r="F330" s="239" t="e">
        <f>#REF!</f>
        <v>#REF!</v>
      </c>
      <c r="G330" s="237" t="e">
        <f>#REF!</f>
        <v>#REF!</v>
      </c>
      <c r="H330" s="158" t="s">
        <v>326</v>
      </c>
      <c r="I330" s="158" t="e">
        <f>#REF!</f>
        <v>#REF!</v>
      </c>
      <c r="J330" s="152" t="str">
        <f>'YARIŞMA BİLGİLERİ'!$F$21</f>
        <v>12 Yaş Erkek</v>
      </c>
      <c r="K330" s="232" t="str">
        <f t="shared" si="13"/>
        <v>İZMİR-Naili Moran Türkiye Atletizm Şampiyonası</v>
      </c>
      <c r="L330" s="156" t="e">
        <f>#REF!</f>
        <v>#REF!</v>
      </c>
      <c r="M330" s="156" t="s">
        <v>618</v>
      </c>
    </row>
    <row r="331" spans="1:13" s="233" customFormat="1" ht="26.25" customHeight="1" x14ac:dyDescent="0.2">
      <c r="A331" s="150">
        <v>593</v>
      </c>
      <c r="B331" s="234" t="s">
        <v>326</v>
      </c>
      <c r="C331" s="236" t="e">
        <f>#REF!</f>
        <v>#REF!</v>
      </c>
      <c r="D331" s="238" t="e">
        <f>#REF!</f>
        <v>#REF!</v>
      </c>
      <c r="E331" s="238" t="e">
        <f>#REF!</f>
        <v>#REF!</v>
      </c>
      <c r="F331" s="239" t="e">
        <f>#REF!</f>
        <v>#REF!</v>
      </c>
      <c r="G331" s="237" t="e">
        <f>#REF!</f>
        <v>#REF!</v>
      </c>
      <c r="H331" s="158" t="s">
        <v>326</v>
      </c>
      <c r="I331" s="158" t="e">
        <f>#REF!</f>
        <v>#REF!</v>
      </c>
      <c r="J331" s="152" t="str">
        <f>'YARIŞMA BİLGİLERİ'!$F$21</f>
        <v>12 Yaş Erkek</v>
      </c>
      <c r="K331" s="232" t="str">
        <f t="shared" si="13"/>
        <v>İZMİR-Naili Moran Türkiye Atletizm Şampiyonası</v>
      </c>
      <c r="L331" s="156" t="e">
        <f>#REF!</f>
        <v>#REF!</v>
      </c>
      <c r="M331" s="156" t="s">
        <v>618</v>
      </c>
    </row>
    <row r="332" spans="1:13" s="233" customFormat="1" ht="26.25" customHeight="1" x14ac:dyDescent="0.2">
      <c r="A332" s="150">
        <v>594</v>
      </c>
      <c r="B332" s="234" t="s">
        <v>326</v>
      </c>
      <c r="C332" s="236" t="e">
        <f>#REF!</f>
        <v>#REF!</v>
      </c>
      <c r="D332" s="238" t="e">
        <f>#REF!</f>
        <v>#REF!</v>
      </c>
      <c r="E332" s="238" t="e">
        <f>#REF!</f>
        <v>#REF!</v>
      </c>
      <c r="F332" s="239" t="e">
        <f>#REF!</f>
        <v>#REF!</v>
      </c>
      <c r="G332" s="237" t="e">
        <f>#REF!</f>
        <v>#REF!</v>
      </c>
      <c r="H332" s="158" t="s">
        <v>326</v>
      </c>
      <c r="I332" s="158" t="e">
        <f>#REF!</f>
        <v>#REF!</v>
      </c>
      <c r="J332" s="152" t="str">
        <f>'YARIŞMA BİLGİLERİ'!$F$21</f>
        <v>12 Yaş Erkek</v>
      </c>
      <c r="K332" s="232" t="str">
        <f t="shared" si="13"/>
        <v>İZMİR-Naili Moran Türkiye Atletizm Şampiyonası</v>
      </c>
      <c r="L332" s="156" t="e">
        <f>#REF!</f>
        <v>#REF!</v>
      </c>
      <c r="M332" s="156" t="s">
        <v>618</v>
      </c>
    </row>
    <row r="333" spans="1:13" s="233" customFormat="1" ht="26.25" customHeight="1" x14ac:dyDescent="0.2">
      <c r="A333" s="150">
        <v>595</v>
      </c>
      <c r="B333" s="234" t="s">
        <v>326</v>
      </c>
      <c r="C333" s="236" t="e">
        <f>#REF!</f>
        <v>#REF!</v>
      </c>
      <c r="D333" s="238" t="e">
        <f>#REF!</f>
        <v>#REF!</v>
      </c>
      <c r="E333" s="238" t="e">
        <f>#REF!</f>
        <v>#REF!</v>
      </c>
      <c r="F333" s="239" t="e">
        <f>#REF!</f>
        <v>#REF!</v>
      </c>
      <c r="G333" s="237" t="e">
        <f>#REF!</f>
        <v>#REF!</v>
      </c>
      <c r="H333" s="158" t="s">
        <v>326</v>
      </c>
      <c r="I333" s="158" t="e">
        <f>#REF!</f>
        <v>#REF!</v>
      </c>
      <c r="J333" s="152" t="str">
        <f>'YARIŞMA BİLGİLERİ'!$F$21</f>
        <v>12 Yaş Erkek</v>
      </c>
      <c r="K333" s="232" t="str">
        <f t="shared" si="13"/>
        <v>İZMİR-Naili Moran Türkiye Atletizm Şampiyonası</v>
      </c>
      <c r="L333" s="156" t="e">
        <f>#REF!</f>
        <v>#REF!</v>
      </c>
      <c r="M333" s="156" t="s">
        <v>618</v>
      </c>
    </row>
    <row r="334" spans="1:13" s="233" customFormat="1" ht="26.25" customHeight="1" x14ac:dyDescent="0.2">
      <c r="A334" s="150">
        <v>596</v>
      </c>
      <c r="B334" s="234" t="s">
        <v>326</v>
      </c>
      <c r="C334" s="236" t="e">
        <f>#REF!</f>
        <v>#REF!</v>
      </c>
      <c r="D334" s="238" t="e">
        <f>#REF!</f>
        <v>#REF!</v>
      </c>
      <c r="E334" s="238" t="e">
        <f>#REF!</f>
        <v>#REF!</v>
      </c>
      <c r="F334" s="239" t="e">
        <f>#REF!</f>
        <v>#REF!</v>
      </c>
      <c r="G334" s="237" t="e">
        <f>#REF!</f>
        <v>#REF!</v>
      </c>
      <c r="H334" s="158" t="s">
        <v>326</v>
      </c>
      <c r="I334" s="158" t="e">
        <f>#REF!</f>
        <v>#REF!</v>
      </c>
      <c r="J334" s="152" t="str">
        <f>'YARIŞMA BİLGİLERİ'!$F$21</f>
        <v>12 Yaş Erkek</v>
      </c>
      <c r="K334" s="232" t="str">
        <f t="shared" si="13"/>
        <v>İZMİR-Naili Moran Türkiye Atletizm Şampiyonası</v>
      </c>
      <c r="L334" s="156" t="e">
        <f>#REF!</f>
        <v>#REF!</v>
      </c>
      <c r="M334" s="156" t="s">
        <v>618</v>
      </c>
    </row>
    <row r="335" spans="1:13" s="233" customFormat="1" ht="26.25" customHeight="1" x14ac:dyDescent="0.2">
      <c r="A335" s="150">
        <v>597</v>
      </c>
      <c r="B335" s="234" t="s">
        <v>326</v>
      </c>
      <c r="C335" s="236" t="e">
        <f>#REF!</f>
        <v>#REF!</v>
      </c>
      <c r="D335" s="238" t="e">
        <f>#REF!</f>
        <v>#REF!</v>
      </c>
      <c r="E335" s="238" t="e">
        <f>#REF!</f>
        <v>#REF!</v>
      </c>
      <c r="F335" s="239" t="e">
        <f>#REF!</f>
        <v>#REF!</v>
      </c>
      <c r="G335" s="237" t="e">
        <f>#REF!</f>
        <v>#REF!</v>
      </c>
      <c r="H335" s="158" t="s">
        <v>326</v>
      </c>
      <c r="I335" s="158" t="e">
        <f>#REF!</f>
        <v>#REF!</v>
      </c>
      <c r="J335" s="152" t="str">
        <f>'YARIŞMA BİLGİLERİ'!$F$21</f>
        <v>12 Yaş Erkek</v>
      </c>
      <c r="K335" s="232" t="str">
        <f t="shared" si="13"/>
        <v>İZMİR-Naili Moran Türkiye Atletizm Şampiyonası</v>
      </c>
      <c r="L335" s="156" t="e">
        <f>#REF!</f>
        <v>#REF!</v>
      </c>
      <c r="M335" s="156" t="s">
        <v>618</v>
      </c>
    </row>
    <row r="336" spans="1:13" s="233" customFormat="1" ht="26.25" customHeight="1" x14ac:dyDescent="0.2">
      <c r="A336" s="150">
        <v>598</v>
      </c>
      <c r="B336" s="234" t="s">
        <v>326</v>
      </c>
      <c r="C336" s="236" t="e">
        <f>#REF!</f>
        <v>#REF!</v>
      </c>
      <c r="D336" s="238" t="e">
        <f>#REF!</f>
        <v>#REF!</v>
      </c>
      <c r="E336" s="238" t="e">
        <f>#REF!</f>
        <v>#REF!</v>
      </c>
      <c r="F336" s="239" t="e">
        <f>#REF!</f>
        <v>#REF!</v>
      </c>
      <c r="G336" s="237" t="e">
        <f>#REF!</f>
        <v>#REF!</v>
      </c>
      <c r="H336" s="158" t="s">
        <v>326</v>
      </c>
      <c r="I336" s="158" t="e">
        <f>#REF!</f>
        <v>#REF!</v>
      </c>
      <c r="J336" s="152" t="str">
        <f>'YARIŞMA BİLGİLERİ'!$F$21</f>
        <v>12 Yaş Erkek</v>
      </c>
      <c r="K336" s="232" t="str">
        <f t="shared" si="13"/>
        <v>İZMİR-Naili Moran Türkiye Atletizm Şampiyonası</v>
      </c>
      <c r="L336" s="156" t="e">
        <f>#REF!</f>
        <v>#REF!</v>
      </c>
      <c r="M336" s="156" t="s">
        <v>618</v>
      </c>
    </row>
    <row r="337" spans="1:13" s="233" customFormat="1" ht="26.25" customHeight="1" x14ac:dyDescent="0.2">
      <c r="A337" s="150">
        <v>599</v>
      </c>
      <c r="B337" s="234" t="s">
        <v>326</v>
      </c>
      <c r="C337" s="236" t="e">
        <f>#REF!</f>
        <v>#REF!</v>
      </c>
      <c r="D337" s="238" t="e">
        <f>#REF!</f>
        <v>#REF!</v>
      </c>
      <c r="E337" s="238" t="e">
        <f>#REF!</f>
        <v>#REF!</v>
      </c>
      <c r="F337" s="239" t="e">
        <f>#REF!</f>
        <v>#REF!</v>
      </c>
      <c r="G337" s="237" t="e">
        <f>#REF!</f>
        <v>#REF!</v>
      </c>
      <c r="H337" s="158" t="s">
        <v>326</v>
      </c>
      <c r="I337" s="158" t="e">
        <f>#REF!</f>
        <v>#REF!</v>
      </c>
      <c r="J337" s="152" t="str">
        <f>'YARIŞMA BİLGİLERİ'!$F$21</f>
        <v>12 Yaş Erkek</v>
      </c>
      <c r="K337" s="232" t="str">
        <f t="shared" si="13"/>
        <v>İZMİR-Naili Moran Türkiye Atletizm Şampiyonası</v>
      </c>
      <c r="L337" s="156" t="e">
        <f>#REF!</f>
        <v>#REF!</v>
      </c>
      <c r="M337" s="156" t="s">
        <v>618</v>
      </c>
    </row>
    <row r="338" spans="1:13" s="233" customFormat="1" ht="26.25" customHeight="1" x14ac:dyDescent="0.2">
      <c r="A338" s="150">
        <v>600</v>
      </c>
      <c r="B338" s="234" t="s">
        <v>326</v>
      </c>
      <c r="C338" s="236" t="e">
        <f>#REF!</f>
        <v>#REF!</v>
      </c>
      <c r="D338" s="238" t="e">
        <f>#REF!</f>
        <v>#REF!</v>
      </c>
      <c r="E338" s="238" t="e">
        <f>#REF!</f>
        <v>#REF!</v>
      </c>
      <c r="F338" s="239" t="e">
        <f>#REF!</f>
        <v>#REF!</v>
      </c>
      <c r="G338" s="237" t="e">
        <f>#REF!</f>
        <v>#REF!</v>
      </c>
      <c r="H338" s="158" t="s">
        <v>326</v>
      </c>
      <c r="I338" s="158" t="e">
        <f>#REF!</f>
        <v>#REF!</v>
      </c>
      <c r="J338" s="152" t="str">
        <f>'YARIŞMA BİLGİLERİ'!$F$21</f>
        <v>12 Yaş Erkek</v>
      </c>
      <c r="K338" s="232" t="str">
        <f t="shared" si="13"/>
        <v>İZMİR-Naili Moran Türkiye Atletizm Şampiyonası</v>
      </c>
      <c r="L338" s="156" t="e">
        <f>#REF!</f>
        <v>#REF!</v>
      </c>
      <c r="M338" s="156" t="s">
        <v>618</v>
      </c>
    </row>
    <row r="339" spans="1:13" s="233" customFormat="1" ht="26.25" customHeight="1" x14ac:dyDescent="0.2">
      <c r="A339" s="150">
        <v>601</v>
      </c>
      <c r="B339" s="234" t="s">
        <v>326</v>
      </c>
      <c r="C339" s="236" t="e">
        <f>#REF!</f>
        <v>#REF!</v>
      </c>
      <c r="D339" s="238" t="e">
        <f>#REF!</f>
        <v>#REF!</v>
      </c>
      <c r="E339" s="238" t="e">
        <f>#REF!</f>
        <v>#REF!</v>
      </c>
      <c r="F339" s="239" t="e">
        <f>#REF!</f>
        <v>#REF!</v>
      </c>
      <c r="G339" s="237" t="e">
        <f>#REF!</f>
        <v>#REF!</v>
      </c>
      <c r="H339" s="158" t="s">
        <v>326</v>
      </c>
      <c r="I339" s="158" t="e">
        <f>#REF!</f>
        <v>#REF!</v>
      </c>
      <c r="J339" s="152" t="str">
        <f>'YARIŞMA BİLGİLERİ'!$F$21</f>
        <v>12 Yaş Erkek</v>
      </c>
      <c r="K339" s="232" t="str">
        <f t="shared" si="13"/>
        <v>İZMİR-Naili Moran Türkiye Atletizm Şampiyonası</v>
      </c>
      <c r="L339" s="156" t="e">
        <f>#REF!</f>
        <v>#REF!</v>
      </c>
      <c r="M339" s="156" t="s">
        <v>618</v>
      </c>
    </row>
    <row r="340" spans="1:13" s="233" customFormat="1" ht="26.25" customHeight="1" x14ac:dyDescent="0.2">
      <c r="A340" s="150">
        <v>602</v>
      </c>
      <c r="B340" s="234" t="s">
        <v>326</v>
      </c>
      <c r="C340" s="236" t="e">
        <f>#REF!</f>
        <v>#REF!</v>
      </c>
      <c r="D340" s="238" t="e">
        <f>#REF!</f>
        <v>#REF!</v>
      </c>
      <c r="E340" s="238" t="e">
        <f>#REF!</f>
        <v>#REF!</v>
      </c>
      <c r="F340" s="239" t="e">
        <f>#REF!</f>
        <v>#REF!</v>
      </c>
      <c r="G340" s="237" t="e">
        <f>#REF!</f>
        <v>#REF!</v>
      </c>
      <c r="H340" s="158" t="s">
        <v>326</v>
      </c>
      <c r="I340" s="158" t="e">
        <f>#REF!</f>
        <v>#REF!</v>
      </c>
      <c r="J340" s="152" t="str">
        <f>'YARIŞMA BİLGİLERİ'!$F$21</f>
        <v>12 Yaş Erkek</v>
      </c>
      <c r="K340" s="232" t="str">
        <f t="shared" si="13"/>
        <v>İZMİR-Naili Moran Türkiye Atletizm Şampiyonası</v>
      </c>
      <c r="L340" s="156" t="e">
        <f>#REF!</f>
        <v>#REF!</v>
      </c>
      <c r="M340" s="156" t="s">
        <v>618</v>
      </c>
    </row>
    <row r="341" spans="1:13" s="233" customFormat="1" ht="26.25" customHeight="1" x14ac:dyDescent="0.2">
      <c r="A341" s="150">
        <v>603</v>
      </c>
      <c r="B341" s="234" t="s">
        <v>326</v>
      </c>
      <c r="C341" s="236" t="e">
        <f>#REF!</f>
        <v>#REF!</v>
      </c>
      <c r="D341" s="238" t="e">
        <f>#REF!</f>
        <v>#REF!</v>
      </c>
      <c r="E341" s="238" t="e">
        <f>#REF!</f>
        <v>#REF!</v>
      </c>
      <c r="F341" s="239" t="e">
        <f>#REF!</f>
        <v>#REF!</v>
      </c>
      <c r="G341" s="237" t="e">
        <f>#REF!</f>
        <v>#REF!</v>
      </c>
      <c r="H341" s="158" t="s">
        <v>326</v>
      </c>
      <c r="I341" s="158" t="e">
        <f>#REF!</f>
        <v>#REF!</v>
      </c>
      <c r="J341" s="152" t="str">
        <f>'YARIŞMA BİLGİLERİ'!$F$21</f>
        <v>12 Yaş Erkek</v>
      </c>
      <c r="K341" s="232" t="str">
        <f t="shared" si="13"/>
        <v>İZMİR-Naili Moran Türkiye Atletizm Şampiyonası</v>
      </c>
      <c r="L341" s="156" t="e">
        <f>#REF!</f>
        <v>#REF!</v>
      </c>
      <c r="M341" s="156" t="s">
        <v>618</v>
      </c>
    </row>
    <row r="342" spans="1:13" s="233" customFormat="1" ht="26.25" customHeight="1" x14ac:dyDescent="0.2">
      <c r="A342" s="150">
        <v>604</v>
      </c>
      <c r="B342" s="234" t="s">
        <v>326</v>
      </c>
      <c r="C342" s="236" t="e">
        <f>#REF!</f>
        <v>#REF!</v>
      </c>
      <c r="D342" s="238" t="e">
        <f>#REF!</f>
        <v>#REF!</v>
      </c>
      <c r="E342" s="238" t="e">
        <f>#REF!</f>
        <v>#REF!</v>
      </c>
      <c r="F342" s="239" t="e">
        <f>#REF!</f>
        <v>#REF!</v>
      </c>
      <c r="G342" s="237" t="e">
        <f>#REF!</f>
        <v>#REF!</v>
      </c>
      <c r="H342" s="158" t="s">
        <v>326</v>
      </c>
      <c r="I342" s="158" t="e">
        <f>#REF!</f>
        <v>#REF!</v>
      </c>
      <c r="J342" s="152" t="str">
        <f>'YARIŞMA BİLGİLERİ'!$F$21</f>
        <v>12 Yaş Erkek</v>
      </c>
      <c r="K342" s="232" t="str">
        <f t="shared" si="13"/>
        <v>İZMİR-Naili Moran Türkiye Atletizm Şampiyonası</v>
      </c>
      <c r="L342" s="156" t="e">
        <f>#REF!</f>
        <v>#REF!</v>
      </c>
      <c r="M342" s="156" t="s">
        <v>618</v>
      </c>
    </row>
    <row r="343" spans="1:13" s="233" customFormat="1" ht="26.25" customHeight="1" x14ac:dyDescent="0.2">
      <c r="A343" s="150">
        <v>605</v>
      </c>
      <c r="B343" s="234" t="s">
        <v>326</v>
      </c>
      <c r="C343" s="236" t="e">
        <f>#REF!</f>
        <v>#REF!</v>
      </c>
      <c r="D343" s="238" t="e">
        <f>#REF!</f>
        <v>#REF!</v>
      </c>
      <c r="E343" s="238" t="e">
        <f>#REF!</f>
        <v>#REF!</v>
      </c>
      <c r="F343" s="239" t="e">
        <f>#REF!</f>
        <v>#REF!</v>
      </c>
      <c r="G343" s="237" t="e">
        <f>#REF!</f>
        <v>#REF!</v>
      </c>
      <c r="H343" s="158" t="s">
        <v>326</v>
      </c>
      <c r="I343" s="158" t="e">
        <f>#REF!</f>
        <v>#REF!</v>
      </c>
      <c r="J343" s="152" t="str">
        <f>'YARIŞMA BİLGİLERİ'!$F$21</f>
        <v>12 Yaş Erkek</v>
      </c>
      <c r="K343" s="232" t="str">
        <f t="shared" si="13"/>
        <v>İZMİR-Naili Moran Türkiye Atletizm Şampiyonası</v>
      </c>
      <c r="L343" s="156" t="e">
        <f>#REF!</f>
        <v>#REF!</v>
      </c>
      <c r="M343" s="156" t="s">
        <v>618</v>
      </c>
    </row>
    <row r="344" spans="1:13" s="233" customFormat="1" ht="26.25" customHeight="1" x14ac:dyDescent="0.2">
      <c r="A344" s="150">
        <v>606</v>
      </c>
      <c r="B344" s="234" t="s">
        <v>326</v>
      </c>
      <c r="C344" s="236" t="e">
        <f>#REF!</f>
        <v>#REF!</v>
      </c>
      <c r="D344" s="238" t="e">
        <f>#REF!</f>
        <v>#REF!</v>
      </c>
      <c r="E344" s="238" t="e">
        <f>#REF!</f>
        <v>#REF!</v>
      </c>
      <c r="F344" s="239" t="e">
        <f>#REF!</f>
        <v>#REF!</v>
      </c>
      <c r="G344" s="237" t="e">
        <f>#REF!</f>
        <v>#REF!</v>
      </c>
      <c r="H344" s="158" t="s">
        <v>326</v>
      </c>
      <c r="I344" s="158" t="e">
        <f>#REF!</f>
        <v>#REF!</v>
      </c>
      <c r="J344" s="152" t="str">
        <f>'YARIŞMA BİLGİLERİ'!$F$21</f>
        <v>12 Yaş Erkek</v>
      </c>
      <c r="K344" s="232" t="str">
        <f t="shared" si="13"/>
        <v>İZMİR-Naili Moran Türkiye Atletizm Şampiyonası</v>
      </c>
      <c r="L344" s="156" t="e">
        <f>#REF!</f>
        <v>#REF!</v>
      </c>
      <c r="M344" s="156" t="s">
        <v>618</v>
      </c>
    </row>
    <row r="345" spans="1:13" s="233" customFormat="1" ht="26.25" customHeight="1" x14ac:dyDescent="0.2">
      <c r="A345" s="150">
        <v>607</v>
      </c>
      <c r="B345" s="234" t="s">
        <v>326</v>
      </c>
      <c r="C345" s="236" t="e">
        <f>#REF!</f>
        <v>#REF!</v>
      </c>
      <c r="D345" s="238" t="e">
        <f>#REF!</f>
        <v>#REF!</v>
      </c>
      <c r="E345" s="238" t="e">
        <f>#REF!</f>
        <v>#REF!</v>
      </c>
      <c r="F345" s="239" t="e">
        <f>#REF!</f>
        <v>#REF!</v>
      </c>
      <c r="G345" s="237" t="e">
        <f>#REF!</f>
        <v>#REF!</v>
      </c>
      <c r="H345" s="158" t="s">
        <v>326</v>
      </c>
      <c r="I345" s="158" t="e">
        <f>#REF!</f>
        <v>#REF!</v>
      </c>
      <c r="J345" s="152" t="str">
        <f>'YARIŞMA BİLGİLERİ'!$F$21</f>
        <v>12 Yaş Erkek</v>
      </c>
      <c r="K345" s="232" t="str">
        <f t="shared" si="13"/>
        <v>İZMİR-Naili Moran Türkiye Atletizm Şampiyonası</v>
      </c>
      <c r="L345" s="156" t="e">
        <f>#REF!</f>
        <v>#REF!</v>
      </c>
      <c r="M345" s="156" t="s">
        <v>618</v>
      </c>
    </row>
    <row r="346" spans="1:13" s="233" customFormat="1" ht="26.25" customHeight="1" x14ac:dyDescent="0.2">
      <c r="A346" s="150">
        <v>608</v>
      </c>
      <c r="B346" s="234" t="s">
        <v>326</v>
      </c>
      <c r="C346" s="236" t="e">
        <f>#REF!</f>
        <v>#REF!</v>
      </c>
      <c r="D346" s="238" t="e">
        <f>#REF!</f>
        <v>#REF!</v>
      </c>
      <c r="E346" s="238" t="e">
        <f>#REF!</f>
        <v>#REF!</v>
      </c>
      <c r="F346" s="239" t="e">
        <f>#REF!</f>
        <v>#REF!</v>
      </c>
      <c r="G346" s="237" t="e">
        <f>#REF!</f>
        <v>#REF!</v>
      </c>
      <c r="H346" s="158" t="s">
        <v>326</v>
      </c>
      <c r="I346" s="158" t="e">
        <f>#REF!</f>
        <v>#REF!</v>
      </c>
      <c r="J346" s="152" t="str">
        <f>'YARIŞMA BİLGİLERİ'!$F$21</f>
        <v>12 Yaş Erkek</v>
      </c>
      <c r="K346" s="232" t="str">
        <f t="shared" si="13"/>
        <v>İZMİR-Naili Moran Türkiye Atletizm Şampiyonası</v>
      </c>
      <c r="L346" s="156" t="e">
        <f>#REF!</f>
        <v>#REF!</v>
      </c>
      <c r="M346" s="156" t="s">
        <v>618</v>
      </c>
    </row>
    <row r="347" spans="1:13" s="233" customFormat="1" ht="26.25" customHeight="1" x14ac:dyDescent="0.2">
      <c r="A347" s="150">
        <v>609</v>
      </c>
      <c r="B347" s="234" t="s">
        <v>326</v>
      </c>
      <c r="C347" s="236" t="e">
        <f>#REF!</f>
        <v>#REF!</v>
      </c>
      <c r="D347" s="238" t="e">
        <f>#REF!</f>
        <v>#REF!</v>
      </c>
      <c r="E347" s="238" t="e">
        <f>#REF!</f>
        <v>#REF!</v>
      </c>
      <c r="F347" s="239" t="e">
        <f>#REF!</f>
        <v>#REF!</v>
      </c>
      <c r="G347" s="237" t="e">
        <f>#REF!</f>
        <v>#REF!</v>
      </c>
      <c r="H347" s="158" t="s">
        <v>326</v>
      </c>
      <c r="I347" s="158" t="e">
        <f>#REF!</f>
        <v>#REF!</v>
      </c>
      <c r="J347" s="152" t="str">
        <f>'YARIŞMA BİLGİLERİ'!$F$21</f>
        <v>12 Yaş Erkek</v>
      </c>
      <c r="K347" s="232" t="str">
        <f t="shared" si="13"/>
        <v>İZMİR-Naili Moran Türkiye Atletizm Şampiyonası</v>
      </c>
      <c r="L347" s="156" t="e">
        <f>#REF!</f>
        <v>#REF!</v>
      </c>
      <c r="M347" s="156" t="s">
        <v>618</v>
      </c>
    </row>
    <row r="348" spans="1:13" s="233" customFormat="1" ht="26.25" customHeight="1" x14ac:dyDescent="0.2">
      <c r="A348" s="150">
        <v>610</v>
      </c>
      <c r="B348" s="234" t="s">
        <v>326</v>
      </c>
      <c r="C348" s="236" t="e">
        <f>#REF!</f>
        <v>#REF!</v>
      </c>
      <c r="D348" s="238" t="e">
        <f>#REF!</f>
        <v>#REF!</v>
      </c>
      <c r="E348" s="238" t="e">
        <f>#REF!</f>
        <v>#REF!</v>
      </c>
      <c r="F348" s="239" t="e">
        <f>#REF!</f>
        <v>#REF!</v>
      </c>
      <c r="G348" s="237" t="e">
        <f>#REF!</f>
        <v>#REF!</v>
      </c>
      <c r="H348" s="158" t="s">
        <v>326</v>
      </c>
      <c r="I348" s="158" t="e">
        <f>#REF!</f>
        <v>#REF!</v>
      </c>
      <c r="J348" s="152" t="str">
        <f>'YARIŞMA BİLGİLERİ'!$F$21</f>
        <v>12 Yaş Erkek</v>
      </c>
      <c r="K348" s="232" t="str">
        <f t="shared" si="13"/>
        <v>İZMİR-Naili Moran Türkiye Atletizm Şampiyonası</v>
      </c>
      <c r="L348" s="156" t="e">
        <f>#REF!</f>
        <v>#REF!</v>
      </c>
      <c r="M348" s="156" t="s">
        <v>618</v>
      </c>
    </row>
    <row r="349" spans="1:13" s="233" customFormat="1" ht="26.25" customHeight="1" x14ac:dyDescent="0.2">
      <c r="A349" s="150">
        <v>611</v>
      </c>
      <c r="B349" s="234" t="s">
        <v>326</v>
      </c>
      <c r="C349" s="236" t="e">
        <f>#REF!</f>
        <v>#REF!</v>
      </c>
      <c r="D349" s="238" t="e">
        <f>#REF!</f>
        <v>#REF!</v>
      </c>
      <c r="E349" s="238" t="e">
        <f>#REF!</f>
        <v>#REF!</v>
      </c>
      <c r="F349" s="239" t="e">
        <f>#REF!</f>
        <v>#REF!</v>
      </c>
      <c r="G349" s="237" t="e">
        <f>#REF!</f>
        <v>#REF!</v>
      </c>
      <c r="H349" s="158" t="s">
        <v>326</v>
      </c>
      <c r="I349" s="158" t="e">
        <f>#REF!</f>
        <v>#REF!</v>
      </c>
      <c r="J349" s="152" t="str">
        <f>'YARIŞMA BİLGİLERİ'!$F$21</f>
        <v>12 Yaş Erkek</v>
      </c>
      <c r="K349" s="232" t="str">
        <f t="shared" si="13"/>
        <v>İZMİR-Naili Moran Türkiye Atletizm Şampiyonası</v>
      </c>
      <c r="L349" s="156" t="e">
        <f>#REF!</f>
        <v>#REF!</v>
      </c>
      <c r="M349" s="156" t="s">
        <v>618</v>
      </c>
    </row>
    <row r="350" spans="1:13" s="233" customFormat="1" ht="26.25" customHeight="1" x14ac:dyDescent="0.2">
      <c r="A350" s="150">
        <v>612</v>
      </c>
      <c r="B350" s="234" t="s">
        <v>326</v>
      </c>
      <c r="C350" s="236" t="e">
        <f>#REF!</f>
        <v>#REF!</v>
      </c>
      <c r="D350" s="238" t="e">
        <f>#REF!</f>
        <v>#REF!</v>
      </c>
      <c r="E350" s="238" t="e">
        <f>#REF!</f>
        <v>#REF!</v>
      </c>
      <c r="F350" s="239" t="e">
        <f>#REF!</f>
        <v>#REF!</v>
      </c>
      <c r="G350" s="237" t="e">
        <f>#REF!</f>
        <v>#REF!</v>
      </c>
      <c r="H350" s="158" t="s">
        <v>326</v>
      </c>
      <c r="I350" s="158" t="e">
        <f>#REF!</f>
        <v>#REF!</v>
      </c>
      <c r="J350" s="152" t="str">
        <f>'YARIŞMA BİLGİLERİ'!$F$21</f>
        <v>12 Yaş Erkek</v>
      </c>
      <c r="K350" s="232" t="str">
        <f t="shared" si="13"/>
        <v>İZMİR-Naili Moran Türkiye Atletizm Şampiyonası</v>
      </c>
      <c r="L350" s="156" t="e">
        <f>#REF!</f>
        <v>#REF!</v>
      </c>
      <c r="M350" s="156" t="s">
        <v>618</v>
      </c>
    </row>
    <row r="351" spans="1:13" s="233" customFormat="1" ht="26.25" customHeight="1" x14ac:dyDescent="0.2">
      <c r="A351" s="150">
        <v>613</v>
      </c>
      <c r="B351" s="234" t="s">
        <v>326</v>
      </c>
      <c r="C351" s="236" t="e">
        <f>#REF!</f>
        <v>#REF!</v>
      </c>
      <c r="D351" s="238" t="e">
        <f>#REF!</f>
        <v>#REF!</v>
      </c>
      <c r="E351" s="238" t="e">
        <f>#REF!</f>
        <v>#REF!</v>
      </c>
      <c r="F351" s="239" t="e">
        <f>#REF!</f>
        <v>#REF!</v>
      </c>
      <c r="G351" s="237" t="e">
        <f>#REF!</f>
        <v>#REF!</v>
      </c>
      <c r="H351" s="158" t="s">
        <v>326</v>
      </c>
      <c r="I351" s="158" t="e">
        <f>#REF!</f>
        <v>#REF!</v>
      </c>
      <c r="J351" s="152" t="str">
        <f>'YARIŞMA BİLGİLERİ'!$F$21</f>
        <v>12 Yaş Erkek</v>
      </c>
      <c r="K351" s="232" t="str">
        <f t="shared" si="13"/>
        <v>İZMİR-Naili Moran Türkiye Atletizm Şampiyonası</v>
      </c>
      <c r="L351" s="156" t="e">
        <f>#REF!</f>
        <v>#REF!</v>
      </c>
      <c r="M351" s="156" t="s">
        <v>618</v>
      </c>
    </row>
    <row r="352" spans="1:13" s="233" customFormat="1" ht="26.25" customHeight="1" x14ac:dyDescent="0.2">
      <c r="A352" s="150">
        <v>614</v>
      </c>
      <c r="B352" s="234" t="s">
        <v>326</v>
      </c>
      <c r="C352" s="236" t="e">
        <f>#REF!</f>
        <v>#REF!</v>
      </c>
      <c r="D352" s="238" t="e">
        <f>#REF!</f>
        <v>#REF!</v>
      </c>
      <c r="E352" s="238" t="e">
        <f>#REF!</f>
        <v>#REF!</v>
      </c>
      <c r="F352" s="239" t="e">
        <f>#REF!</f>
        <v>#REF!</v>
      </c>
      <c r="G352" s="237" t="e">
        <f>#REF!</f>
        <v>#REF!</v>
      </c>
      <c r="H352" s="158" t="s">
        <v>326</v>
      </c>
      <c r="I352" s="158" t="e">
        <f>#REF!</f>
        <v>#REF!</v>
      </c>
      <c r="J352" s="152" t="str">
        <f>'YARIŞMA BİLGİLERİ'!$F$21</f>
        <v>12 Yaş Erkek</v>
      </c>
      <c r="K352" s="232" t="str">
        <f t="shared" si="13"/>
        <v>İZMİR-Naili Moran Türkiye Atletizm Şampiyonası</v>
      </c>
      <c r="L352" s="156" t="e">
        <f>#REF!</f>
        <v>#REF!</v>
      </c>
      <c r="M352" s="156" t="s">
        <v>618</v>
      </c>
    </row>
    <row r="353" spans="1:13" s="233" customFormat="1" ht="26.25" customHeight="1" x14ac:dyDescent="0.2">
      <c r="A353" s="150">
        <v>615</v>
      </c>
      <c r="B353" s="234" t="s">
        <v>326</v>
      </c>
      <c r="C353" s="236" t="e">
        <f>#REF!</f>
        <v>#REF!</v>
      </c>
      <c r="D353" s="238" t="e">
        <f>#REF!</f>
        <v>#REF!</v>
      </c>
      <c r="E353" s="238" t="e">
        <f>#REF!</f>
        <v>#REF!</v>
      </c>
      <c r="F353" s="239" t="e">
        <f>#REF!</f>
        <v>#REF!</v>
      </c>
      <c r="G353" s="237" t="e">
        <f>#REF!</f>
        <v>#REF!</v>
      </c>
      <c r="H353" s="158" t="s">
        <v>326</v>
      </c>
      <c r="I353" s="158" t="e">
        <f>#REF!</f>
        <v>#REF!</v>
      </c>
      <c r="J353" s="152" t="str">
        <f>'YARIŞMA BİLGİLERİ'!$F$21</f>
        <v>12 Yaş Erkek</v>
      </c>
      <c r="K353" s="232" t="str">
        <f t="shared" si="13"/>
        <v>İZMİR-Naili Moran Türkiye Atletizm Şampiyonası</v>
      </c>
      <c r="L353" s="156" t="e">
        <f>#REF!</f>
        <v>#REF!</v>
      </c>
      <c r="M353" s="156" t="s">
        <v>618</v>
      </c>
    </row>
    <row r="354" spans="1:13" s="233" customFormat="1" ht="26.25" customHeight="1" x14ac:dyDescent="0.2">
      <c r="A354" s="150">
        <v>616</v>
      </c>
      <c r="B354" s="234" t="s">
        <v>326</v>
      </c>
      <c r="C354" s="236" t="e">
        <f>#REF!</f>
        <v>#REF!</v>
      </c>
      <c r="D354" s="238" t="e">
        <f>#REF!</f>
        <v>#REF!</v>
      </c>
      <c r="E354" s="238" t="e">
        <f>#REF!</f>
        <v>#REF!</v>
      </c>
      <c r="F354" s="239" t="e">
        <f>#REF!</f>
        <v>#REF!</v>
      </c>
      <c r="G354" s="237" t="e">
        <f>#REF!</f>
        <v>#REF!</v>
      </c>
      <c r="H354" s="158" t="s">
        <v>326</v>
      </c>
      <c r="I354" s="158" t="e">
        <f>#REF!</f>
        <v>#REF!</v>
      </c>
      <c r="J354" s="152" t="str">
        <f>'YARIŞMA BİLGİLERİ'!$F$21</f>
        <v>12 Yaş Erkek</v>
      </c>
      <c r="K354" s="232" t="str">
        <f t="shared" si="13"/>
        <v>İZMİR-Naili Moran Türkiye Atletizm Şampiyonası</v>
      </c>
      <c r="L354" s="156" t="e">
        <f>#REF!</f>
        <v>#REF!</v>
      </c>
      <c r="M354" s="156" t="s">
        <v>618</v>
      </c>
    </row>
    <row r="355" spans="1:13" s="233" customFormat="1" ht="26.25" customHeight="1" x14ac:dyDescent="0.2">
      <c r="A355" s="150">
        <v>617</v>
      </c>
      <c r="B355" s="234" t="s">
        <v>326</v>
      </c>
      <c r="C355" s="236" t="e">
        <f>#REF!</f>
        <v>#REF!</v>
      </c>
      <c r="D355" s="238" t="e">
        <f>#REF!</f>
        <v>#REF!</v>
      </c>
      <c r="E355" s="238" t="e">
        <f>#REF!</f>
        <v>#REF!</v>
      </c>
      <c r="F355" s="239" t="e">
        <f>#REF!</f>
        <v>#REF!</v>
      </c>
      <c r="G355" s="237" t="e">
        <f>#REF!</f>
        <v>#REF!</v>
      </c>
      <c r="H355" s="158" t="s">
        <v>326</v>
      </c>
      <c r="I355" s="158" t="e">
        <f>#REF!</f>
        <v>#REF!</v>
      </c>
      <c r="J355" s="152" t="str">
        <f>'YARIŞMA BİLGİLERİ'!$F$21</f>
        <v>12 Yaş Erkek</v>
      </c>
      <c r="K355" s="232" t="str">
        <f t="shared" si="13"/>
        <v>İZMİR-Naili Moran Türkiye Atletizm Şampiyonası</v>
      </c>
      <c r="L355" s="156" t="e">
        <f>#REF!</f>
        <v>#REF!</v>
      </c>
      <c r="M355" s="156" t="s">
        <v>618</v>
      </c>
    </row>
    <row r="356" spans="1:13" s="233" customFormat="1" ht="26.25" customHeight="1" x14ac:dyDescent="0.2">
      <c r="A356" s="150">
        <v>618</v>
      </c>
      <c r="B356" s="234" t="s">
        <v>326</v>
      </c>
      <c r="C356" s="236" t="e">
        <f>#REF!</f>
        <v>#REF!</v>
      </c>
      <c r="D356" s="238" t="e">
        <f>#REF!</f>
        <v>#REF!</v>
      </c>
      <c r="E356" s="238" t="e">
        <f>#REF!</f>
        <v>#REF!</v>
      </c>
      <c r="F356" s="239" t="e">
        <f>#REF!</f>
        <v>#REF!</v>
      </c>
      <c r="G356" s="237" t="e">
        <f>#REF!</f>
        <v>#REF!</v>
      </c>
      <c r="H356" s="158" t="s">
        <v>326</v>
      </c>
      <c r="I356" s="158" t="e">
        <f>#REF!</f>
        <v>#REF!</v>
      </c>
      <c r="J356" s="152" t="str">
        <f>'YARIŞMA BİLGİLERİ'!$F$21</f>
        <v>12 Yaş Erkek</v>
      </c>
      <c r="K356" s="232" t="str">
        <f t="shared" si="13"/>
        <v>İZMİR-Naili Moran Türkiye Atletizm Şampiyonası</v>
      </c>
      <c r="L356" s="156" t="e">
        <f>#REF!</f>
        <v>#REF!</v>
      </c>
      <c r="M356" s="156" t="s">
        <v>618</v>
      </c>
    </row>
    <row r="357" spans="1:13" s="233" customFormat="1" ht="26.25" customHeight="1" x14ac:dyDescent="0.2">
      <c r="A357" s="150">
        <v>619</v>
      </c>
      <c r="B357" s="234" t="s">
        <v>326</v>
      </c>
      <c r="C357" s="236" t="e">
        <f>#REF!</f>
        <v>#REF!</v>
      </c>
      <c r="D357" s="238" t="e">
        <f>#REF!</f>
        <v>#REF!</v>
      </c>
      <c r="E357" s="238" t="e">
        <f>#REF!</f>
        <v>#REF!</v>
      </c>
      <c r="F357" s="239" t="e">
        <f>#REF!</f>
        <v>#REF!</v>
      </c>
      <c r="G357" s="237" t="e">
        <f>#REF!</f>
        <v>#REF!</v>
      </c>
      <c r="H357" s="158" t="s">
        <v>326</v>
      </c>
      <c r="I357" s="158" t="e">
        <f>#REF!</f>
        <v>#REF!</v>
      </c>
      <c r="J357" s="152" t="str">
        <f>'YARIŞMA BİLGİLERİ'!$F$21</f>
        <v>12 Yaş Erkek</v>
      </c>
      <c r="K357" s="232" t="str">
        <f t="shared" si="13"/>
        <v>İZMİR-Naili Moran Türkiye Atletizm Şampiyonası</v>
      </c>
      <c r="L357" s="156" t="e">
        <f>#REF!</f>
        <v>#REF!</v>
      </c>
      <c r="M357" s="156" t="s">
        <v>618</v>
      </c>
    </row>
    <row r="358" spans="1:13" s="233" customFormat="1" ht="26.25" customHeight="1" x14ac:dyDescent="0.2">
      <c r="A358" s="150">
        <v>620</v>
      </c>
      <c r="B358" s="234" t="s">
        <v>326</v>
      </c>
      <c r="C358" s="236" t="e">
        <f>#REF!</f>
        <v>#REF!</v>
      </c>
      <c r="D358" s="238" t="e">
        <f>#REF!</f>
        <v>#REF!</v>
      </c>
      <c r="E358" s="238" t="e">
        <f>#REF!</f>
        <v>#REF!</v>
      </c>
      <c r="F358" s="239" t="e">
        <f>#REF!</f>
        <v>#REF!</v>
      </c>
      <c r="G358" s="237" t="e">
        <f>#REF!</f>
        <v>#REF!</v>
      </c>
      <c r="H358" s="158" t="s">
        <v>326</v>
      </c>
      <c r="I358" s="158" t="e">
        <f>#REF!</f>
        <v>#REF!</v>
      </c>
      <c r="J358" s="152" t="str">
        <f>'YARIŞMA BİLGİLERİ'!$F$21</f>
        <v>12 Yaş Erkek</v>
      </c>
      <c r="K358" s="232" t="str">
        <f t="shared" si="13"/>
        <v>İZMİR-Naili Moran Türkiye Atletizm Şampiyonası</v>
      </c>
      <c r="L358" s="156" t="e">
        <f>#REF!</f>
        <v>#REF!</v>
      </c>
      <c r="M358" s="156" t="s">
        <v>618</v>
      </c>
    </row>
    <row r="359" spans="1:13" s="233" customFormat="1" ht="26.25" customHeight="1" x14ac:dyDescent="0.2">
      <c r="A359" s="150">
        <v>621</v>
      </c>
      <c r="B359" s="234" t="s">
        <v>326</v>
      </c>
      <c r="C359" s="236" t="e">
        <f>#REF!</f>
        <v>#REF!</v>
      </c>
      <c r="D359" s="238" t="e">
        <f>#REF!</f>
        <v>#REF!</v>
      </c>
      <c r="E359" s="238" t="e">
        <f>#REF!</f>
        <v>#REF!</v>
      </c>
      <c r="F359" s="239" t="e">
        <f>#REF!</f>
        <v>#REF!</v>
      </c>
      <c r="G359" s="237" t="e">
        <f>#REF!</f>
        <v>#REF!</v>
      </c>
      <c r="H359" s="158" t="s">
        <v>326</v>
      </c>
      <c r="I359" s="158" t="e">
        <f>#REF!</f>
        <v>#REF!</v>
      </c>
      <c r="J359" s="152" t="str">
        <f>'YARIŞMA BİLGİLERİ'!$F$21</f>
        <v>12 Yaş Erkek</v>
      </c>
      <c r="K359" s="232" t="str">
        <f t="shared" si="13"/>
        <v>İZMİR-Naili Moran Türkiye Atletizm Şampiyonası</v>
      </c>
      <c r="L359" s="156" t="e">
        <f>#REF!</f>
        <v>#REF!</v>
      </c>
      <c r="M359" s="156" t="s">
        <v>618</v>
      </c>
    </row>
    <row r="360" spans="1:13" s="233" customFormat="1" ht="26.25" customHeight="1" x14ac:dyDescent="0.2">
      <c r="A360" s="150">
        <v>622</v>
      </c>
      <c r="B360" s="234" t="s">
        <v>326</v>
      </c>
      <c r="C360" s="236" t="e">
        <f>#REF!</f>
        <v>#REF!</v>
      </c>
      <c r="D360" s="238" t="e">
        <f>#REF!</f>
        <v>#REF!</v>
      </c>
      <c r="E360" s="238" t="e">
        <f>#REF!</f>
        <v>#REF!</v>
      </c>
      <c r="F360" s="239" t="e">
        <f>#REF!</f>
        <v>#REF!</v>
      </c>
      <c r="G360" s="237" t="e">
        <f>#REF!</f>
        <v>#REF!</v>
      </c>
      <c r="H360" s="158" t="s">
        <v>326</v>
      </c>
      <c r="I360" s="158" t="e">
        <f>#REF!</f>
        <v>#REF!</v>
      </c>
      <c r="J360" s="152" t="str">
        <f>'YARIŞMA BİLGİLERİ'!$F$21</f>
        <v>12 Yaş Erkek</v>
      </c>
      <c r="K360" s="232" t="str">
        <f t="shared" si="13"/>
        <v>İZMİR-Naili Moran Türkiye Atletizm Şampiyonası</v>
      </c>
      <c r="L360" s="156" t="e">
        <f>#REF!</f>
        <v>#REF!</v>
      </c>
      <c r="M360" s="156" t="s">
        <v>618</v>
      </c>
    </row>
    <row r="361" spans="1:13" s="233" customFormat="1" ht="26.25" customHeight="1" x14ac:dyDescent="0.2">
      <c r="A361" s="150">
        <v>623</v>
      </c>
      <c r="B361" s="234" t="s">
        <v>326</v>
      </c>
      <c r="C361" s="236" t="e">
        <f>#REF!</f>
        <v>#REF!</v>
      </c>
      <c r="D361" s="238" t="e">
        <f>#REF!</f>
        <v>#REF!</v>
      </c>
      <c r="E361" s="238" t="e">
        <f>#REF!</f>
        <v>#REF!</v>
      </c>
      <c r="F361" s="239" t="e">
        <f>#REF!</f>
        <v>#REF!</v>
      </c>
      <c r="G361" s="237" t="e">
        <f>#REF!</f>
        <v>#REF!</v>
      </c>
      <c r="H361" s="158" t="s">
        <v>326</v>
      </c>
      <c r="I361" s="158" t="e">
        <f>#REF!</f>
        <v>#REF!</v>
      </c>
      <c r="J361" s="152" t="str">
        <f>'YARIŞMA BİLGİLERİ'!$F$21</f>
        <v>12 Yaş Erkek</v>
      </c>
      <c r="K361" s="232" t="str">
        <f t="shared" si="13"/>
        <v>İZMİR-Naili Moran Türkiye Atletizm Şampiyonası</v>
      </c>
      <c r="L361" s="156" t="e">
        <f>#REF!</f>
        <v>#REF!</v>
      </c>
      <c r="M361" s="156" t="s">
        <v>618</v>
      </c>
    </row>
    <row r="362" spans="1:13" s="233" customFormat="1" ht="26.25" customHeight="1" x14ac:dyDescent="0.2">
      <c r="A362" s="150">
        <v>624</v>
      </c>
      <c r="B362" s="234" t="s">
        <v>326</v>
      </c>
      <c r="C362" s="236" t="e">
        <f>#REF!</f>
        <v>#REF!</v>
      </c>
      <c r="D362" s="238" t="e">
        <f>#REF!</f>
        <v>#REF!</v>
      </c>
      <c r="E362" s="238" t="e">
        <f>#REF!</f>
        <v>#REF!</v>
      </c>
      <c r="F362" s="239" t="e">
        <f>#REF!</f>
        <v>#REF!</v>
      </c>
      <c r="G362" s="237" t="e">
        <f>#REF!</f>
        <v>#REF!</v>
      </c>
      <c r="H362" s="158" t="s">
        <v>326</v>
      </c>
      <c r="I362" s="158" t="e">
        <f>#REF!</f>
        <v>#REF!</v>
      </c>
      <c r="J362" s="152" t="str">
        <f>'YARIŞMA BİLGİLERİ'!$F$21</f>
        <v>12 Yaş Erkek</v>
      </c>
      <c r="K362" s="232" t="str">
        <f t="shared" si="13"/>
        <v>İZMİR-Naili Moran Türkiye Atletizm Şampiyonası</v>
      </c>
      <c r="L362" s="156" t="e">
        <f>#REF!</f>
        <v>#REF!</v>
      </c>
      <c r="M362" s="156" t="s">
        <v>618</v>
      </c>
    </row>
    <row r="363" spans="1:13" s="233" customFormat="1" ht="26.25" customHeight="1" x14ac:dyDescent="0.2">
      <c r="A363" s="150">
        <v>625</v>
      </c>
      <c r="B363" s="234" t="s">
        <v>326</v>
      </c>
      <c r="C363" s="236" t="e">
        <f>#REF!</f>
        <v>#REF!</v>
      </c>
      <c r="D363" s="238" t="e">
        <f>#REF!</f>
        <v>#REF!</v>
      </c>
      <c r="E363" s="238" t="e">
        <f>#REF!</f>
        <v>#REF!</v>
      </c>
      <c r="F363" s="239" t="e">
        <f>#REF!</f>
        <v>#REF!</v>
      </c>
      <c r="G363" s="237" t="e">
        <f>#REF!</f>
        <v>#REF!</v>
      </c>
      <c r="H363" s="158" t="s">
        <v>326</v>
      </c>
      <c r="I363" s="158" t="e">
        <f>#REF!</f>
        <v>#REF!</v>
      </c>
      <c r="J363" s="152" t="str">
        <f>'YARIŞMA BİLGİLERİ'!$F$21</f>
        <v>12 Yaş Erkek</v>
      </c>
      <c r="K363" s="232" t="str">
        <f t="shared" si="13"/>
        <v>İZMİR-Naili Moran Türkiye Atletizm Şampiyonası</v>
      </c>
      <c r="L363" s="156" t="e">
        <f>#REF!</f>
        <v>#REF!</v>
      </c>
      <c r="M363" s="156" t="s">
        <v>618</v>
      </c>
    </row>
    <row r="364" spans="1:13" s="233" customFormat="1" ht="26.25" customHeight="1" x14ac:dyDescent="0.2">
      <c r="A364" s="150">
        <v>626</v>
      </c>
      <c r="B364" s="234" t="s">
        <v>326</v>
      </c>
      <c r="C364" s="236" t="e">
        <f>#REF!</f>
        <v>#REF!</v>
      </c>
      <c r="D364" s="238" t="e">
        <f>#REF!</f>
        <v>#REF!</v>
      </c>
      <c r="E364" s="238" t="e">
        <f>#REF!</f>
        <v>#REF!</v>
      </c>
      <c r="F364" s="239" t="e">
        <f>#REF!</f>
        <v>#REF!</v>
      </c>
      <c r="G364" s="237" t="e">
        <f>#REF!</f>
        <v>#REF!</v>
      </c>
      <c r="H364" s="158" t="s">
        <v>326</v>
      </c>
      <c r="I364" s="158" t="e">
        <f>#REF!</f>
        <v>#REF!</v>
      </c>
      <c r="J364" s="152" t="str">
        <f>'YARIŞMA BİLGİLERİ'!$F$21</f>
        <v>12 Yaş Erkek</v>
      </c>
      <c r="K364" s="232" t="str">
        <f t="shared" si="13"/>
        <v>İZMİR-Naili Moran Türkiye Atletizm Şampiyonası</v>
      </c>
      <c r="L364" s="156" t="e">
        <f>#REF!</f>
        <v>#REF!</v>
      </c>
      <c r="M364" s="156" t="s">
        <v>618</v>
      </c>
    </row>
    <row r="365" spans="1:13" s="233" customFormat="1" ht="26.25" customHeight="1" x14ac:dyDescent="0.2">
      <c r="A365" s="150">
        <v>627</v>
      </c>
      <c r="B365" s="234" t="s">
        <v>326</v>
      </c>
      <c r="C365" s="236" t="e">
        <f>#REF!</f>
        <v>#REF!</v>
      </c>
      <c r="D365" s="238" t="e">
        <f>#REF!</f>
        <v>#REF!</v>
      </c>
      <c r="E365" s="238" t="e">
        <f>#REF!</f>
        <v>#REF!</v>
      </c>
      <c r="F365" s="239" t="e">
        <f>#REF!</f>
        <v>#REF!</v>
      </c>
      <c r="G365" s="237" t="e">
        <f>#REF!</f>
        <v>#REF!</v>
      </c>
      <c r="H365" s="158" t="s">
        <v>326</v>
      </c>
      <c r="I365" s="158" t="e">
        <f>#REF!</f>
        <v>#REF!</v>
      </c>
      <c r="J365" s="152" t="str">
        <f>'YARIŞMA BİLGİLERİ'!$F$21</f>
        <v>12 Yaş Erkek</v>
      </c>
      <c r="K365" s="232" t="str">
        <f t="shared" si="13"/>
        <v>İZMİR-Naili Moran Türkiye Atletizm Şampiyonası</v>
      </c>
      <c r="L365" s="156" t="e">
        <f>#REF!</f>
        <v>#REF!</v>
      </c>
      <c r="M365" s="156" t="s">
        <v>618</v>
      </c>
    </row>
    <row r="366" spans="1:13" s="233" customFormat="1" ht="26.25" customHeight="1" x14ac:dyDescent="0.2">
      <c r="A366" s="150">
        <v>628</v>
      </c>
      <c r="B366" s="234" t="s">
        <v>326</v>
      </c>
      <c r="C366" s="236" t="e">
        <f>#REF!</f>
        <v>#REF!</v>
      </c>
      <c r="D366" s="238" t="e">
        <f>#REF!</f>
        <v>#REF!</v>
      </c>
      <c r="E366" s="238" t="e">
        <f>#REF!</f>
        <v>#REF!</v>
      </c>
      <c r="F366" s="239" t="e">
        <f>#REF!</f>
        <v>#REF!</v>
      </c>
      <c r="G366" s="237" t="e">
        <f>#REF!</f>
        <v>#REF!</v>
      </c>
      <c r="H366" s="158" t="s">
        <v>326</v>
      </c>
      <c r="I366" s="158" t="e">
        <f>#REF!</f>
        <v>#REF!</v>
      </c>
      <c r="J366" s="152" t="str">
        <f>'YARIŞMA BİLGİLERİ'!$F$21</f>
        <v>12 Yaş Erkek</v>
      </c>
      <c r="K366" s="232" t="str">
        <f t="shared" si="13"/>
        <v>İZMİR-Naili Moran Türkiye Atletizm Şampiyonası</v>
      </c>
      <c r="L366" s="156" t="e">
        <f>#REF!</f>
        <v>#REF!</v>
      </c>
      <c r="M366" s="156" t="s">
        <v>618</v>
      </c>
    </row>
    <row r="367" spans="1:13" s="233" customFormat="1" ht="26.25" customHeight="1" x14ac:dyDescent="0.2">
      <c r="A367" s="150">
        <v>629</v>
      </c>
      <c r="B367" s="234" t="s">
        <v>326</v>
      </c>
      <c r="C367" s="236" t="e">
        <f>#REF!</f>
        <v>#REF!</v>
      </c>
      <c r="D367" s="238" t="e">
        <f>#REF!</f>
        <v>#REF!</v>
      </c>
      <c r="E367" s="238" t="e">
        <f>#REF!</f>
        <v>#REF!</v>
      </c>
      <c r="F367" s="239" t="e">
        <f>#REF!</f>
        <v>#REF!</v>
      </c>
      <c r="G367" s="237" t="e">
        <f>#REF!</f>
        <v>#REF!</v>
      </c>
      <c r="H367" s="158" t="s">
        <v>326</v>
      </c>
      <c r="I367" s="158" t="e">
        <f>#REF!</f>
        <v>#REF!</v>
      </c>
      <c r="J367" s="152" t="str">
        <f>'YARIŞMA BİLGİLERİ'!$F$21</f>
        <v>12 Yaş Erkek</v>
      </c>
      <c r="K367" s="232" t="str">
        <f t="shared" si="13"/>
        <v>İZMİR-Naili Moran Türkiye Atletizm Şampiyonası</v>
      </c>
      <c r="L367" s="156" t="e">
        <f>#REF!</f>
        <v>#REF!</v>
      </c>
      <c r="M367" s="156" t="s">
        <v>618</v>
      </c>
    </row>
    <row r="368" spans="1:13" s="233" customFormat="1" ht="26.25" customHeight="1" x14ac:dyDescent="0.2">
      <c r="A368" s="150">
        <v>635</v>
      </c>
      <c r="B368" s="234" t="s">
        <v>327</v>
      </c>
      <c r="C368" s="236" t="e">
        <f>#REF!</f>
        <v>#REF!</v>
      </c>
      <c r="D368" s="238" t="e">
        <f>#REF!</f>
        <v>#REF!</v>
      </c>
      <c r="E368" s="238" t="e">
        <f>#REF!</f>
        <v>#REF!</v>
      </c>
      <c r="F368" s="239" t="e">
        <f>#REF!</f>
        <v>#REF!</v>
      </c>
      <c r="G368" s="237" t="e">
        <f>#REF!</f>
        <v>#REF!</v>
      </c>
      <c r="H368" s="158" t="s">
        <v>327</v>
      </c>
      <c r="I368" s="158" t="e">
        <f>#REF!</f>
        <v>#REF!</v>
      </c>
      <c r="J368" s="152" t="str">
        <f>'YARIŞMA BİLGİLERİ'!$F$21</f>
        <v>12 Yaş Erkek</v>
      </c>
      <c r="K368" s="232" t="str">
        <f t="shared" si="13"/>
        <v>İZMİR-Naili Moran Türkiye Atletizm Şampiyonası</v>
      </c>
      <c r="L368" s="156" t="e">
        <f>#REF!</f>
        <v>#REF!</v>
      </c>
      <c r="M368" s="156" t="s">
        <v>618</v>
      </c>
    </row>
    <row r="369" spans="1:13" s="233" customFormat="1" ht="26.25" customHeight="1" x14ac:dyDescent="0.2">
      <c r="A369" s="150">
        <v>636</v>
      </c>
      <c r="B369" s="234" t="s">
        <v>327</v>
      </c>
      <c r="C369" s="236" t="e">
        <f>#REF!</f>
        <v>#REF!</v>
      </c>
      <c r="D369" s="238" t="e">
        <f>#REF!</f>
        <v>#REF!</v>
      </c>
      <c r="E369" s="238" t="e">
        <f>#REF!</f>
        <v>#REF!</v>
      </c>
      <c r="F369" s="239" t="e">
        <f>#REF!</f>
        <v>#REF!</v>
      </c>
      <c r="G369" s="237" t="e">
        <f>#REF!</f>
        <v>#REF!</v>
      </c>
      <c r="H369" s="158" t="s">
        <v>327</v>
      </c>
      <c r="I369" s="158" t="e">
        <f>#REF!</f>
        <v>#REF!</v>
      </c>
      <c r="J369" s="152" t="str">
        <f>'YARIŞMA BİLGİLERİ'!$F$21</f>
        <v>12 Yaş Erkek</v>
      </c>
      <c r="K369" s="232" t="str">
        <f t="shared" si="13"/>
        <v>İZMİR-Naili Moran Türkiye Atletizm Şampiyonası</v>
      </c>
      <c r="L369" s="156" t="e">
        <f>#REF!</f>
        <v>#REF!</v>
      </c>
      <c r="M369" s="156" t="s">
        <v>618</v>
      </c>
    </row>
    <row r="370" spans="1:13" s="233" customFormat="1" ht="26.25" customHeight="1" x14ac:dyDescent="0.2">
      <c r="A370" s="150">
        <v>637</v>
      </c>
      <c r="B370" s="234" t="s">
        <v>327</v>
      </c>
      <c r="C370" s="236" t="e">
        <f>#REF!</f>
        <v>#REF!</v>
      </c>
      <c r="D370" s="238" t="e">
        <f>#REF!</f>
        <v>#REF!</v>
      </c>
      <c r="E370" s="238" t="e">
        <f>#REF!</f>
        <v>#REF!</v>
      </c>
      <c r="F370" s="239" t="e">
        <f>#REF!</f>
        <v>#REF!</v>
      </c>
      <c r="G370" s="237" t="e">
        <f>#REF!</f>
        <v>#REF!</v>
      </c>
      <c r="H370" s="158" t="s">
        <v>327</v>
      </c>
      <c r="I370" s="158" t="e">
        <f>#REF!</f>
        <v>#REF!</v>
      </c>
      <c r="J370" s="152" t="str">
        <f>'YARIŞMA BİLGİLERİ'!$F$21</f>
        <v>12 Yaş Erkek</v>
      </c>
      <c r="K370" s="232" t="str">
        <f t="shared" si="13"/>
        <v>İZMİR-Naili Moran Türkiye Atletizm Şampiyonası</v>
      </c>
      <c r="L370" s="156" t="e">
        <f>#REF!</f>
        <v>#REF!</v>
      </c>
      <c r="M370" s="156" t="s">
        <v>618</v>
      </c>
    </row>
    <row r="371" spans="1:13" s="233" customFormat="1" ht="26.25" customHeight="1" x14ac:dyDescent="0.2">
      <c r="A371" s="150">
        <v>638</v>
      </c>
      <c r="B371" s="234" t="s">
        <v>327</v>
      </c>
      <c r="C371" s="236" t="e">
        <f>#REF!</f>
        <v>#REF!</v>
      </c>
      <c r="D371" s="238" t="e">
        <f>#REF!</f>
        <v>#REF!</v>
      </c>
      <c r="E371" s="238" t="e">
        <f>#REF!</f>
        <v>#REF!</v>
      </c>
      <c r="F371" s="239" t="e">
        <f>#REF!</f>
        <v>#REF!</v>
      </c>
      <c r="G371" s="237" t="e">
        <f>#REF!</f>
        <v>#REF!</v>
      </c>
      <c r="H371" s="158" t="s">
        <v>327</v>
      </c>
      <c r="I371" s="158" t="e">
        <f>#REF!</f>
        <v>#REF!</v>
      </c>
      <c r="J371" s="152" t="str">
        <f>'YARIŞMA BİLGİLERİ'!$F$21</f>
        <v>12 Yaş Erkek</v>
      </c>
      <c r="K371" s="232" t="str">
        <f t="shared" si="13"/>
        <v>İZMİR-Naili Moran Türkiye Atletizm Şampiyonası</v>
      </c>
      <c r="L371" s="156" t="e">
        <f>#REF!</f>
        <v>#REF!</v>
      </c>
      <c r="M371" s="156" t="s">
        <v>618</v>
      </c>
    </row>
    <row r="372" spans="1:13" s="233" customFormat="1" ht="26.25" customHeight="1" x14ac:dyDescent="0.2">
      <c r="A372" s="150">
        <v>639</v>
      </c>
      <c r="B372" s="234" t="s">
        <v>327</v>
      </c>
      <c r="C372" s="236" t="e">
        <f>#REF!</f>
        <v>#REF!</v>
      </c>
      <c r="D372" s="238" t="e">
        <f>#REF!</f>
        <v>#REF!</v>
      </c>
      <c r="E372" s="238" t="e">
        <f>#REF!</f>
        <v>#REF!</v>
      </c>
      <c r="F372" s="239" t="e">
        <f>#REF!</f>
        <v>#REF!</v>
      </c>
      <c r="G372" s="237" t="e">
        <f>#REF!</f>
        <v>#REF!</v>
      </c>
      <c r="H372" s="158" t="s">
        <v>327</v>
      </c>
      <c r="I372" s="158" t="e">
        <f>#REF!</f>
        <v>#REF!</v>
      </c>
      <c r="J372" s="152" t="str">
        <f>'YARIŞMA BİLGİLERİ'!$F$21</f>
        <v>12 Yaş Erkek</v>
      </c>
      <c r="K372" s="232" t="str">
        <f t="shared" si="13"/>
        <v>İZMİR-Naili Moran Türkiye Atletizm Şampiyonası</v>
      </c>
      <c r="L372" s="156" t="e">
        <f>#REF!</f>
        <v>#REF!</v>
      </c>
      <c r="M372" s="156" t="s">
        <v>618</v>
      </c>
    </row>
    <row r="373" spans="1:13" s="233" customFormat="1" ht="26.25" customHeight="1" x14ac:dyDescent="0.2">
      <c r="A373" s="150">
        <v>640</v>
      </c>
      <c r="B373" s="234" t="s">
        <v>327</v>
      </c>
      <c r="C373" s="236" t="e">
        <f>#REF!</f>
        <v>#REF!</v>
      </c>
      <c r="D373" s="238" t="e">
        <f>#REF!</f>
        <v>#REF!</v>
      </c>
      <c r="E373" s="238" t="e">
        <f>#REF!</f>
        <v>#REF!</v>
      </c>
      <c r="F373" s="239" t="e">
        <f>#REF!</f>
        <v>#REF!</v>
      </c>
      <c r="G373" s="237" t="e">
        <f>#REF!</f>
        <v>#REF!</v>
      </c>
      <c r="H373" s="158" t="s">
        <v>327</v>
      </c>
      <c r="I373" s="158" t="e">
        <f>#REF!</f>
        <v>#REF!</v>
      </c>
      <c r="J373" s="152" t="str">
        <f>'YARIŞMA BİLGİLERİ'!$F$21</f>
        <v>12 Yaş Erkek</v>
      </c>
      <c r="K373" s="232" t="str">
        <f t="shared" si="13"/>
        <v>İZMİR-Naili Moran Türkiye Atletizm Şampiyonası</v>
      </c>
      <c r="L373" s="156" t="e">
        <f>#REF!</f>
        <v>#REF!</v>
      </c>
      <c r="M373" s="156" t="s">
        <v>618</v>
      </c>
    </row>
    <row r="374" spans="1:13" s="233" customFormat="1" ht="26.25" customHeight="1" x14ac:dyDescent="0.2">
      <c r="A374" s="150">
        <v>641</v>
      </c>
      <c r="B374" s="234" t="s">
        <v>327</v>
      </c>
      <c r="C374" s="236" t="e">
        <f>#REF!</f>
        <v>#REF!</v>
      </c>
      <c r="D374" s="238" t="e">
        <f>#REF!</f>
        <v>#REF!</v>
      </c>
      <c r="E374" s="238" t="e">
        <f>#REF!</f>
        <v>#REF!</v>
      </c>
      <c r="F374" s="239" t="e">
        <f>#REF!</f>
        <v>#REF!</v>
      </c>
      <c r="G374" s="237" t="e">
        <f>#REF!</f>
        <v>#REF!</v>
      </c>
      <c r="H374" s="158" t="s">
        <v>327</v>
      </c>
      <c r="I374" s="158" t="e">
        <f>#REF!</f>
        <v>#REF!</v>
      </c>
      <c r="J374" s="152" t="str">
        <f>'YARIŞMA BİLGİLERİ'!$F$21</f>
        <v>12 Yaş Erkek</v>
      </c>
      <c r="K374" s="232" t="str">
        <f t="shared" si="13"/>
        <v>İZMİR-Naili Moran Türkiye Atletizm Şampiyonası</v>
      </c>
      <c r="L374" s="156" t="e">
        <f>#REF!</f>
        <v>#REF!</v>
      </c>
      <c r="M374" s="156" t="s">
        <v>618</v>
      </c>
    </row>
    <row r="375" spans="1:13" s="233" customFormat="1" ht="26.25" customHeight="1" x14ac:dyDescent="0.2">
      <c r="A375" s="150">
        <v>642</v>
      </c>
      <c r="B375" s="234" t="s">
        <v>327</v>
      </c>
      <c r="C375" s="236" t="e">
        <f>#REF!</f>
        <v>#REF!</v>
      </c>
      <c r="D375" s="238" t="e">
        <f>#REF!</f>
        <v>#REF!</v>
      </c>
      <c r="E375" s="238" t="e">
        <f>#REF!</f>
        <v>#REF!</v>
      </c>
      <c r="F375" s="239" t="e">
        <f>#REF!</f>
        <v>#REF!</v>
      </c>
      <c r="G375" s="237" t="e">
        <f>#REF!</f>
        <v>#REF!</v>
      </c>
      <c r="H375" s="158" t="s">
        <v>327</v>
      </c>
      <c r="I375" s="158" t="e">
        <f>#REF!</f>
        <v>#REF!</v>
      </c>
      <c r="J375" s="152" t="str">
        <f>'YARIŞMA BİLGİLERİ'!$F$21</f>
        <v>12 Yaş Erkek</v>
      </c>
      <c r="K375" s="232" t="str">
        <f t="shared" si="13"/>
        <v>İZMİR-Naili Moran Türkiye Atletizm Şampiyonası</v>
      </c>
      <c r="L375" s="156" t="e">
        <f>#REF!</f>
        <v>#REF!</v>
      </c>
      <c r="M375" s="156" t="s">
        <v>618</v>
      </c>
    </row>
    <row r="376" spans="1:13" s="233" customFormat="1" ht="26.25" customHeight="1" x14ac:dyDescent="0.2">
      <c r="A376" s="150">
        <v>643</v>
      </c>
      <c r="B376" s="234" t="s">
        <v>327</v>
      </c>
      <c r="C376" s="236" t="e">
        <f>#REF!</f>
        <v>#REF!</v>
      </c>
      <c r="D376" s="238" t="e">
        <f>#REF!</f>
        <v>#REF!</v>
      </c>
      <c r="E376" s="238" t="e">
        <f>#REF!</f>
        <v>#REF!</v>
      </c>
      <c r="F376" s="239" t="e">
        <f>#REF!</f>
        <v>#REF!</v>
      </c>
      <c r="G376" s="237" t="e">
        <f>#REF!</f>
        <v>#REF!</v>
      </c>
      <c r="H376" s="158" t="s">
        <v>327</v>
      </c>
      <c r="I376" s="158" t="e">
        <f>#REF!</f>
        <v>#REF!</v>
      </c>
      <c r="J376" s="152" t="str">
        <f>'YARIŞMA BİLGİLERİ'!$F$21</f>
        <v>12 Yaş Erkek</v>
      </c>
      <c r="K376" s="232" t="str">
        <f t="shared" ref="K376:K408" si="14">CONCATENATE(K$1,"-",A$1)</f>
        <v>İZMİR-Naili Moran Türkiye Atletizm Şampiyonası</v>
      </c>
      <c r="L376" s="156" t="e">
        <f>#REF!</f>
        <v>#REF!</v>
      </c>
      <c r="M376" s="156" t="s">
        <v>618</v>
      </c>
    </row>
    <row r="377" spans="1:13" s="233" customFormat="1" ht="26.25" customHeight="1" x14ac:dyDescent="0.2">
      <c r="A377" s="150">
        <v>644</v>
      </c>
      <c r="B377" s="234" t="s">
        <v>327</v>
      </c>
      <c r="C377" s="236" t="e">
        <f>#REF!</f>
        <v>#REF!</v>
      </c>
      <c r="D377" s="238" t="e">
        <f>#REF!</f>
        <v>#REF!</v>
      </c>
      <c r="E377" s="238" t="e">
        <f>#REF!</f>
        <v>#REF!</v>
      </c>
      <c r="F377" s="239" t="e">
        <f>#REF!</f>
        <v>#REF!</v>
      </c>
      <c r="G377" s="237" t="e">
        <f>#REF!</f>
        <v>#REF!</v>
      </c>
      <c r="H377" s="158" t="s">
        <v>327</v>
      </c>
      <c r="I377" s="158" t="e">
        <f>#REF!</f>
        <v>#REF!</v>
      </c>
      <c r="J377" s="152" t="str">
        <f>'YARIŞMA BİLGİLERİ'!$F$21</f>
        <v>12 Yaş Erkek</v>
      </c>
      <c r="K377" s="232" t="str">
        <f t="shared" si="14"/>
        <v>İZMİR-Naili Moran Türkiye Atletizm Şampiyonası</v>
      </c>
      <c r="L377" s="156" t="e">
        <f>#REF!</f>
        <v>#REF!</v>
      </c>
      <c r="M377" s="156" t="s">
        <v>618</v>
      </c>
    </row>
    <row r="378" spans="1:13" s="233" customFormat="1" ht="26.25" customHeight="1" x14ac:dyDescent="0.2">
      <c r="A378" s="150">
        <v>645</v>
      </c>
      <c r="B378" s="234" t="s">
        <v>327</v>
      </c>
      <c r="C378" s="236" t="e">
        <f>#REF!</f>
        <v>#REF!</v>
      </c>
      <c r="D378" s="238" t="e">
        <f>#REF!</f>
        <v>#REF!</v>
      </c>
      <c r="E378" s="238" t="e">
        <f>#REF!</f>
        <v>#REF!</v>
      </c>
      <c r="F378" s="239" t="e">
        <f>#REF!</f>
        <v>#REF!</v>
      </c>
      <c r="G378" s="237" t="e">
        <f>#REF!</f>
        <v>#REF!</v>
      </c>
      <c r="H378" s="158" t="s">
        <v>327</v>
      </c>
      <c r="I378" s="158" t="e">
        <f>#REF!</f>
        <v>#REF!</v>
      </c>
      <c r="J378" s="152" t="str">
        <f>'YARIŞMA BİLGİLERİ'!$F$21</f>
        <v>12 Yaş Erkek</v>
      </c>
      <c r="K378" s="232" t="str">
        <f t="shared" si="14"/>
        <v>İZMİR-Naili Moran Türkiye Atletizm Şampiyonası</v>
      </c>
      <c r="L378" s="156" t="e">
        <f>#REF!</f>
        <v>#REF!</v>
      </c>
      <c r="M378" s="156" t="s">
        <v>618</v>
      </c>
    </row>
    <row r="379" spans="1:13" s="233" customFormat="1" ht="26.25" customHeight="1" x14ac:dyDescent="0.2">
      <c r="A379" s="150">
        <v>646</v>
      </c>
      <c r="B379" s="234" t="s">
        <v>327</v>
      </c>
      <c r="C379" s="236" t="e">
        <f>#REF!</f>
        <v>#REF!</v>
      </c>
      <c r="D379" s="238" t="e">
        <f>#REF!</f>
        <v>#REF!</v>
      </c>
      <c r="E379" s="238" t="e">
        <f>#REF!</f>
        <v>#REF!</v>
      </c>
      <c r="F379" s="239" t="e">
        <f>#REF!</f>
        <v>#REF!</v>
      </c>
      <c r="G379" s="237" t="e">
        <f>#REF!</f>
        <v>#REF!</v>
      </c>
      <c r="H379" s="158" t="s">
        <v>327</v>
      </c>
      <c r="I379" s="158" t="e">
        <f>#REF!</f>
        <v>#REF!</v>
      </c>
      <c r="J379" s="152" t="str">
        <f>'YARIŞMA BİLGİLERİ'!$F$21</f>
        <v>12 Yaş Erkek</v>
      </c>
      <c r="K379" s="232" t="str">
        <f t="shared" si="14"/>
        <v>İZMİR-Naili Moran Türkiye Atletizm Şampiyonası</v>
      </c>
      <c r="L379" s="156" t="e">
        <f>#REF!</f>
        <v>#REF!</v>
      </c>
      <c r="M379" s="156" t="s">
        <v>618</v>
      </c>
    </row>
    <row r="380" spans="1:13" s="233" customFormat="1" ht="26.25" customHeight="1" x14ac:dyDescent="0.2">
      <c r="A380" s="150">
        <v>647</v>
      </c>
      <c r="B380" s="234" t="s">
        <v>327</v>
      </c>
      <c r="C380" s="236" t="e">
        <f>#REF!</f>
        <v>#REF!</v>
      </c>
      <c r="D380" s="238" t="e">
        <f>#REF!</f>
        <v>#REF!</v>
      </c>
      <c r="E380" s="238" t="e">
        <f>#REF!</f>
        <v>#REF!</v>
      </c>
      <c r="F380" s="239" t="e">
        <f>#REF!</f>
        <v>#REF!</v>
      </c>
      <c r="G380" s="237" t="e">
        <f>#REF!</f>
        <v>#REF!</v>
      </c>
      <c r="H380" s="158" t="s">
        <v>327</v>
      </c>
      <c r="I380" s="158" t="e">
        <f>#REF!</f>
        <v>#REF!</v>
      </c>
      <c r="J380" s="152" t="str">
        <f>'YARIŞMA BİLGİLERİ'!$F$21</f>
        <v>12 Yaş Erkek</v>
      </c>
      <c r="K380" s="232" t="str">
        <f t="shared" si="14"/>
        <v>İZMİR-Naili Moran Türkiye Atletizm Şampiyonası</v>
      </c>
      <c r="L380" s="156" t="e">
        <f>#REF!</f>
        <v>#REF!</v>
      </c>
      <c r="M380" s="156" t="s">
        <v>618</v>
      </c>
    </row>
    <row r="381" spans="1:13" s="233" customFormat="1" ht="26.25" customHeight="1" x14ac:dyDescent="0.2">
      <c r="A381" s="150">
        <v>648</v>
      </c>
      <c r="B381" s="234" t="s">
        <v>327</v>
      </c>
      <c r="C381" s="236" t="e">
        <f>#REF!</f>
        <v>#REF!</v>
      </c>
      <c r="D381" s="238" t="e">
        <f>#REF!</f>
        <v>#REF!</v>
      </c>
      <c r="E381" s="238" t="e">
        <f>#REF!</f>
        <v>#REF!</v>
      </c>
      <c r="F381" s="239" t="e">
        <f>#REF!</f>
        <v>#REF!</v>
      </c>
      <c r="G381" s="237" t="e">
        <f>#REF!</f>
        <v>#REF!</v>
      </c>
      <c r="H381" s="158" t="s">
        <v>327</v>
      </c>
      <c r="I381" s="158" t="e">
        <f>#REF!</f>
        <v>#REF!</v>
      </c>
      <c r="J381" s="152" t="str">
        <f>'YARIŞMA BİLGİLERİ'!$F$21</f>
        <v>12 Yaş Erkek</v>
      </c>
      <c r="K381" s="232" t="str">
        <f t="shared" si="14"/>
        <v>İZMİR-Naili Moran Türkiye Atletizm Şampiyonası</v>
      </c>
      <c r="L381" s="156" t="e">
        <f>#REF!</f>
        <v>#REF!</v>
      </c>
      <c r="M381" s="156" t="s">
        <v>618</v>
      </c>
    </row>
    <row r="382" spans="1:13" s="233" customFormat="1" ht="26.25" customHeight="1" x14ac:dyDescent="0.2">
      <c r="A382" s="150">
        <v>649</v>
      </c>
      <c r="B382" s="234" t="s">
        <v>327</v>
      </c>
      <c r="C382" s="236" t="e">
        <f>#REF!</f>
        <v>#REF!</v>
      </c>
      <c r="D382" s="238" t="e">
        <f>#REF!</f>
        <v>#REF!</v>
      </c>
      <c r="E382" s="238" t="e">
        <f>#REF!</f>
        <v>#REF!</v>
      </c>
      <c r="F382" s="239" t="e">
        <f>#REF!</f>
        <v>#REF!</v>
      </c>
      <c r="G382" s="237" t="e">
        <f>#REF!</f>
        <v>#REF!</v>
      </c>
      <c r="H382" s="158" t="s">
        <v>327</v>
      </c>
      <c r="I382" s="158" t="e">
        <f>#REF!</f>
        <v>#REF!</v>
      </c>
      <c r="J382" s="152" t="str">
        <f>'YARIŞMA BİLGİLERİ'!$F$21</f>
        <v>12 Yaş Erkek</v>
      </c>
      <c r="K382" s="232" t="str">
        <f t="shared" si="14"/>
        <v>İZMİR-Naili Moran Türkiye Atletizm Şampiyonası</v>
      </c>
      <c r="L382" s="156" t="e">
        <f>#REF!</f>
        <v>#REF!</v>
      </c>
      <c r="M382" s="156" t="s">
        <v>618</v>
      </c>
    </row>
    <row r="383" spans="1:13" s="233" customFormat="1" ht="26.25" customHeight="1" x14ac:dyDescent="0.2">
      <c r="A383" s="150">
        <v>650</v>
      </c>
      <c r="B383" s="234" t="s">
        <v>327</v>
      </c>
      <c r="C383" s="236" t="e">
        <f>#REF!</f>
        <v>#REF!</v>
      </c>
      <c r="D383" s="238" t="e">
        <f>#REF!</f>
        <v>#REF!</v>
      </c>
      <c r="E383" s="238" t="e">
        <f>#REF!</f>
        <v>#REF!</v>
      </c>
      <c r="F383" s="239" t="e">
        <f>#REF!</f>
        <v>#REF!</v>
      </c>
      <c r="G383" s="237" t="e">
        <f>#REF!</f>
        <v>#REF!</v>
      </c>
      <c r="H383" s="158" t="s">
        <v>327</v>
      </c>
      <c r="I383" s="158" t="e">
        <f>#REF!</f>
        <v>#REF!</v>
      </c>
      <c r="J383" s="152" t="str">
        <f>'YARIŞMA BİLGİLERİ'!$F$21</f>
        <v>12 Yaş Erkek</v>
      </c>
      <c r="K383" s="232" t="str">
        <f t="shared" si="14"/>
        <v>İZMİR-Naili Moran Türkiye Atletizm Şampiyonası</v>
      </c>
      <c r="L383" s="156" t="e">
        <f>#REF!</f>
        <v>#REF!</v>
      </c>
      <c r="M383" s="156" t="s">
        <v>618</v>
      </c>
    </row>
    <row r="384" spans="1:13" s="233" customFormat="1" ht="26.25" customHeight="1" x14ac:dyDescent="0.2">
      <c r="A384" s="150">
        <v>651</v>
      </c>
      <c r="B384" s="234" t="s">
        <v>327</v>
      </c>
      <c r="C384" s="236" t="e">
        <f>#REF!</f>
        <v>#REF!</v>
      </c>
      <c r="D384" s="238" t="e">
        <f>#REF!</f>
        <v>#REF!</v>
      </c>
      <c r="E384" s="238" t="e">
        <f>#REF!</f>
        <v>#REF!</v>
      </c>
      <c r="F384" s="239" t="e">
        <f>#REF!</f>
        <v>#REF!</v>
      </c>
      <c r="G384" s="237" t="e">
        <f>#REF!</f>
        <v>#REF!</v>
      </c>
      <c r="H384" s="158" t="s">
        <v>327</v>
      </c>
      <c r="I384" s="158" t="e">
        <f>#REF!</f>
        <v>#REF!</v>
      </c>
      <c r="J384" s="152" t="str">
        <f>'YARIŞMA BİLGİLERİ'!$F$21</f>
        <v>12 Yaş Erkek</v>
      </c>
      <c r="K384" s="232" t="str">
        <f t="shared" si="14"/>
        <v>İZMİR-Naili Moran Türkiye Atletizm Şampiyonası</v>
      </c>
      <c r="L384" s="156" t="e">
        <f>#REF!</f>
        <v>#REF!</v>
      </c>
      <c r="M384" s="156" t="s">
        <v>618</v>
      </c>
    </row>
    <row r="385" spans="1:13" s="233" customFormat="1" ht="26.25" customHeight="1" x14ac:dyDescent="0.2">
      <c r="A385" s="150">
        <v>652</v>
      </c>
      <c r="B385" s="234" t="s">
        <v>327</v>
      </c>
      <c r="C385" s="236" t="e">
        <f>#REF!</f>
        <v>#REF!</v>
      </c>
      <c r="D385" s="238" t="e">
        <f>#REF!</f>
        <v>#REF!</v>
      </c>
      <c r="E385" s="238" t="e">
        <f>#REF!</f>
        <v>#REF!</v>
      </c>
      <c r="F385" s="239" t="e">
        <f>#REF!</f>
        <v>#REF!</v>
      </c>
      <c r="G385" s="237" t="e">
        <f>#REF!</f>
        <v>#REF!</v>
      </c>
      <c r="H385" s="158" t="s">
        <v>327</v>
      </c>
      <c r="I385" s="158" t="e">
        <f>#REF!</f>
        <v>#REF!</v>
      </c>
      <c r="J385" s="152" t="str">
        <f>'YARIŞMA BİLGİLERİ'!$F$21</f>
        <v>12 Yaş Erkek</v>
      </c>
      <c r="K385" s="232" t="str">
        <f t="shared" si="14"/>
        <v>İZMİR-Naili Moran Türkiye Atletizm Şampiyonası</v>
      </c>
      <c r="L385" s="156" t="e">
        <f>#REF!</f>
        <v>#REF!</v>
      </c>
      <c r="M385" s="156" t="s">
        <v>618</v>
      </c>
    </row>
    <row r="386" spans="1:13" s="233" customFormat="1" ht="26.25" customHeight="1" x14ac:dyDescent="0.2">
      <c r="A386" s="150">
        <v>653</v>
      </c>
      <c r="B386" s="234" t="s">
        <v>327</v>
      </c>
      <c r="C386" s="236" t="e">
        <f>#REF!</f>
        <v>#REF!</v>
      </c>
      <c r="D386" s="238" t="e">
        <f>#REF!</f>
        <v>#REF!</v>
      </c>
      <c r="E386" s="238" t="e">
        <f>#REF!</f>
        <v>#REF!</v>
      </c>
      <c r="F386" s="239" t="e">
        <f>#REF!</f>
        <v>#REF!</v>
      </c>
      <c r="G386" s="237" t="e">
        <f>#REF!</f>
        <v>#REF!</v>
      </c>
      <c r="H386" s="158" t="s">
        <v>327</v>
      </c>
      <c r="I386" s="158" t="e">
        <f>#REF!</f>
        <v>#REF!</v>
      </c>
      <c r="J386" s="152" t="str">
        <f>'YARIŞMA BİLGİLERİ'!$F$21</f>
        <v>12 Yaş Erkek</v>
      </c>
      <c r="K386" s="232" t="str">
        <f t="shared" si="14"/>
        <v>İZMİR-Naili Moran Türkiye Atletizm Şampiyonası</v>
      </c>
      <c r="L386" s="156" t="e">
        <f>#REF!</f>
        <v>#REF!</v>
      </c>
      <c r="M386" s="156" t="s">
        <v>618</v>
      </c>
    </row>
    <row r="387" spans="1:13" s="233" customFormat="1" ht="26.25" customHeight="1" x14ac:dyDescent="0.2">
      <c r="A387" s="150">
        <v>654</v>
      </c>
      <c r="B387" s="234" t="s">
        <v>327</v>
      </c>
      <c r="C387" s="236" t="e">
        <f>#REF!</f>
        <v>#REF!</v>
      </c>
      <c r="D387" s="238" t="e">
        <f>#REF!</f>
        <v>#REF!</v>
      </c>
      <c r="E387" s="238" t="e">
        <f>#REF!</f>
        <v>#REF!</v>
      </c>
      <c r="F387" s="239" t="e">
        <f>#REF!</f>
        <v>#REF!</v>
      </c>
      <c r="G387" s="237" t="e">
        <f>#REF!</f>
        <v>#REF!</v>
      </c>
      <c r="H387" s="158" t="s">
        <v>327</v>
      </c>
      <c r="I387" s="158" t="e">
        <f>#REF!</f>
        <v>#REF!</v>
      </c>
      <c r="J387" s="152" t="str">
        <f>'YARIŞMA BİLGİLERİ'!$F$21</f>
        <v>12 Yaş Erkek</v>
      </c>
      <c r="K387" s="232" t="str">
        <f t="shared" si="14"/>
        <v>İZMİR-Naili Moran Türkiye Atletizm Şampiyonası</v>
      </c>
      <c r="L387" s="156" t="e">
        <f>#REF!</f>
        <v>#REF!</v>
      </c>
      <c r="M387" s="156" t="s">
        <v>618</v>
      </c>
    </row>
    <row r="388" spans="1:13" s="233" customFormat="1" ht="26.25" customHeight="1" x14ac:dyDescent="0.2">
      <c r="A388" s="150">
        <v>655</v>
      </c>
      <c r="B388" s="234" t="s">
        <v>327</v>
      </c>
      <c r="C388" s="236" t="e">
        <f>#REF!</f>
        <v>#REF!</v>
      </c>
      <c r="D388" s="238" t="e">
        <f>#REF!</f>
        <v>#REF!</v>
      </c>
      <c r="E388" s="238" t="e">
        <f>#REF!</f>
        <v>#REF!</v>
      </c>
      <c r="F388" s="239" t="e">
        <f>#REF!</f>
        <v>#REF!</v>
      </c>
      <c r="G388" s="237" t="e">
        <f>#REF!</f>
        <v>#REF!</v>
      </c>
      <c r="H388" s="158" t="s">
        <v>327</v>
      </c>
      <c r="I388" s="158" t="e">
        <f>#REF!</f>
        <v>#REF!</v>
      </c>
      <c r="J388" s="152" t="str">
        <f>'YARIŞMA BİLGİLERİ'!$F$21</f>
        <v>12 Yaş Erkek</v>
      </c>
      <c r="K388" s="232" t="str">
        <f t="shared" si="14"/>
        <v>İZMİR-Naili Moran Türkiye Atletizm Şampiyonası</v>
      </c>
      <c r="L388" s="156" t="e">
        <f>#REF!</f>
        <v>#REF!</v>
      </c>
      <c r="M388" s="156" t="s">
        <v>618</v>
      </c>
    </row>
    <row r="389" spans="1:13" s="233" customFormat="1" ht="26.25" customHeight="1" x14ac:dyDescent="0.2">
      <c r="A389" s="150">
        <v>656</v>
      </c>
      <c r="B389" s="234" t="s">
        <v>327</v>
      </c>
      <c r="C389" s="236" t="e">
        <f>#REF!</f>
        <v>#REF!</v>
      </c>
      <c r="D389" s="238" t="e">
        <f>#REF!</f>
        <v>#REF!</v>
      </c>
      <c r="E389" s="238" t="e">
        <f>#REF!</f>
        <v>#REF!</v>
      </c>
      <c r="F389" s="239" t="e">
        <f>#REF!</f>
        <v>#REF!</v>
      </c>
      <c r="G389" s="237" t="e">
        <f>#REF!</f>
        <v>#REF!</v>
      </c>
      <c r="H389" s="158" t="s">
        <v>327</v>
      </c>
      <c r="I389" s="158" t="e">
        <f>#REF!</f>
        <v>#REF!</v>
      </c>
      <c r="J389" s="152" t="str">
        <f>'YARIŞMA BİLGİLERİ'!$F$21</f>
        <v>12 Yaş Erkek</v>
      </c>
      <c r="K389" s="232" t="str">
        <f t="shared" si="14"/>
        <v>İZMİR-Naili Moran Türkiye Atletizm Şampiyonası</v>
      </c>
      <c r="L389" s="156" t="e">
        <f>#REF!</f>
        <v>#REF!</v>
      </c>
      <c r="M389" s="156" t="s">
        <v>618</v>
      </c>
    </row>
    <row r="390" spans="1:13" s="233" customFormat="1" ht="26.25" customHeight="1" x14ac:dyDescent="0.2">
      <c r="A390" s="150">
        <v>657</v>
      </c>
      <c r="B390" s="234" t="s">
        <v>327</v>
      </c>
      <c r="C390" s="236" t="e">
        <f>#REF!</f>
        <v>#REF!</v>
      </c>
      <c r="D390" s="238" t="e">
        <f>#REF!</f>
        <v>#REF!</v>
      </c>
      <c r="E390" s="238" t="e">
        <f>#REF!</f>
        <v>#REF!</v>
      </c>
      <c r="F390" s="239" t="e">
        <f>#REF!</f>
        <v>#REF!</v>
      </c>
      <c r="G390" s="237" t="e">
        <f>#REF!</f>
        <v>#REF!</v>
      </c>
      <c r="H390" s="158" t="s">
        <v>327</v>
      </c>
      <c r="I390" s="158" t="e">
        <f>#REF!</f>
        <v>#REF!</v>
      </c>
      <c r="J390" s="152" t="str">
        <f>'YARIŞMA BİLGİLERİ'!$F$21</f>
        <v>12 Yaş Erkek</v>
      </c>
      <c r="K390" s="232" t="str">
        <f t="shared" si="14"/>
        <v>İZMİR-Naili Moran Türkiye Atletizm Şampiyonası</v>
      </c>
      <c r="L390" s="156" t="e">
        <f>#REF!</f>
        <v>#REF!</v>
      </c>
      <c r="M390" s="156" t="s">
        <v>618</v>
      </c>
    </row>
    <row r="391" spans="1:13" s="233" customFormat="1" ht="26.25" customHeight="1" x14ac:dyDescent="0.2">
      <c r="A391" s="150">
        <v>658</v>
      </c>
      <c r="B391" s="234" t="s">
        <v>327</v>
      </c>
      <c r="C391" s="236" t="e">
        <f>#REF!</f>
        <v>#REF!</v>
      </c>
      <c r="D391" s="238" t="e">
        <f>#REF!</f>
        <v>#REF!</v>
      </c>
      <c r="E391" s="238" t="e">
        <f>#REF!</f>
        <v>#REF!</v>
      </c>
      <c r="F391" s="239" t="e">
        <f>#REF!</f>
        <v>#REF!</v>
      </c>
      <c r="G391" s="237" t="e">
        <f>#REF!</f>
        <v>#REF!</v>
      </c>
      <c r="H391" s="158" t="s">
        <v>327</v>
      </c>
      <c r="I391" s="158" t="e">
        <f>#REF!</f>
        <v>#REF!</v>
      </c>
      <c r="J391" s="152" t="str">
        <f>'YARIŞMA BİLGİLERİ'!$F$21</f>
        <v>12 Yaş Erkek</v>
      </c>
      <c r="K391" s="232" t="str">
        <f t="shared" si="14"/>
        <v>İZMİR-Naili Moran Türkiye Atletizm Şampiyonası</v>
      </c>
      <c r="L391" s="156" t="e">
        <f>#REF!</f>
        <v>#REF!</v>
      </c>
      <c r="M391" s="156" t="s">
        <v>618</v>
      </c>
    </row>
    <row r="392" spans="1:13" s="233" customFormat="1" ht="26.25" customHeight="1" x14ac:dyDescent="0.2">
      <c r="A392" s="150">
        <v>659</v>
      </c>
      <c r="B392" s="234" t="s">
        <v>327</v>
      </c>
      <c r="C392" s="236" t="e">
        <f>#REF!</f>
        <v>#REF!</v>
      </c>
      <c r="D392" s="238" t="e">
        <f>#REF!</f>
        <v>#REF!</v>
      </c>
      <c r="E392" s="238" t="e">
        <f>#REF!</f>
        <v>#REF!</v>
      </c>
      <c r="F392" s="239" t="e">
        <f>#REF!</f>
        <v>#REF!</v>
      </c>
      <c r="G392" s="237" t="e">
        <f>#REF!</f>
        <v>#REF!</v>
      </c>
      <c r="H392" s="158" t="s">
        <v>327</v>
      </c>
      <c r="I392" s="158" t="e">
        <f>#REF!</f>
        <v>#REF!</v>
      </c>
      <c r="J392" s="152" t="str">
        <f>'YARIŞMA BİLGİLERİ'!$F$21</f>
        <v>12 Yaş Erkek</v>
      </c>
      <c r="K392" s="232" t="str">
        <f t="shared" si="14"/>
        <v>İZMİR-Naili Moran Türkiye Atletizm Şampiyonası</v>
      </c>
      <c r="L392" s="156" t="e">
        <f>#REF!</f>
        <v>#REF!</v>
      </c>
      <c r="M392" s="156" t="s">
        <v>618</v>
      </c>
    </row>
    <row r="393" spans="1:13" s="233" customFormat="1" ht="26.25" customHeight="1" x14ac:dyDescent="0.2">
      <c r="A393" s="150">
        <v>660</v>
      </c>
      <c r="B393" s="234" t="s">
        <v>327</v>
      </c>
      <c r="C393" s="236" t="e">
        <f>#REF!</f>
        <v>#REF!</v>
      </c>
      <c r="D393" s="238" t="e">
        <f>#REF!</f>
        <v>#REF!</v>
      </c>
      <c r="E393" s="238" t="e">
        <f>#REF!</f>
        <v>#REF!</v>
      </c>
      <c r="F393" s="239" t="e">
        <f>#REF!</f>
        <v>#REF!</v>
      </c>
      <c r="G393" s="237" t="e">
        <f>#REF!</f>
        <v>#REF!</v>
      </c>
      <c r="H393" s="158" t="s">
        <v>327</v>
      </c>
      <c r="I393" s="158" t="e">
        <f>#REF!</f>
        <v>#REF!</v>
      </c>
      <c r="J393" s="152" t="str">
        <f>'YARIŞMA BİLGİLERİ'!$F$21</f>
        <v>12 Yaş Erkek</v>
      </c>
      <c r="K393" s="232" t="str">
        <f t="shared" si="14"/>
        <v>İZMİR-Naili Moran Türkiye Atletizm Şampiyonası</v>
      </c>
      <c r="L393" s="156" t="e">
        <f>#REF!</f>
        <v>#REF!</v>
      </c>
      <c r="M393" s="156" t="s">
        <v>618</v>
      </c>
    </row>
    <row r="394" spans="1:13" s="233" customFormat="1" ht="26.25" customHeight="1" x14ac:dyDescent="0.2">
      <c r="A394" s="150">
        <v>661</v>
      </c>
      <c r="B394" s="234" t="s">
        <v>327</v>
      </c>
      <c r="C394" s="236" t="e">
        <f>#REF!</f>
        <v>#REF!</v>
      </c>
      <c r="D394" s="238" t="e">
        <f>#REF!</f>
        <v>#REF!</v>
      </c>
      <c r="E394" s="238" t="e">
        <f>#REF!</f>
        <v>#REF!</v>
      </c>
      <c r="F394" s="239" t="e">
        <f>#REF!</f>
        <v>#REF!</v>
      </c>
      <c r="G394" s="237" t="e">
        <f>#REF!</f>
        <v>#REF!</v>
      </c>
      <c r="H394" s="158" t="s">
        <v>327</v>
      </c>
      <c r="I394" s="158" t="e">
        <f>#REF!</f>
        <v>#REF!</v>
      </c>
      <c r="J394" s="152" t="str">
        <f>'YARIŞMA BİLGİLERİ'!$F$21</f>
        <v>12 Yaş Erkek</v>
      </c>
      <c r="K394" s="232" t="str">
        <f t="shared" si="14"/>
        <v>İZMİR-Naili Moran Türkiye Atletizm Şampiyonası</v>
      </c>
      <c r="L394" s="156" t="e">
        <f>#REF!</f>
        <v>#REF!</v>
      </c>
      <c r="M394" s="156" t="s">
        <v>618</v>
      </c>
    </row>
    <row r="395" spans="1:13" s="233" customFormat="1" ht="26.25" customHeight="1" x14ac:dyDescent="0.2">
      <c r="A395" s="150">
        <v>662</v>
      </c>
      <c r="B395" s="234" t="s">
        <v>327</v>
      </c>
      <c r="C395" s="236" t="e">
        <f>#REF!</f>
        <v>#REF!</v>
      </c>
      <c r="D395" s="238" t="e">
        <f>#REF!</f>
        <v>#REF!</v>
      </c>
      <c r="E395" s="238" t="e">
        <f>#REF!</f>
        <v>#REF!</v>
      </c>
      <c r="F395" s="239" t="e">
        <f>#REF!</f>
        <v>#REF!</v>
      </c>
      <c r="G395" s="237" t="e">
        <f>#REF!</f>
        <v>#REF!</v>
      </c>
      <c r="H395" s="158" t="s">
        <v>327</v>
      </c>
      <c r="I395" s="158" t="e">
        <f>#REF!</f>
        <v>#REF!</v>
      </c>
      <c r="J395" s="152" t="str">
        <f>'YARIŞMA BİLGİLERİ'!$F$21</f>
        <v>12 Yaş Erkek</v>
      </c>
      <c r="K395" s="232" t="str">
        <f t="shared" si="14"/>
        <v>İZMİR-Naili Moran Türkiye Atletizm Şampiyonası</v>
      </c>
      <c r="L395" s="156" t="e">
        <f>#REF!</f>
        <v>#REF!</v>
      </c>
      <c r="M395" s="156" t="s">
        <v>618</v>
      </c>
    </row>
    <row r="396" spans="1:13" s="233" customFormat="1" ht="26.25" customHeight="1" x14ac:dyDescent="0.2">
      <c r="A396" s="150">
        <v>663</v>
      </c>
      <c r="B396" s="234" t="s">
        <v>327</v>
      </c>
      <c r="C396" s="236" t="e">
        <f>#REF!</f>
        <v>#REF!</v>
      </c>
      <c r="D396" s="238" t="e">
        <f>#REF!</f>
        <v>#REF!</v>
      </c>
      <c r="E396" s="238" t="e">
        <f>#REF!</f>
        <v>#REF!</v>
      </c>
      <c r="F396" s="239" t="e">
        <f>#REF!</f>
        <v>#REF!</v>
      </c>
      <c r="G396" s="237" t="e">
        <f>#REF!</f>
        <v>#REF!</v>
      </c>
      <c r="H396" s="158" t="s">
        <v>327</v>
      </c>
      <c r="I396" s="158" t="e">
        <f>#REF!</f>
        <v>#REF!</v>
      </c>
      <c r="J396" s="152" t="str">
        <f>'YARIŞMA BİLGİLERİ'!$F$21</f>
        <v>12 Yaş Erkek</v>
      </c>
      <c r="K396" s="232" t="str">
        <f t="shared" si="14"/>
        <v>İZMİR-Naili Moran Türkiye Atletizm Şampiyonası</v>
      </c>
      <c r="L396" s="156" t="e">
        <f>#REF!</f>
        <v>#REF!</v>
      </c>
      <c r="M396" s="156" t="s">
        <v>618</v>
      </c>
    </row>
    <row r="397" spans="1:13" s="233" customFormat="1" ht="26.25" customHeight="1" x14ac:dyDescent="0.2">
      <c r="A397" s="150">
        <v>664</v>
      </c>
      <c r="B397" s="234" t="s">
        <v>327</v>
      </c>
      <c r="C397" s="236" t="e">
        <f>#REF!</f>
        <v>#REF!</v>
      </c>
      <c r="D397" s="238" t="e">
        <f>#REF!</f>
        <v>#REF!</v>
      </c>
      <c r="E397" s="238" t="e">
        <f>#REF!</f>
        <v>#REF!</v>
      </c>
      <c r="F397" s="239" t="e">
        <f>#REF!</f>
        <v>#REF!</v>
      </c>
      <c r="G397" s="237" t="e">
        <f>#REF!</f>
        <v>#REF!</v>
      </c>
      <c r="H397" s="158" t="s">
        <v>327</v>
      </c>
      <c r="I397" s="158" t="e">
        <f>#REF!</f>
        <v>#REF!</v>
      </c>
      <c r="J397" s="152" t="str">
        <f>'YARIŞMA BİLGİLERİ'!$F$21</f>
        <v>12 Yaş Erkek</v>
      </c>
      <c r="K397" s="232" t="str">
        <f t="shared" si="14"/>
        <v>İZMİR-Naili Moran Türkiye Atletizm Şampiyonası</v>
      </c>
      <c r="L397" s="156" t="e">
        <f>#REF!</f>
        <v>#REF!</v>
      </c>
      <c r="M397" s="156" t="s">
        <v>618</v>
      </c>
    </row>
    <row r="398" spans="1:13" s="233" customFormat="1" ht="26.25" customHeight="1" x14ac:dyDescent="0.2">
      <c r="A398" s="150">
        <v>665</v>
      </c>
      <c r="B398" s="234" t="s">
        <v>327</v>
      </c>
      <c r="C398" s="236" t="e">
        <f>#REF!</f>
        <v>#REF!</v>
      </c>
      <c r="D398" s="238" t="e">
        <f>#REF!</f>
        <v>#REF!</v>
      </c>
      <c r="E398" s="238" t="e">
        <f>#REF!</f>
        <v>#REF!</v>
      </c>
      <c r="F398" s="239" t="e">
        <f>#REF!</f>
        <v>#REF!</v>
      </c>
      <c r="G398" s="237" t="e">
        <f>#REF!</f>
        <v>#REF!</v>
      </c>
      <c r="H398" s="158" t="s">
        <v>327</v>
      </c>
      <c r="I398" s="158" t="e">
        <f>#REF!</f>
        <v>#REF!</v>
      </c>
      <c r="J398" s="152" t="str">
        <f>'YARIŞMA BİLGİLERİ'!$F$21</f>
        <v>12 Yaş Erkek</v>
      </c>
      <c r="K398" s="232" t="str">
        <f t="shared" si="14"/>
        <v>İZMİR-Naili Moran Türkiye Atletizm Şampiyonası</v>
      </c>
      <c r="L398" s="156" t="e">
        <f>#REF!</f>
        <v>#REF!</v>
      </c>
      <c r="M398" s="156" t="s">
        <v>618</v>
      </c>
    </row>
    <row r="399" spans="1:13" s="233" customFormat="1" ht="26.25" customHeight="1" x14ac:dyDescent="0.2">
      <c r="A399" s="150">
        <v>666</v>
      </c>
      <c r="B399" s="234" t="s">
        <v>327</v>
      </c>
      <c r="C399" s="236" t="e">
        <f>#REF!</f>
        <v>#REF!</v>
      </c>
      <c r="D399" s="238" t="e">
        <f>#REF!</f>
        <v>#REF!</v>
      </c>
      <c r="E399" s="238" t="e">
        <f>#REF!</f>
        <v>#REF!</v>
      </c>
      <c r="F399" s="239" t="e">
        <f>#REF!</f>
        <v>#REF!</v>
      </c>
      <c r="G399" s="237" t="e">
        <f>#REF!</f>
        <v>#REF!</v>
      </c>
      <c r="H399" s="158" t="s">
        <v>327</v>
      </c>
      <c r="I399" s="158" t="e">
        <f>#REF!</f>
        <v>#REF!</v>
      </c>
      <c r="J399" s="152" t="str">
        <f>'YARIŞMA BİLGİLERİ'!$F$21</f>
        <v>12 Yaş Erkek</v>
      </c>
      <c r="K399" s="232" t="str">
        <f t="shared" si="14"/>
        <v>İZMİR-Naili Moran Türkiye Atletizm Şampiyonası</v>
      </c>
      <c r="L399" s="156" t="e">
        <f>#REF!</f>
        <v>#REF!</v>
      </c>
      <c r="M399" s="156" t="s">
        <v>618</v>
      </c>
    </row>
    <row r="400" spans="1:13" s="233" customFormat="1" ht="26.25" customHeight="1" x14ac:dyDescent="0.2">
      <c r="A400" s="150">
        <v>667</v>
      </c>
      <c r="B400" s="234" t="s">
        <v>327</v>
      </c>
      <c r="C400" s="236" t="e">
        <f>#REF!</f>
        <v>#REF!</v>
      </c>
      <c r="D400" s="238" t="e">
        <f>#REF!</f>
        <v>#REF!</v>
      </c>
      <c r="E400" s="238" t="e">
        <f>#REF!</f>
        <v>#REF!</v>
      </c>
      <c r="F400" s="239" t="e">
        <f>#REF!</f>
        <v>#REF!</v>
      </c>
      <c r="G400" s="237" t="e">
        <f>#REF!</f>
        <v>#REF!</v>
      </c>
      <c r="H400" s="158" t="s">
        <v>327</v>
      </c>
      <c r="I400" s="158" t="e">
        <f>#REF!</f>
        <v>#REF!</v>
      </c>
      <c r="J400" s="152" t="str">
        <f>'YARIŞMA BİLGİLERİ'!$F$21</f>
        <v>12 Yaş Erkek</v>
      </c>
      <c r="K400" s="232" t="str">
        <f t="shared" si="14"/>
        <v>İZMİR-Naili Moran Türkiye Atletizm Şampiyonası</v>
      </c>
      <c r="L400" s="156" t="e">
        <f>#REF!</f>
        <v>#REF!</v>
      </c>
      <c r="M400" s="156" t="s">
        <v>618</v>
      </c>
    </row>
    <row r="401" spans="1:13" s="233" customFormat="1" ht="26.25" customHeight="1" x14ac:dyDescent="0.2">
      <c r="A401" s="150">
        <v>668</v>
      </c>
      <c r="B401" s="234" t="s">
        <v>327</v>
      </c>
      <c r="C401" s="236" t="e">
        <f>#REF!</f>
        <v>#REF!</v>
      </c>
      <c r="D401" s="238" t="e">
        <f>#REF!</f>
        <v>#REF!</v>
      </c>
      <c r="E401" s="238" t="e">
        <f>#REF!</f>
        <v>#REF!</v>
      </c>
      <c r="F401" s="239" t="e">
        <f>#REF!</f>
        <v>#REF!</v>
      </c>
      <c r="G401" s="237" t="e">
        <f>#REF!</f>
        <v>#REF!</v>
      </c>
      <c r="H401" s="158" t="s">
        <v>327</v>
      </c>
      <c r="I401" s="158" t="e">
        <f>#REF!</f>
        <v>#REF!</v>
      </c>
      <c r="J401" s="152" t="str">
        <f>'YARIŞMA BİLGİLERİ'!$F$21</f>
        <v>12 Yaş Erkek</v>
      </c>
      <c r="K401" s="232" t="str">
        <f t="shared" si="14"/>
        <v>İZMİR-Naili Moran Türkiye Atletizm Şampiyonası</v>
      </c>
      <c r="L401" s="156" t="e">
        <f>#REF!</f>
        <v>#REF!</v>
      </c>
      <c r="M401" s="156" t="s">
        <v>618</v>
      </c>
    </row>
    <row r="402" spans="1:13" s="233" customFormat="1" ht="26.25" customHeight="1" x14ac:dyDescent="0.2">
      <c r="A402" s="150">
        <v>669</v>
      </c>
      <c r="B402" s="234" t="s">
        <v>327</v>
      </c>
      <c r="C402" s="236" t="e">
        <f>#REF!</f>
        <v>#REF!</v>
      </c>
      <c r="D402" s="238" t="e">
        <f>#REF!</f>
        <v>#REF!</v>
      </c>
      <c r="E402" s="238" t="e">
        <f>#REF!</f>
        <v>#REF!</v>
      </c>
      <c r="F402" s="239" t="e">
        <f>#REF!</f>
        <v>#REF!</v>
      </c>
      <c r="G402" s="237" t="e">
        <f>#REF!</f>
        <v>#REF!</v>
      </c>
      <c r="H402" s="158" t="s">
        <v>327</v>
      </c>
      <c r="I402" s="158" t="e">
        <f>#REF!</f>
        <v>#REF!</v>
      </c>
      <c r="J402" s="152" t="str">
        <f>'YARIŞMA BİLGİLERİ'!$F$21</f>
        <v>12 Yaş Erkek</v>
      </c>
      <c r="K402" s="232" t="str">
        <f t="shared" si="14"/>
        <v>İZMİR-Naili Moran Türkiye Atletizm Şampiyonası</v>
      </c>
      <c r="L402" s="156" t="e">
        <f>#REF!</f>
        <v>#REF!</v>
      </c>
      <c r="M402" s="156" t="s">
        <v>618</v>
      </c>
    </row>
    <row r="403" spans="1:13" s="233" customFormat="1" ht="26.25" customHeight="1" x14ac:dyDescent="0.2">
      <c r="A403" s="150">
        <v>670</v>
      </c>
      <c r="B403" s="234" t="s">
        <v>327</v>
      </c>
      <c r="C403" s="236" t="e">
        <f>#REF!</f>
        <v>#REF!</v>
      </c>
      <c r="D403" s="238" t="e">
        <f>#REF!</f>
        <v>#REF!</v>
      </c>
      <c r="E403" s="238" t="e">
        <f>#REF!</f>
        <v>#REF!</v>
      </c>
      <c r="F403" s="239" t="e">
        <f>#REF!</f>
        <v>#REF!</v>
      </c>
      <c r="G403" s="237" t="e">
        <f>#REF!</f>
        <v>#REF!</v>
      </c>
      <c r="H403" s="158" t="s">
        <v>327</v>
      </c>
      <c r="I403" s="158" t="e">
        <f>#REF!</f>
        <v>#REF!</v>
      </c>
      <c r="J403" s="152" t="str">
        <f>'YARIŞMA BİLGİLERİ'!$F$21</f>
        <v>12 Yaş Erkek</v>
      </c>
      <c r="K403" s="232" t="str">
        <f t="shared" si="14"/>
        <v>İZMİR-Naili Moran Türkiye Atletizm Şampiyonası</v>
      </c>
      <c r="L403" s="156" t="e">
        <f>#REF!</f>
        <v>#REF!</v>
      </c>
      <c r="M403" s="156" t="s">
        <v>618</v>
      </c>
    </row>
    <row r="404" spans="1:13" s="233" customFormat="1" ht="26.25" customHeight="1" x14ac:dyDescent="0.2">
      <c r="A404" s="150">
        <v>671</v>
      </c>
      <c r="B404" s="234" t="s">
        <v>327</v>
      </c>
      <c r="C404" s="236" t="e">
        <f>#REF!</f>
        <v>#REF!</v>
      </c>
      <c r="D404" s="238" t="e">
        <f>#REF!</f>
        <v>#REF!</v>
      </c>
      <c r="E404" s="238" t="e">
        <f>#REF!</f>
        <v>#REF!</v>
      </c>
      <c r="F404" s="239" t="e">
        <f>#REF!</f>
        <v>#REF!</v>
      </c>
      <c r="G404" s="237" t="e">
        <f>#REF!</f>
        <v>#REF!</v>
      </c>
      <c r="H404" s="158" t="s">
        <v>327</v>
      </c>
      <c r="I404" s="158" t="e">
        <f>#REF!</f>
        <v>#REF!</v>
      </c>
      <c r="J404" s="152" t="str">
        <f>'YARIŞMA BİLGİLERİ'!$F$21</f>
        <v>12 Yaş Erkek</v>
      </c>
      <c r="K404" s="232" t="str">
        <f t="shared" si="14"/>
        <v>İZMİR-Naili Moran Türkiye Atletizm Şampiyonası</v>
      </c>
      <c r="L404" s="156" t="e">
        <f>#REF!</f>
        <v>#REF!</v>
      </c>
      <c r="M404" s="156" t="s">
        <v>618</v>
      </c>
    </row>
    <row r="405" spans="1:13" s="233" customFormat="1" ht="26.25" customHeight="1" x14ac:dyDescent="0.2">
      <c r="A405" s="150">
        <v>672</v>
      </c>
      <c r="B405" s="234" t="s">
        <v>327</v>
      </c>
      <c r="C405" s="236" t="e">
        <f>#REF!</f>
        <v>#REF!</v>
      </c>
      <c r="D405" s="238" t="e">
        <f>#REF!</f>
        <v>#REF!</v>
      </c>
      <c r="E405" s="238" t="e">
        <f>#REF!</f>
        <v>#REF!</v>
      </c>
      <c r="F405" s="239" t="e">
        <f>#REF!</f>
        <v>#REF!</v>
      </c>
      <c r="G405" s="237" t="e">
        <f>#REF!</f>
        <v>#REF!</v>
      </c>
      <c r="H405" s="158" t="s">
        <v>327</v>
      </c>
      <c r="I405" s="158" t="e">
        <f>#REF!</f>
        <v>#REF!</v>
      </c>
      <c r="J405" s="152" t="str">
        <f>'YARIŞMA BİLGİLERİ'!$F$21</f>
        <v>12 Yaş Erkek</v>
      </c>
      <c r="K405" s="232" t="str">
        <f t="shared" si="14"/>
        <v>İZMİR-Naili Moran Türkiye Atletizm Şampiyonası</v>
      </c>
      <c r="L405" s="156" t="e">
        <f>#REF!</f>
        <v>#REF!</v>
      </c>
      <c r="M405" s="156" t="s">
        <v>618</v>
      </c>
    </row>
    <row r="406" spans="1:13" s="233" customFormat="1" ht="26.25" customHeight="1" x14ac:dyDescent="0.2">
      <c r="A406" s="150">
        <v>673</v>
      </c>
      <c r="B406" s="234" t="s">
        <v>327</v>
      </c>
      <c r="C406" s="236" t="e">
        <f>#REF!</f>
        <v>#REF!</v>
      </c>
      <c r="D406" s="238" t="e">
        <f>#REF!</f>
        <v>#REF!</v>
      </c>
      <c r="E406" s="238" t="e">
        <f>#REF!</f>
        <v>#REF!</v>
      </c>
      <c r="F406" s="239" t="e">
        <f>#REF!</f>
        <v>#REF!</v>
      </c>
      <c r="G406" s="237" t="e">
        <f>#REF!</f>
        <v>#REF!</v>
      </c>
      <c r="H406" s="158" t="s">
        <v>327</v>
      </c>
      <c r="I406" s="158" t="e">
        <f>#REF!</f>
        <v>#REF!</v>
      </c>
      <c r="J406" s="152" t="str">
        <f>'YARIŞMA BİLGİLERİ'!$F$21</f>
        <v>12 Yaş Erkek</v>
      </c>
      <c r="K406" s="232" t="str">
        <f t="shared" si="14"/>
        <v>İZMİR-Naili Moran Türkiye Atletizm Şampiyonası</v>
      </c>
      <c r="L406" s="156" t="e">
        <f>#REF!</f>
        <v>#REF!</v>
      </c>
      <c r="M406" s="156" t="s">
        <v>618</v>
      </c>
    </row>
    <row r="407" spans="1:13" s="233" customFormat="1" ht="26.25" customHeight="1" x14ac:dyDescent="0.2">
      <c r="A407" s="150">
        <v>674</v>
      </c>
      <c r="B407" s="234" t="s">
        <v>327</v>
      </c>
      <c r="C407" s="236" t="e">
        <f>#REF!</f>
        <v>#REF!</v>
      </c>
      <c r="D407" s="238" t="e">
        <f>#REF!</f>
        <v>#REF!</v>
      </c>
      <c r="E407" s="238" t="e">
        <f>#REF!</f>
        <v>#REF!</v>
      </c>
      <c r="F407" s="239" t="e">
        <f>#REF!</f>
        <v>#REF!</v>
      </c>
      <c r="G407" s="237" t="e">
        <f>#REF!</f>
        <v>#REF!</v>
      </c>
      <c r="H407" s="158" t="s">
        <v>327</v>
      </c>
      <c r="I407" s="158" t="e">
        <f>#REF!</f>
        <v>#REF!</v>
      </c>
      <c r="J407" s="152" t="str">
        <f>'YARIŞMA BİLGİLERİ'!$F$21</f>
        <v>12 Yaş Erkek</v>
      </c>
      <c r="K407" s="232" t="str">
        <f t="shared" si="14"/>
        <v>İZMİR-Naili Moran Türkiye Atletizm Şampiyonası</v>
      </c>
      <c r="L407" s="156" t="e">
        <f>#REF!</f>
        <v>#REF!</v>
      </c>
      <c r="M407" s="156" t="s">
        <v>618</v>
      </c>
    </row>
    <row r="408" spans="1:13" ht="24.75" customHeight="1" x14ac:dyDescent="0.2">
      <c r="A408" s="150">
        <v>675</v>
      </c>
      <c r="B408" s="234" t="s">
        <v>469</v>
      </c>
      <c r="C408" s="236" t="e">
        <f>#REF!</f>
        <v>#REF!</v>
      </c>
      <c r="D408" s="238" t="e">
        <f>#REF!</f>
        <v>#REF!</v>
      </c>
      <c r="E408" s="238" t="e">
        <f>#REF!</f>
        <v>#REF!</v>
      </c>
      <c r="F408" s="239" t="e">
        <f>#REF!</f>
        <v>#REF!</v>
      </c>
      <c r="G408" s="237" t="e">
        <f>#REF!</f>
        <v>#REF!</v>
      </c>
      <c r="H408" s="158" t="s">
        <v>453</v>
      </c>
      <c r="I408" s="231"/>
      <c r="J408" s="152" t="str">
        <f>'YARIŞMA BİLGİLERİ'!$F$21</f>
        <v>12 Yaş Erkek</v>
      </c>
      <c r="K408" s="232" t="str">
        <f t="shared" si="14"/>
        <v>İZMİR-Naili Moran Türkiye Atletizm Şampiyonası</v>
      </c>
      <c r="L408" s="156" t="e">
        <f>#REF!</f>
        <v>#REF!</v>
      </c>
      <c r="M408" s="156" t="s">
        <v>618</v>
      </c>
    </row>
    <row r="409" spans="1:13" ht="24.75" customHeight="1" x14ac:dyDescent="0.2">
      <c r="A409" s="150">
        <v>676</v>
      </c>
      <c r="B409" s="234" t="s">
        <v>469</v>
      </c>
      <c r="C409" s="236" t="e">
        <f>#REF!</f>
        <v>#REF!</v>
      </c>
      <c r="D409" s="238" t="e">
        <f>#REF!</f>
        <v>#REF!</v>
      </c>
      <c r="E409" s="238" t="e">
        <f>#REF!</f>
        <v>#REF!</v>
      </c>
      <c r="F409" s="239" t="e">
        <f>#REF!</f>
        <v>#REF!</v>
      </c>
      <c r="G409" s="237" t="e">
        <f>#REF!</f>
        <v>#REF!</v>
      </c>
      <c r="H409" s="158" t="s">
        <v>453</v>
      </c>
      <c r="I409" s="231"/>
      <c r="J409" s="152" t="str">
        <f>'YARIŞMA BİLGİLERİ'!$F$21</f>
        <v>12 Yaş Erkek</v>
      </c>
      <c r="K409" s="232" t="str">
        <f t="shared" ref="K409:K446" si="15">CONCATENATE(K$1,"-",A$1)</f>
        <v>İZMİR-Naili Moran Türkiye Atletizm Şampiyonası</v>
      </c>
      <c r="L409" s="156" t="e">
        <f>#REF!</f>
        <v>#REF!</v>
      </c>
      <c r="M409" s="156" t="s">
        <v>618</v>
      </c>
    </row>
    <row r="410" spans="1:13" ht="24.75" customHeight="1" x14ac:dyDescent="0.2">
      <c r="A410" s="150">
        <v>677</v>
      </c>
      <c r="B410" s="234" t="s">
        <v>469</v>
      </c>
      <c r="C410" s="236" t="e">
        <f>#REF!</f>
        <v>#REF!</v>
      </c>
      <c r="D410" s="238" t="e">
        <f>#REF!</f>
        <v>#REF!</v>
      </c>
      <c r="E410" s="238" t="e">
        <f>#REF!</f>
        <v>#REF!</v>
      </c>
      <c r="F410" s="239" t="e">
        <f>#REF!</f>
        <v>#REF!</v>
      </c>
      <c r="G410" s="237" t="e">
        <f>#REF!</f>
        <v>#REF!</v>
      </c>
      <c r="H410" s="158" t="s">
        <v>453</v>
      </c>
      <c r="I410" s="231"/>
      <c r="J410" s="152" t="str">
        <f>'YARIŞMA BİLGİLERİ'!$F$21</f>
        <v>12 Yaş Erkek</v>
      </c>
      <c r="K410" s="232" t="str">
        <f t="shared" si="15"/>
        <v>İZMİR-Naili Moran Türkiye Atletizm Şampiyonası</v>
      </c>
      <c r="L410" s="156" t="e">
        <f>#REF!</f>
        <v>#REF!</v>
      </c>
      <c r="M410" s="156" t="s">
        <v>618</v>
      </c>
    </row>
    <row r="411" spans="1:13" ht="24.75" customHeight="1" x14ac:dyDescent="0.2">
      <c r="A411" s="150">
        <v>678</v>
      </c>
      <c r="B411" s="234" t="s">
        <v>469</v>
      </c>
      <c r="C411" s="236" t="e">
        <f>#REF!</f>
        <v>#REF!</v>
      </c>
      <c r="D411" s="238" t="e">
        <f>#REF!</f>
        <v>#REF!</v>
      </c>
      <c r="E411" s="238" t="e">
        <f>#REF!</f>
        <v>#REF!</v>
      </c>
      <c r="F411" s="239" t="e">
        <f>#REF!</f>
        <v>#REF!</v>
      </c>
      <c r="G411" s="237" t="e">
        <f>#REF!</f>
        <v>#REF!</v>
      </c>
      <c r="H411" s="158" t="s">
        <v>453</v>
      </c>
      <c r="I411" s="231"/>
      <c r="J411" s="152" t="str">
        <f>'YARIŞMA BİLGİLERİ'!$F$21</f>
        <v>12 Yaş Erkek</v>
      </c>
      <c r="K411" s="232" t="str">
        <f t="shared" si="15"/>
        <v>İZMİR-Naili Moran Türkiye Atletizm Şampiyonası</v>
      </c>
      <c r="L411" s="156" t="e">
        <f>#REF!</f>
        <v>#REF!</v>
      </c>
      <c r="M411" s="156" t="s">
        <v>618</v>
      </c>
    </row>
    <row r="412" spans="1:13" ht="24.75" customHeight="1" x14ac:dyDescent="0.2">
      <c r="A412" s="150">
        <v>679</v>
      </c>
      <c r="B412" s="234" t="s">
        <v>469</v>
      </c>
      <c r="C412" s="236" t="e">
        <f>#REF!</f>
        <v>#REF!</v>
      </c>
      <c r="D412" s="238" t="e">
        <f>#REF!</f>
        <v>#REF!</v>
      </c>
      <c r="E412" s="238" t="e">
        <f>#REF!</f>
        <v>#REF!</v>
      </c>
      <c r="F412" s="239" t="e">
        <f>#REF!</f>
        <v>#REF!</v>
      </c>
      <c r="G412" s="237" t="e">
        <f>#REF!</f>
        <v>#REF!</v>
      </c>
      <c r="H412" s="158" t="s">
        <v>453</v>
      </c>
      <c r="I412" s="231"/>
      <c r="J412" s="152" t="str">
        <f>'YARIŞMA BİLGİLERİ'!$F$21</f>
        <v>12 Yaş Erkek</v>
      </c>
      <c r="K412" s="232" t="str">
        <f t="shared" si="15"/>
        <v>İZMİR-Naili Moran Türkiye Atletizm Şampiyonası</v>
      </c>
      <c r="L412" s="156" t="e">
        <f>#REF!</f>
        <v>#REF!</v>
      </c>
      <c r="M412" s="156" t="s">
        <v>618</v>
      </c>
    </row>
    <row r="413" spans="1:13" ht="24.75" customHeight="1" x14ac:dyDescent="0.2">
      <c r="A413" s="150">
        <v>680</v>
      </c>
      <c r="B413" s="234" t="s">
        <v>469</v>
      </c>
      <c r="C413" s="236" t="e">
        <f>#REF!</f>
        <v>#REF!</v>
      </c>
      <c r="D413" s="238" t="e">
        <f>#REF!</f>
        <v>#REF!</v>
      </c>
      <c r="E413" s="238" t="e">
        <f>#REF!</f>
        <v>#REF!</v>
      </c>
      <c r="F413" s="239" t="e">
        <f>#REF!</f>
        <v>#REF!</v>
      </c>
      <c r="G413" s="237" t="e">
        <f>#REF!</f>
        <v>#REF!</v>
      </c>
      <c r="H413" s="158" t="s">
        <v>453</v>
      </c>
      <c r="I413" s="231"/>
      <c r="J413" s="152" t="str">
        <f>'YARIŞMA BİLGİLERİ'!$F$21</f>
        <v>12 Yaş Erkek</v>
      </c>
      <c r="K413" s="232" t="str">
        <f t="shared" si="15"/>
        <v>İZMİR-Naili Moran Türkiye Atletizm Şampiyonası</v>
      </c>
      <c r="L413" s="156" t="e">
        <f>#REF!</f>
        <v>#REF!</v>
      </c>
      <c r="M413" s="156" t="s">
        <v>618</v>
      </c>
    </row>
    <row r="414" spans="1:13" ht="24.75" customHeight="1" x14ac:dyDescent="0.2">
      <c r="A414" s="150">
        <v>681</v>
      </c>
      <c r="B414" s="234" t="s">
        <v>469</v>
      </c>
      <c r="C414" s="236" t="e">
        <f>#REF!</f>
        <v>#REF!</v>
      </c>
      <c r="D414" s="238" t="e">
        <f>#REF!</f>
        <v>#REF!</v>
      </c>
      <c r="E414" s="238" t="e">
        <f>#REF!</f>
        <v>#REF!</v>
      </c>
      <c r="F414" s="239" t="e">
        <f>#REF!</f>
        <v>#REF!</v>
      </c>
      <c r="G414" s="237" t="e">
        <f>#REF!</f>
        <v>#REF!</v>
      </c>
      <c r="H414" s="158" t="s">
        <v>453</v>
      </c>
      <c r="I414" s="231"/>
      <c r="J414" s="152" t="str">
        <f>'YARIŞMA BİLGİLERİ'!$F$21</f>
        <v>12 Yaş Erkek</v>
      </c>
      <c r="K414" s="232" t="str">
        <f t="shared" si="15"/>
        <v>İZMİR-Naili Moran Türkiye Atletizm Şampiyonası</v>
      </c>
      <c r="L414" s="156" t="e">
        <f>#REF!</f>
        <v>#REF!</v>
      </c>
      <c r="M414" s="156" t="s">
        <v>618</v>
      </c>
    </row>
    <row r="415" spans="1:13" ht="24.75" customHeight="1" x14ac:dyDescent="0.2">
      <c r="A415" s="150">
        <v>682</v>
      </c>
      <c r="B415" s="234" t="s">
        <v>469</v>
      </c>
      <c r="C415" s="236" t="e">
        <f>#REF!</f>
        <v>#REF!</v>
      </c>
      <c r="D415" s="238" t="e">
        <f>#REF!</f>
        <v>#REF!</v>
      </c>
      <c r="E415" s="238" t="e">
        <f>#REF!</f>
        <v>#REF!</v>
      </c>
      <c r="F415" s="239" t="e">
        <f>#REF!</f>
        <v>#REF!</v>
      </c>
      <c r="G415" s="237" t="e">
        <f>#REF!</f>
        <v>#REF!</v>
      </c>
      <c r="H415" s="158" t="s">
        <v>453</v>
      </c>
      <c r="I415" s="231"/>
      <c r="J415" s="152" t="str">
        <f>'YARIŞMA BİLGİLERİ'!$F$21</f>
        <v>12 Yaş Erkek</v>
      </c>
      <c r="K415" s="232" t="str">
        <f t="shared" si="15"/>
        <v>İZMİR-Naili Moran Türkiye Atletizm Şampiyonası</v>
      </c>
      <c r="L415" s="156" t="e">
        <f>#REF!</f>
        <v>#REF!</v>
      </c>
      <c r="M415" s="156" t="s">
        <v>618</v>
      </c>
    </row>
    <row r="416" spans="1:13" ht="24.75" customHeight="1" x14ac:dyDescent="0.2">
      <c r="A416" s="150">
        <v>683</v>
      </c>
      <c r="B416" s="234" t="s">
        <v>469</v>
      </c>
      <c r="C416" s="236" t="e">
        <f>#REF!</f>
        <v>#REF!</v>
      </c>
      <c r="D416" s="238" t="e">
        <f>#REF!</f>
        <v>#REF!</v>
      </c>
      <c r="E416" s="238" t="e">
        <f>#REF!</f>
        <v>#REF!</v>
      </c>
      <c r="F416" s="239" t="e">
        <f>#REF!</f>
        <v>#REF!</v>
      </c>
      <c r="G416" s="237" t="e">
        <f>#REF!</f>
        <v>#REF!</v>
      </c>
      <c r="H416" s="158" t="s">
        <v>453</v>
      </c>
      <c r="I416" s="231"/>
      <c r="J416" s="152" t="str">
        <f>'YARIŞMA BİLGİLERİ'!$F$21</f>
        <v>12 Yaş Erkek</v>
      </c>
      <c r="K416" s="232" t="str">
        <f t="shared" si="15"/>
        <v>İZMİR-Naili Moran Türkiye Atletizm Şampiyonası</v>
      </c>
      <c r="L416" s="156" t="e">
        <f>#REF!</f>
        <v>#REF!</v>
      </c>
      <c r="M416" s="156" t="s">
        <v>618</v>
      </c>
    </row>
    <row r="417" spans="1:13" ht="24.75" customHeight="1" x14ac:dyDescent="0.2">
      <c r="A417" s="150">
        <v>684</v>
      </c>
      <c r="B417" s="234" t="s">
        <v>469</v>
      </c>
      <c r="C417" s="236" t="e">
        <f>#REF!</f>
        <v>#REF!</v>
      </c>
      <c r="D417" s="238" t="e">
        <f>#REF!</f>
        <v>#REF!</v>
      </c>
      <c r="E417" s="238" t="e">
        <f>#REF!</f>
        <v>#REF!</v>
      </c>
      <c r="F417" s="239" t="e">
        <f>#REF!</f>
        <v>#REF!</v>
      </c>
      <c r="G417" s="237" t="e">
        <f>#REF!</f>
        <v>#REF!</v>
      </c>
      <c r="H417" s="158" t="s">
        <v>453</v>
      </c>
      <c r="I417" s="231"/>
      <c r="J417" s="152" t="str">
        <f>'YARIŞMA BİLGİLERİ'!$F$21</f>
        <v>12 Yaş Erkek</v>
      </c>
      <c r="K417" s="232" t="str">
        <f t="shared" si="15"/>
        <v>İZMİR-Naili Moran Türkiye Atletizm Şampiyonası</v>
      </c>
      <c r="L417" s="156" t="e">
        <f>#REF!</f>
        <v>#REF!</v>
      </c>
      <c r="M417" s="156" t="s">
        <v>618</v>
      </c>
    </row>
    <row r="418" spans="1:13" ht="24.75" customHeight="1" x14ac:dyDescent="0.2">
      <c r="A418" s="150">
        <v>685</v>
      </c>
      <c r="B418" s="234" t="s">
        <v>469</v>
      </c>
      <c r="C418" s="236" t="e">
        <f>#REF!</f>
        <v>#REF!</v>
      </c>
      <c r="D418" s="238" t="e">
        <f>#REF!</f>
        <v>#REF!</v>
      </c>
      <c r="E418" s="238" t="e">
        <f>#REF!</f>
        <v>#REF!</v>
      </c>
      <c r="F418" s="239" t="e">
        <f>#REF!</f>
        <v>#REF!</v>
      </c>
      <c r="G418" s="237" t="e">
        <f>#REF!</f>
        <v>#REF!</v>
      </c>
      <c r="H418" s="158" t="s">
        <v>453</v>
      </c>
      <c r="I418" s="231"/>
      <c r="J418" s="152" t="str">
        <f>'YARIŞMA BİLGİLERİ'!$F$21</f>
        <v>12 Yaş Erkek</v>
      </c>
      <c r="K418" s="232" t="str">
        <f t="shared" si="15"/>
        <v>İZMİR-Naili Moran Türkiye Atletizm Şampiyonası</v>
      </c>
      <c r="L418" s="156" t="e">
        <f>#REF!</f>
        <v>#REF!</v>
      </c>
      <c r="M418" s="156" t="s">
        <v>618</v>
      </c>
    </row>
    <row r="419" spans="1:13" ht="24.75" customHeight="1" x14ac:dyDescent="0.2">
      <c r="A419" s="150">
        <v>686</v>
      </c>
      <c r="B419" s="234" t="s">
        <v>469</v>
      </c>
      <c r="C419" s="236" t="e">
        <f>#REF!</f>
        <v>#REF!</v>
      </c>
      <c r="D419" s="238" t="e">
        <f>#REF!</f>
        <v>#REF!</v>
      </c>
      <c r="E419" s="238" t="e">
        <f>#REF!</f>
        <v>#REF!</v>
      </c>
      <c r="F419" s="239" t="e">
        <f>#REF!</f>
        <v>#REF!</v>
      </c>
      <c r="G419" s="237" t="e">
        <f>#REF!</f>
        <v>#REF!</v>
      </c>
      <c r="H419" s="158" t="s">
        <v>453</v>
      </c>
      <c r="I419" s="231"/>
      <c r="J419" s="152" t="str">
        <f>'YARIŞMA BİLGİLERİ'!$F$21</f>
        <v>12 Yaş Erkek</v>
      </c>
      <c r="K419" s="232" t="str">
        <f t="shared" si="15"/>
        <v>İZMİR-Naili Moran Türkiye Atletizm Şampiyonası</v>
      </c>
      <c r="L419" s="156" t="e">
        <f>#REF!</f>
        <v>#REF!</v>
      </c>
      <c r="M419" s="156" t="s">
        <v>618</v>
      </c>
    </row>
    <row r="420" spans="1:13" ht="24.75" customHeight="1" x14ac:dyDescent="0.2">
      <c r="A420" s="150">
        <v>687</v>
      </c>
      <c r="B420" s="234" t="s">
        <v>469</v>
      </c>
      <c r="C420" s="236" t="e">
        <f>#REF!</f>
        <v>#REF!</v>
      </c>
      <c r="D420" s="238" t="e">
        <f>#REF!</f>
        <v>#REF!</v>
      </c>
      <c r="E420" s="238" t="e">
        <f>#REF!</f>
        <v>#REF!</v>
      </c>
      <c r="F420" s="239" t="e">
        <f>#REF!</f>
        <v>#REF!</v>
      </c>
      <c r="G420" s="237" t="e">
        <f>#REF!</f>
        <v>#REF!</v>
      </c>
      <c r="H420" s="158" t="s">
        <v>453</v>
      </c>
      <c r="I420" s="231"/>
      <c r="J420" s="152" t="str">
        <f>'YARIŞMA BİLGİLERİ'!$F$21</f>
        <v>12 Yaş Erkek</v>
      </c>
      <c r="K420" s="232" t="str">
        <f t="shared" si="15"/>
        <v>İZMİR-Naili Moran Türkiye Atletizm Şampiyonası</v>
      </c>
      <c r="L420" s="156" t="e">
        <f>#REF!</f>
        <v>#REF!</v>
      </c>
      <c r="M420" s="156" t="s">
        <v>618</v>
      </c>
    </row>
    <row r="421" spans="1:13" ht="24.75" customHeight="1" x14ac:dyDescent="0.2">
      <c r="A421" s="150">
        <v>688</v>
      </c>
      <c r="B421" s="234" t="s">
        <v>469</v>
      </c>
      <c r="C421" s="236" t="e">
        <f>#REF!</f>
        <v>#REF!</v>
      </c>
      <c r="D421" s="238" t="e">
        <f>#REF!</f>
        <v>#REF!</v>
      </c>
      <c r="E421" s="238" t="e">
        <f>#REF!</f>
        <v>#REF!</v>
      </c>
      <c r="F421" s="239" t="e">
        <f>#REF!</f>
        <v>#REF!</v>
      </c>
      <c r="G421" s="237" t="e">
        <f>#REF!</f>
        <v>#REF!</v>
      </c>
      <c r="H421" s="158" t="s">
        <v>453</v>
      </c>
      <c r="I421" s="231"/>
      <c r="J421" s="152" t="str">
        <f>'YARIŞMA BİLGİLERİ'!$F$21</f>
        <v>12 Yaş Erkek</v>
      </c>
      <c r="K421" s="232" t="str">
        <f t="shared" si="15"/>
        <v>İZMİR-Naili Moran Türkiye Atletizm Şampiyonası</v>
      </c>
      <c r="L421" s="156" t="e">
        <f>#REF!</f>
        <v>#REF!</v>
      </c>
      <c r="M421" s="156" t="s">
        <v>618</v>
      </c>
    </row>
    <row r="422" spans="1:13" ht="24.75" customHeight="1" x14ac:dyDescent="0.2">
      <c r="A422" s="150">
        <v>689</v>
      </c>
      <c r="B422" s="234" t="s">
        <v>469</v>
      </c>
      <c r="C422" s="236" t="e">
        <f>#REF!</f>
        <v>#REF!</v>
      </c>
      <c r="D422" s="238" t="e">
        <f>#REF!</f>
        <v>#REF!</v>
      </c>
      <c r="E422" s="238" t="e">
        <f>#REF!</f>
        <v>#REF!</v>
      </c>
      <c r="F422" s="239" t="e">
        <f>#REF!</f>
        <v>#REF!</v>
      </c>
      <c r="G422" s="237" t="e">
        <f>#REF!</f>
        <v>#REF!</v>
      </c>
      <c r="H422" s="158" t="s">
        <v>453</v>
      </c>
      <c r="I422" s="231"/>
      <c r="J422" s="152" t="str">
        <f>'YARIŞMA BİLGİLERİ'!$F$21</f>
        <v>12 Yaş Erkek</v>
      </c>
      <c r="K422" s="232" t="str">
        <f t="shared" si="15"/>
        <v>İZMİR-Naili Moran Türkiye Atletizm Şampiyonası</v>
      </c>
      <c r="L422" s="156" t="e">
        <f>#REF!</f>
        <v>#REF!</v>
      </c>
      <c r="M422" s="156" t="s">
        <v>618</v>
      </c>
    </row>
    <row r="423" spans="1:13" ht="24.75" customHeight="1" x14ac:dyDescent="0.2">
      <c r="A423" s="150">
        <v>690</v>
      </c>
      <c r="B423" s="234" t="s">
        <v>469</v>
      </c>
      <c r="C423" s="236" t="e">
        <f>#REF!</f>
        <v>#REF!</v>
      </c>
      <c r="D423" s="238" t="e">
        <f>#REF!</f>
        <v>#REF!</v>
      </c>
      <c r="E423" s="238" t="e">
        <f>#REF!</f>
        <v>#REF!</v>
      </c>
      <c r="F423" s="239" t="e">
        <f>#REF!</f>
        <v>#REF!</v>
      </c>
      <c r="G423" s="237" t="e">
        <f>#REF!</f>
        <v>#REF!</v>
      </c>
      <c r="H423" s="158" t="s">
        <v>453</v>
      </c>
      <c r="I423" s="231"/>
      <c r="J423" s="152" t="str">
        <f>'YARIŞMA BİLGİLERİ'!$F$21</f>
        <v>12 Yaş Erkek</v>
      </c>
      <c r="K423" s="232" t="str">
        <f t="shared" si="15"/>
        <v>İZMİR-Naili Moran Türkiye Atletizm Şampiyonası</v>
      </c>
      <c r="L423" s="156" t="e">
        <f>#REF!</f>
        <v>#REF!</v>
      </c>
      <c r="M423" s="156" t="s">
        <v>618</v>
      </c>
    </row>
    <row r="424" spans="1:13" ht="24.75" customHeight="1" x14ac:dyDescent="0.2">
      <c r="A424" s="150">
        <v>691</v>
      </c>
      <c r="B424" s="234" t="s">
        <v>469</v>
      </c>
      <c r="C424" s="236" t="e">
        <f>#REF!</f>
        <v>#REF!</v>
      </c>
      <c r="D424" s="238" t="e">
        <f>#REF!</f>
        <v>#REF!</v>
      </c>
      <c r="E424" s="238" t="e">
        <f>#REF!</f>
        <v>#REF!</v>
      </c>
      <c r="F424" s="239" t="e">
        <f>#REF!</f>
        <v>#REF!</v>
      </c>
      <c r="G424" s="237" t="e">
        <f>#REF!</f>
        <v>#REF!</v>
      </c>
      <c r="H424" s="158" t="s">
        <v>453</v>
      </c>
      <c r="I424" s="231"/>
      <c r="J424" s="152" t="str">
        <f>'YARIŞMA BİLGİLERİ'!$F$21</f>
        <v>12 Yaş Erkek</v>
      </c>
      <c r="K424" s="232" t="str">
        <f t="shared" si="15"/>
        <v>İZMİR-Naili Moran Türkiye Atletizm Şampiyonası</v>
      </c>
      <c r="L424" s="156" t="e">
        <f>#REF!</f>
        <v>#REF!</v>
      </c>
      <c r="M424" s="156" t="s">
        <v>618</v>
      </c>
    </row>
    <row r="425" spans="1:13" ht="24.75" customHeight="1" x14ac:dyDescent="0.2">
      <c r="A425" s="150">
        <v>692</v>
      </c>
      <c r="B425" s="234" t="s">
        <v>469</v>
      </c>
      <c r="C425" s="236" t="e">
        <f>#REF!</f>
        <v>#REF!</v>
      </c>
      <c r="D425" s="238" t="e">
        <f>#REF!</f>
        <v>#REF!</v>
      </c>
      <c r="E425" s="238" t="e">
        <f>#REF!</f>
        <v>#REF!</v>
      </c>
      <c r="F425" s="239" t="e">
        <f>#REF!</f>
        <v>#REF!</v>
      </c>
      <c r="G425" s="237" t="e">
        <f>#REF!</f>
        <v>#REF!</v>
      </c>
      <c r="H425" s="158" t="s">
        <v>453</v>
      </c>
      <c r="I425" s="231"/>
      <c r="J425" s="152" t="str">
        <f>'YARIŞMA BİLGİLERİ'!$F$21</f>
        <v>12 Yaş Erkek</v>
      </c>
      <c r="K425" s="232" t="str">
        <f t="shared" si="15"/>
        <v>İZMİR-Naili Moran Türkiye Atletizm Şampiyonası</v>
      </c>
      <c r="L425" s="156" t="e">
        <f>#REF!</f>
        <v>#REF!</v>
      </c>
      <c r="M425" s="156" t="s">
        <v>618</v>
      </c>
    </row>
    <row r="426" spans="1:13" ht="24.75" customHeight="1" x14ac:dyDescent="0.2">
      <c r="A426" s="150">
        <v>693</v>
      </c>
      <c r="B426" s="234" t="s">
        <v>469</v>
      </c>
      <c r="C426" s="236" t="e">
        <f>#REF!</f>
        <v>#REF!</v>
      </c>
      <c r="D426" s="238" t="e">
        <f>#REF!</f>
        <v>#REF!</v>
      </c>
      <c r="E426" s="238" t="e">
        <f>#REF!</f>
        <v>#REF!</v>
      </c>
      <c r="F426" s="239" t="e">
        <f>#REF!</f>
        <v>#REF!</v>
      </c>
      <c r="G426" s="237" t="e">
        <f>#REF!</f>
        <v>#REF!</v>
      </c>
      <c r="H426" s="158" t="s">
        <v>453</v>
      </c>
      <c r="I426" s="231"/>
      <c r="J426" s="152" t="str">
        <f>'YARIŞMA BİLGİLERİ'!$F$21</f>
        <v>12 Yaş Erkek</v>
      </c>
      <c r="K426" s="232" t="str">
        <f t="shared" si="15"/>
        <v>İZMİR-Naili Moran Türkiye Atletizm Şampiyonası</v>
      </c>
      <c r="L426" s="156" t="e">
        <f>#REF!</f>
        <v>#REF!</v>
      </c>
      <c r="M426" s="156" t="s">
        <v>618</v>
      </c>
    </row>
    <row r="427" spans="1:13" ht="24.75" customHeight="1" x14ac:dyDescent="0.2">
      <c r="A427" s="150">
        <v>694</v>
      </c>
      <c r="B427" s="234" t="s">
        <v>469</v>
      </c>
      <c r="C427" s="236" t="e">
        <f>#REF!</f>
        <v>#REF!</v>
      </c>
      <c r="D427" s="238" t="e">
        <f>#REF!</f>
        <v>#REF!</v>
      </c>
      <c r="E427" s="238" t="e">
        <f>#REF!</f>
        <v>#REF!</v>
      </c>
      <c r="F427" s="239" t="e">
        <f>#REF!</f>
        <v>#REF!</v>
      </c>
      <c r="G427" s="237" t="e">
        <f>#REF!</f>
        <v>#REF!</v>
      </c>
      <c r="H427" s="158" t="s">
        <v>453</v>
      </c>
      <c r="I427" s="231"/>
      <c r="J427" s="152" t="str">
        <f>'YARIŞMA BİLGİLERİ'!$F$21</f>
        <v>12 Yaş Erkek</v>
      </c>
      <c r="K427" s="232" t="str">
        <f t="shared" si="15"/>
        <v>İZMİR-Naili Moran Türkiye Atletizm Şampiyonası</v>
      </c>
      <c r="L427" s="156" t="e">
        <f>#REF!</f>
        <v>#REF!</v>
      </c>
      <c r="M427" s="156" t="s">
        <v>618</v>
      </c>
    </row>
    <row r="428" spans="1:13" ht="24.75" customHeight="1" x14ac:dyDescent="0.2">
      <c r="A428" s="150">
        <v>695</v>
      </c>
      <c r="B428" s="234" t="s">
        <v>469</v>
      </c>
      <c r="C428" s="236" t="e">
        <f>#REF!</f>
        <v>#REF!</v>
      </c>
      <c r="D428" s="238" t="e">
        <f>#REF!</f>
        <v>#REF!</v>
      </c>
      <c r="E428" s="238" t="e">
        <f>#REF!</f>
        <v>#REF!</v>
      </c>
      <c r="F428" s="239" t="e">
        <f>#REF!</f>
        <v>#REF!</v>
      </c>
      <c r="G428" s="237" t="e">
        <f>#REF!</f>
        <v>#REF!</v>
      </c>
      <c r="H428" s="158" t="s">
        <v>453</v>
      </c>
      <c r="I428" s="231"/>
      <c r="J428" s="152" t="str">
        <f>'YARIŞMA BİLGİLERİ'!$F$21</f>
        <v>12 Yaş Erkek</v>
      </c>
      <c r="K428" s="232" t="str">
        <f t="shared" si="15"/>
        <v>İZMİR-Naili Moran Türkiye Atletizm Şampiyonası</v>
      </c>
      <c r="L428" s="156" t="e">
        <f>#REF!</f>
        <v>#REF!</v>
      </c>
      <c r="M428" s="156" t="s">
        <v>618</v>
      </c>
    </row>
    <row r="429" spans="1:13" ht="24.75" customHeight="1" x14ac:dyDescent="0.2">
      <c r="A429" s="150">
        <v>696</v>
      </c>
      <c r="B429" s="234" t="s">
        <v>469</v>
      </c>
      <c r="C429" s="236" t="e">
        <f>#REF!</f>
        <v>#REF!</v>
      </c>
      <c r="D429" s="238" t="e">
        <f>#REF!</f>
        <v>#REF!</v>
      </c>
      <c r="E429" s="238" t="e">
        <f>#REF!</f>
        <v>#REF!</v>
      </c>
      <c r="F429" s="239" t="e">
        <f>#REF!</f>
        <v>#REF!</v>
      </c>
      <c r="G429" s="237" t="e">
        <f>#REF!</f>
        <v>#REF!</v>
      </c>
      <c r="H429" s="158" t="s">
        <v>453</v>
      </c>
      <c r="I429" s="231"/>
      <c r="J429" s="152" t="str">
        <f>'YARIŞMA BİLGİLERİ'!$F$21</f>
        <v>12 Yaş Erkek</v>
      </c>
      <c r="K429" s="232" t="str">
        <f t="shared" si="15"/>
        <v>İZMİR-Naili Moran Türkiye Atletizm Şampiyonası</v>
      </c>
      <c r="L429" s="156" t="e">
        <f>#REF!</f>
        <v>#REF!</v>
      </c>
      <c r="M429" s="156" t="s">
        <v>618</v>
      </c>
    </row>
    <row r="430" spans="1:13" ht="24.75" customHeight="1" x14ac:dyDescent="0.2">
      <c r="A430" s="150">
        <v>697</v>
      </c>
      <c r="B430" s="234" t="s">
        <v>469</v>
      </c>
      <c r="C430" s="236" t="e">
        <f>#REF!</f>
        <v>#REF!</v>
      </c>
      <c r="D430" s="238" t="e">
        <f>#REF!</f>
        <v>#REF!</v>
      </c>
      <c r="E430" s="238" t="e">
        <f>#REF!</f>
        <v>#REF!</v>
      </c>
      <c r="F430" s="239" t="e">
        <f>#REF!</f>
        <v>#REF!</v>
      </c>
      <c r="G430" s="237" t="e">
        <f>#REF!</f>
        <v>#REF!</v>
      </c>
      <c r="H430" s="158" t="s">
        <v>453</v>
      </c>
      <c r="I430" s="231"/>
      <c r="J430" s="152" t="str">
        <f>'YARIŞMA BİLGİLERİ'!$F$21</f>
        <v>12 Yaş Erkek</v>
      </c>
      <c r="K430" s="232" t="str">
        <f t="shared" si="15"/>
        <v>İZMİR-Naili Moran Türkiye Atletizm Şampiyonası</v>
      </c>
      <c r="L430" s="156" t="e">
        <f>#REF!</f>
        <v>#REF!</v>
      </c>
      <c r="M430" s="156" t="s">
        <v>618</v>
      </c>
    </row>
    <row r="431" spans="1:13" ht="24.75" customHeight="1" x14ac:dyDescent="0.2">
      <c r="A431" s="150">
        <v>698</v>
      </c>
      <c r="B431" s="234" t="s">
        <v>469</v>
      </c>
      <c r="C431" s="236" t="e">
        <f>#REF!</f>
        <v>#REF!</v>
      </c>
      <c r="D431" s="238" t="e">
        <f>#REF!</f>
        <v>#REF!</v>
      </c>
      <c r="E431" s="238" t="e">
        <f>#REF!</f>
        <v>#REF!</v>
      </c>
      <c r="F431" s="239" t="e">
        <f>#REF!</f>
        <v>#REF!</v>
      </c>
      <c r="G431" s="237" t="e">
        <f>#REF!</f>
        <v>#REF!</v>
      </c>
      <c r="H431" s="158" t="s">
        <v>453</v>
      </c>
      <c r="I431" s="231"/>
      <c r="J431" s="152" t="str">
        <f>'YARIŞMA BİLGİLERİ'!$F$21</f>
        <v>12 Yaş Erkek</v>
      </c>
      <c r="K431" s="232" t="str">
        <f t="shared" si="15"/>
        <v>İZMİR-Naili Moran Türkiye Atletizm Şampiyonası</v>
      </c>
      <c r="L431" s="156" t="e">
        <f>#REF!</f>
        <v>#REF!</v>
      </c>
      <c r="M431" s="156" t="s">
        <v>618</v>
      </c>
    </row>
    <row r="432" spans="1:13" ht="24.75" customHeight="1" x14ac:dyDescent="0.2">
      <c r="A432" s="150">
        <v>699</v>
      </c>
      <c r="B432" s="234" t="s">
        <v>469</v>
      </c>
      <c r="C432" s="236" t="e">
        <f>#REF!</f>
        <v>#REF!</v>
      </c>
      <c r="D432" s="238" t="e">
        <f>#REF!</f>
        <v>#REF!</v>
      </c>
      <c r="E432" s="238" t="e">
        <f>#REF!</f>
        <v>#REF!</v>
      </c>
      <c r="F432" s="239" t="e">
        <f>#REF!</f>
        <v>#REF!</v>
      </c>
      <c r="G432" s="237" t="e">
        <f>#REF!</f>
        <v>#REF!</v>
      </c>
      <c r="H432" s="158" t="s">
        <v>453</v>
      </c>
      <c r="I432" s="231"/>
      <c r="J432" s="152" t="str">
        <f>'YARIŞMA BİLGİLERİ'!$F$21</f>
        <v>12 Yaş Erkek</v>
      </c>
      <c r="K432" s="232" t="str">
        <f t="shared" si="15"/>
        <v>İZMİR-Naili Moran Türkiye Atletizm Şampiyonası</v>
      </c>
      <c r="L432" s="156" t="e">
        <f>#REF!</f>
        <v>#REF!</v>
      </c>
      <c r="M432" s="156" t="s">
        <v>618</v>
      </c>
    </row>
    <row r="433" spans="1:13" ht="24.75" customHeight="1" x14ac:dyDescent="0.2">
      <c r="A433" s="150">
        <v>700</v>
      </c>
      <c r="B433" s="234" t="s">
        <v>469</v>
      </c>
      <c r="C433" s="236" t="e">
        <f>#REF!</f>
        <v>#REF!</v>
      </c>
      <c r="D433" s="238" t="e">
        <f>#REF!</f>
        <v>#REF!</v>
      </c>
      <c r="E433" s="238" t="e">
        <f>#REF!</f>
        <v>#REF!</v>
      </c>
      <c r="F433" s="239" t="e">
        <f>#REF!</f>
        <v>#REF!</v>
      </c>
      <c r="G433" s="237" t="e">
        <f>#REF!</f>
        <v>#REF!</v>
      </c>
      <c r="H433" s="158" t="s">
        <v>453</v>
      </c>
      <c r="I433" s="231"/>
      <c r="J433" s="152" t="str">
        <f>'YARIŞMA BİLGİLERİ'!$F$21</f>
        <v>12 Yaş Erkek</v>
      </c>
      <c r="K433" s="232" t="str">
        <f t="shared" si="15"/>
        <v>İZMİR-Naili Moran Türkiye Atletizm Şampiyonası</v>
      </c>
      <c r="L433" s="156" t="e">
        <f>#REF!</f>
        <v>#REF!</v>
      </c>
      <c r="M433" s="156" t="s">
        <v>618</v>
      </c>
    </row>
    <row r="434" spans="1:13" ht="24.75" customHeight="1" x14ac:dyDescent="0.2">
      <c r="A434" s="150">
        <v>701</v>
      </c>
      <c r="B434" s="234" t="s">
        <v>469</v>
      </c>
      <c r="C434" s="236" t="e">
        <f>#REF!</f>
        <v>#REF!</v>
      </c>
      <c r="D434" s="238" t="e">
        <f>#REF!</f>
        <v>#REF!</v>
      </c>
      <c r="E434" s="238" t="e">
        <f>#REF!</f>
        <v>#REF!</v>
      </c>
      <c r="F434" s="239" t="e">
        <f>#REF!</f>
        <v>#REF!</v>
      </c>
      <c r="G434" s="237" t="e">
        <f>#REF!</f>
        <v>#REF!</v>
      </c>
      <c r="H434" s="158" t="s">
        <v>453</v>
      </c>
      <c r="I434" s="231"/>
      <c r="J434" s="152" t="str">
        <f>'YARIŞMA BİLGİLERİ'!$F$21</f>
        <v>12 Yaş Erkek</v>
      </c>
      <c r="K434" s="232" t="str">
        <f t="shared" si="15"/>
        <v>İZMİR-Naili Moran Türkiye Atletizm Şampiyonası</v>
      </c>
      <c r="L434" s="156" t="e">
        <f>#REF!</f>
        <v>#REF!</v>
      </c>
      <c r="M434" s="156" t="s">
        <v>618</v>
      </c>
    </row>
    <row r="435" spans="1:13" ht="24.75" customHeight="1" x14ac:dyDescent="0.2">
      <c r="A435" s="150">
        <v>702</v>
      </c>
      <c r="B435" s="234" t="s">
        <v>469</v>
      </c>
      <c r="C435" s="236" t="e">
        <f>#REF!</f>
        <v>#REF!</v>
      </c>
      <c r="D435" s="238" t="e">
        <f>#REF!</f>
        <v>#REF!</v>
      </c>
      <c r="E435" s="238" t="e">
        <f>#REF!</f>
        <v>#REF!</v>
      </c>
      <c r="F435" s="239" t="e">
        <f>#REF!</f>
        <v>#REF!</v>
      </c>
      <c r="G435" s="237" t="e">
        <f>#REF!</f>
        <v>#REF!</v>
      </c>
      <c r="H435" s="158" t="s">
        <v>453</v>
      </c>
      <c r="I435" s="231"/>
      <c r="J435" s="152" t="str">
        <f>'YARIŞMA BİLGİLERİ'!$F$21</f>
        <v>12 Yaş Erkek</v>
      </c>
      <c r="K435" s="232" t="str">
        <f t="shared" si="15"/>
        <v>İZMİR-Naili Moran Türkiye Atletizm Şampiyonası</v>
      </c>
      <c r="L435" s="156" t="e">
        <f>#REF!</f>
        <v>#REF!</v>
      </c>
      <c r="M435" s="156" t="s">
        <v>618</v>
      </c>
    </row>
    <row r="436" spans="1:13" ht="24.75" customHeight="1" x14ac:dyDescent="0.2">
      <c r="A436" s="150">
        <v>703</v>
      </c>
      <c r="B436" s="234" t="s">
        <v>469</v>
      </c>
      <c r="C436" s="236" t="e">
        <f>#REF!</f>
        <v>#REF!</v>
      </c>
      <c r="D436" s="238" t="e">
        <f>#REF!</f>
        <v>#REF!</v>
      </c>
      <c r="E436" s="238" t="e">
        <f>#REF!</f>
        <v>#REF!</v>
      </c>
      <c r="F436" s="239" t="e">
        <f>#REF!</f>
        <v>#REF!</v>
      </c>
      <c r="G436" s="237" t="e">
        <f>#REF!</f>
        <v>#REF!</v>
      </c>
      <c r="H436" s="158" t="s">
        <v>453</v>
      </c>
      <c r="I436" s="231"/>
      <c r="J436" s="152" t="str">
        <f>'YARIŞMA BİLGİLERİ'!$F$21</f>
        <v>12 Yaş Erkek</v>
      </c>
      <c r="K436" s="232" t="str">
        <f t="shared" si="15"/>
        <v>İZMİR-Naili Moran Türkiye Atletizm Şampiyonası</v>
      </c>
      <c r="L436" s="156" t="e">
        <f>#REF!</f>
        <v>#REF!</v>
      </c>
      <c r="M436" s="156" t="s">
        <v>618</v>
      </c>
    </row>
    <row r="437" spans="1:13" ht="24.75" customHeight="1" x14ac:dyDescent="0.2">
      <c r="A437" s="150">
        <v>704</v>
      </c>
      <c r="B437" s="234" t="s">
        <v>469</v>
      </c>
      <c r="C437" s="236" t="e">
        <f>#REF!</f>
        <v>#REF!</v>
      </c>
      <c r="D437" s="238" t="e">
        <f>#REF!</f>
        <v>#REF!</v>
      </c>
      <c r="E437" s="238" t="e">
        <f>#REF!</f>
        <v>#REF!</v>
      </c>
      <c r="F437" s="239" t="e">
        <f>#REF!</f>
        <v>#REF!</v>
      </c>
      <c r="G437" s="237" t="e">
        <f>#REF!</f>
        <v>#REF!</v>
      </c>
      <c r="H437" s="158" t="s">
        <v>453</v>
      </c>
      <c r="I437" s="231"/>
      <c r="J437" s="152" t="str">
        <f>'YARIŞMA BİLGİLERİ'!$F$21</f>
        <v>12 Yaş Erkek</v>
      </c>
      <c r="K437" s="232" t="str">
        <f t="shared" si="15"/>
        <v>İZMİR-Naili Moran Türkiye Atletizm Şampiyonası</v>
      </c>
      <c r="L437" s="156" t="e">
        <f>#REF!</f>
        <v>#REF!</v>
      </c>
      <c r="M437" s="156" t="s">
        <v>618</v>
      </c>
    </row>
    <row r="438" spans="1:13" ht="24.75" customHeight="1" x14ac:dyDescent="0.2">
      <c r="A438" s="150">
        <v>705</v>
      </c>
      <c r="B438" s="234" t="s">
        <v>469</v>
      </c>
      <c r="C438" s="236" t="e">
        <f>#REF!</f>
        <v>#REF!</v>
      </c>
      <c r="D438" s="238" t="e">
        <f>#REF!</f>
        <v>#REF!</v>
      </c>
      <c r="E438" s="238" t="e">
        <f>#REF!</f>
        <v>#REF!</v>
      </c>
      <c r="F438" s="239" t="e">
        <f>#REF!</f>
        <v>#REF!</v>
      </c>
      <c r="G438" s="237" t="e">
        <f>#REF!</f>
        <v>#REF!</v>
      </c>
      <c r="H438" s="158" t="s">
        <v>453</v>
      </c>
      <c r="I438" s="231"/>
      <c r="J438" s="152" t="str">
        <f>'YARIŞMA BİLGİLERİ'!$F$21</f>
        <v>12 Yaş Erkek</v>
      </c>
      <c r="K438" s="232" t="str">
        <f t="shared" si="15"/>
        <v>İZMİR-Naili Moran Türkiye Atletizm Şampiyonası</v>
      </c>
      <c r="L438" s="156" t="e">
        <f>#REF!</f>
        <v>#REF!</v>
      </c>
      <c r="M438" s="156" t="s">
        <v>618</v>
      </c>
    </row>
    <row r="439" spans="1:13" ht="24.75" customHeight="1" x14ac:dyDescent="0.2">
      <c r="A439" s="150">
        <v>706</v>
      </c>
      <c r="B439" s="234" t="s">
        <v>469</v>
      </c>
      <c r="C439" s="236" t="e">
        <f>#REF!</f>
        <v>#REF!</v>
      </c>
      <c r="D439" s="238" t="e">
        <f>#REF!</f>
        <v>#REF!</v>
      </c>
      <c r="E439" s="238" t="e">
        <f>#REF!</f>
        <v>#REF!</v>
      </c>
      <c r="F439" s="239" t="e">
        <f>#REF!</f>
        <v>#REF!</v>
      </c>
      <c r="G439" s="237" t="e">
        <f>#REF!</f>
        <v>#REF!</v>
      </c>
      <c r="H439" s="158" t="s">
        <v>453</v>
      </c>
      <c r="I439" s="231"/>
      <c r="J439" s="152" t="str">
        <f>'YARIŞMA BİLGİLERİ'!$F$21</f>
        <v>12 Yaş Erkek</v>
      </c>
      <c r="K439" s="232" t="str">
        <f t="shared" si="15"/>
        <v>İZMİR-Naili Moran Türkiye Atletizm Şampiyonası</v>
      </c>
      <c r="L439" s="156" t="e">
        <f>#REF!</f>
        <v>#REF!</v>
      </c>
      <c r="M439" s="156" t="s">
        <v>618</v>
      </c>
    </row>
    <row r="440" spans="1:13" ht="24.75" customHeight="1" x14ac:dyDescent="0.2">
      <c r="A440" s="150">
        <v>707</v>
      </c>
      <c r="B440" s="234" t="s">
        <v>469</v>
      </c>
      <c r="C440" s="236" t="e">
        <f>#REF!</f>
        <v>#REF!</v>
      </c>
      <c r="D440" s="238" t="e">
        <f>#REF!</f>
        <v>#REF!</v>
      </c>
      <c r="E440" s="238" t="e">
        <f>#REF!</f>
        <v>#REF!</v>
      </c>
      <c r="F440" s="239" t="e">
        <f>#REF!</f>
        <v>#REF!</v>
      </c>
      <c r="G440" s="237" t="e">
        <f>#REF!</f>
        <v>#REF!</v>
      </c>
      <c r="H440" s="158" t="s">
        <v>453</v>
      </c>
      <c r="I440" s="231"/>
      <c r="J440" s="152" t="str">
        <f>'YARIŞMA BİLGİLERİ'!$F$21</f>
        <v>12 Yaş Erkek</v>
      </c>
      <c r="K440" s="232" t="str">
        <f t="shared" si="15"/>
        <v>İZMİR-Naili Moran Türkiye Atletizm Şampiyonası</v>
      </c>
      <c r="L440" s="156" t="e">
        <f>#REF!</f>
        <v>#REF!</v>
      </c>
      <c r="M440" s="156" t="s">
        <v>618</v>
      </c>
    </row>
    <row r="441" spans="1:13" ht="24.75" customHeight="1" x14ac:dyDescent="0.2">
      <c r="A441" s="150">
        <v>708</v>
      </c>
      <c r="B441" s="234" t="s">
        <v>469</v>
      </c>
      <c r="C441" s="236" t="e">
        <f>#REF!</f>
        <v>#REF!</v>
      </c>
      <c r="D441" s="238" t="e">
        <f>#REF!</f>
        <v>#REF!</v>
      </c>
      <c r="E441" s="238" t="e">
        <f>#REF!</f>
        <v>#REF!</v>
      </c>
      <c r="F441" s="239" t="e">
        <f>#REF!</f>
        <v>#REF!</v>
      </c>
      <c r="G441" s="237" t="e">
        <f>#REF!</f>
        <v>#REF!</v>
      </c>
      <c r="H441" s="158" t="s">
        <v>453</v>
      </c>
      <c r="I441" s="231"/>
      <c r="J441" s="152" t="str">
        <f>'YARIŞMA BİLGİLERİ'!$F$21</f>
        <v>12 Yaş Erkek</v>
      </c>
      <c r="K441" s="232" t="str">
        <f t="shared" si="15"/>
        <v>İZMİR-Naili Moran Türkiye Atletizm Şampiyonası</v>
      </c>
      <c r="L441" s="156" t="e">
        <f>#REF!</f>
        <v>#REF!</v>
      </c>
      <c r="M441" s="156" t="s">
        <v>618</v>
      </c>
    </row>
    <row r="442" spans="1:13" ht="24.75" customHeight="1" x14ac:dyDescent="0.2">
      <c r="A442" s="150">
        <v>709</v>
      </c>
      <c r="B442" s="234" t="s">
        <v>469</v>
      </c>
      <c r="C442" s="236" t="e">
        <f>#REF!</f>
        <v>#REF!</v>
      </c>
      <c r="D442" s="238" t="e">
        <f>#REF!</f>
        <v>#REF!</v>
      </c>
      <c r="E442" s="238" t="e">
        <f>#REF!</f>
        <v>#REF!</v>
      </c>
      <c r="F442" s="239" t="e">
        <f>#REF!</f>
        <v>#REF!</v>
      </c>
      <c r="G442" s="237" t="e">
        <f>#REF!</f>
        <v>#REF!</v>
      </c>
      <c r="H442" s="158" t="s">
        <v>453</v>
      </c>
      <c r="I442" s="231"/>
      <c r="J442" s="152" t="str">
        <f>'YARIŞMA BİLGİLERİ'!$F$21</f>
        <v>12 Yaş Erkek</v>
      </c>
      <c r="K442" s="232" t="str">
        <f t="shared" si="15"/>
        <v>İZMİR-Naili Moran Türkiye Atletizm Şampiyonası</v>
      </c>
      <c r="L442" s="156" t="e">
        <f>#REF!</f>
        <v>#REF!</v>
      </c>
      <c r="M442" s="156" t="s">
        <v>618</v>
      </c>
    </row>
    <row r="443" spans="1:13" ht="24.75" customHeight="1" x14ac:dyDescent="0.2">
      <c r="A443" s="150">
        <v>710</v>
      </c>
      <c r="B443" s="234" t="s">
        <v>469</v>
      </c>
      <c r="C443" s="236" t="e">
        <f>#REF!</f>
        <v>#REF!</v>
      </c>
      <c r="D443" s="238" t="e">
        <f>#REF!</f>
        <v>#REF!</v>
      </c>
      <c r="E443" s="238" t="e">
        <f>#REF!</f>
        <v>#REF!</v>
      </c>
      <c r="F443" s="239" t="e">
        <f>#REF!</f>
        <v>#REF!</v>
      </c>
      <c r="G443" s="237" t="e">
        <f>#REF!</f>
        <v>#REF!</v>
      </c>
      <c r="H443" s="158" t="s">
        <v>453</v>
      </c>
      <c r="I443" s="231"/>
      <c r="J443" s="152" t="str">
        <f>'YARIŞMA BİLGİLERİ'!$F$21</f>
        <v>12 Yaş Erkek</v>
      </c>
      <c r="K443" s="232" t="str">
        <f t="shared" si="15"/>
        <v>İZMİR-Naili Moran Türkiye Atletizm Şampiyonası</v>
      </c>
      <c r="L443" s="156" t="e">
        <f>#REF!</f>
        <v>#REF!</v>
      </c>
      <c r="M443" s="156" t="s">
        <v>618</v>
      </c>
    </row>
    <row r="444" spans="1:13" ht="24.75" customHeight="1" x14ac:dyDescent="0.2">
      <c r="A444" s="150">
        <v>711</v>
      </c>
      <c r="B444" s="234" t="s">
        <v>469</v>
      </c>
      <c r="C444" s="236" t="e">
        <f>#REF!</f>
        <v>#REF!</v>
      </c>
      <c r="D444" s="238" t="e">
        <f>#REF!</f>
        <v>#REF!</v>
      </c>
      <c r="E444" s="238" t="e">
        <f>#REF!</f>
        <v>#REF!</v>
      </c>
      <c r="F444" s="239" t="e">
        <f>#REF!</f>
        <v>#REF!</v>
      </c>
      <c r="G444" s="237" t="e">
        <f>#REF!</f>
        <v>#REF!</v>
      </c>
      <c r="H444" s="158" t="s">
        <v>453</v>
      </c>
      <c r="I444" s="231"/>
      <c r="J444" s="152" t="str">
        <f>'YARIŞMA BİLGİLERİ'!$F$21</f>
        <v>12 Yaş Erkek</v>
      </c>
      <c r="K444" s="232" t="str">
        <f t="shared" si="15"/>
        <v>İZMİR-Naili Moran Türkiye Atletizm Şampiyonası</v>
      </c>
      <c r="L444" s="156" t="e">
        <f>#REF!</f>
        <v>#REF!</v>
      </c>
      <c r="M444" s="156" t="s">
        <v>618</v>
      </c>
    </row>
    <row r="445" spans="1:13" ht="24.75" customHeight="1" x14ac:dyDescent="0.2">
      <c r="A445" s="150">
        <v>712</v>
      </c>
      <c r="B445" s="234" t="s">
        <v>469</v>
      </c>
      <c r="C445" s="236" t="e">
        <f>#REF!</f>
        <v>#REF!</v>
      </c>
      <c r="D445" s="238" t="e">
        <f>#REF!</f>
        <v>#REF!</v>
      </c>
      <c r="E445" s="238" t="e">
        <f>#REF!</f>
        <v>#REF!</v>
      </c>
      <c r="F445" s="239" t="e">
        <f>#REF!</f>
        <v>#REF!</v>
      </c>
      <c r="G445" s="237" t="e">
        <f>#REF!</f>
        <v>#REF!</v>
      </c>
      <c r="H445" s="158" t="s">
        <v>453</v>
      </c>
      <c r="I445" s="231"/>
      <c r="J445" s="152" t="str">
        <f>'YARIŞMA BİLGİLERİ'!$F$21</f>
        <v>12 Yaş Erkek</v>
      </c>
      <c r="K445" s="232" t="str">
        <f t="shared" si="15"/>
        <v>İZMİR-Naili Moran Türkiye Atletizm Şampiyonası</v>
      </c>
      <c r="L445" s="156" t="e">
        <f>#REF!</f>
        <v>#REF!</v>
      </c>
      <c r="M445" s="156" t="s">
        <v>618</v>
      </c>
    </row>
    <row r="446" spans="1:13" ht="24.75" customHeight="1" x14ac:dyDescent="0.2">
      <c r="A446" s="150">
        <v>737</v>
      </c>
      <c r="B446" s="234" t="s">
        <v>468</v>
      </c>
      <c r="C446" s="236" t="e">
        <f>#REF!</f>
        <v>#REF!</v>
      </c>
      <c r="D446" s="238" t="e">
        <f>#REF!</f>
        <v>#REF!</v>
      </c>
      <c r="E446" s="238" t="e">
        <f>#REF!</f>
        <v>#REF!</v>
      </c>
      <c r="F446" s="239" t="e">
        <f>#REF!</f>
        <v>#REF!</v>
      </c>
      <c r="G446" s="237" t="e">
        <f>#REF!</f>
        <v>#REF!</v>
      </c>
      <c r="H446" s="158" t="s">
        <v>455</v>
      </c>
      <c r="I446" s="231"/>
      <c r="J446" s="152" t="str">
        <f>'YARIŞMA BİLGİLERİ'!$F$21</f>
        <v>12 Yaş Erkek</v>
      </c>
      <c r="K446" s="232" t="str">
        <f t="shared" si="15"/>
        <v>İZMİR-Naili Moran Türkiye Atletizm Şampiyonası</v>
      </c>
      <c r="L446" s="156" t="e">
        <f>#REF!</f>
        <v>#REF!</v>
      </c>
      <c r="M446" s="156" t="s">
        <v>618</v>
      </c>
    </row>
    <row r="447" spans="1:13" ht="24.75" customHeight="1" x14ac:dyDescent="0.2">
      <c r="A447" s="150">
        <v>738</v>
      </c>
      <c r="B447" s="234" t="s">
        <v>468</v>
      </c>
      <c r="C447" s="236" t="e">
        <f>#REF!</f>
        <v>#REF!</v>
      </c>
      <c r="D447" s="238" t="e">
        <f>#REF!</f>
        <v>#REF!</v>
      </c>
      <c r="E447" s="238" t="e">
        <f>#REF!</f>
        <v>#REF!</v>
      </c>
      <c r="F447" s="239" t="e">
        <f>#REF!</f>
        <v>#REF!</v>
      </c>
      <c r="G447" s="237" t="e">
        <f>#REF!</f>
        <v>#REF!</v>
      </c>
      <c r="H447" s="158" t="s">
        <v>455</v>
      </c>
      <c r="I447" s="231"/>
      <c r="J447" s="152" t="str">
        <f>'YARIŞMA BİLGİLERİ'!$F$21</f>
        <v>12 Yaş Erkek</v>
      </c>
      <c r="K447" s="232" t="str">
        <f t="shared" ref="K447:K480" si="16">CONCATENATE(K$1,"-",A$1)</f>
        <v>İZMİR-Naili Moran Türkiye Atletizm Şampiyonası</v>
      </c>
      <c r="L447" s="156" t="e">
        <f>#REF!</f>
        <v>#REF!</v>
      </c>
      <c r="M447" s="156" t="s">
        <v>618</v>
      </c>
    </row>
    <row r="448" spans="1:13" ht="24.75" customHeight="1" x14ac:dyDescent="0.2">
      <c r="A448" s="150">
        <v>739</v>
      </c>
      <c r="B448" s="234" t="s">
        <v>468</v>
      </c>
      <c r="C448" s="236" t="e">
        <f>#REF!</f>
        <v>#REF!</v>
      </c>
      <c r="D448" s="238" t="e">
        <f>#REF!</f>
        <v>#REF!</v>
      </c>
      <c r="E448" s="238" t="e">
        <f>#REF!</f>
        <v>#REF!</v>
      </c>
      <c r="F448" s="239" t="e">
        <f>#REF!</f>
        <v>#REF!</v>
      </c>
      <c r="G448" s="237" t="e">
        <f>#REF!</f>
        <v>#REF!</v>
      </c>
      <c r="H448" s="158" t="s">
        <v>455</v>
      </c>
      <c r="I448" s="231"/>
      <c r="J448" s="152" t="str">
        <f>'YARIŞMA BİLGİLERİ'!$F$21</f>
        <v>12 Yaş Erkek</v>
      </c>
      <c r="K448" s="232" t="str">
        <f t="shared" si="16"/>
        <v>İZMİR-Naili Moran Türkiye Atletizm Şampiyonası</v>
      </c>
      <c r="L448" s="156" t="e">
        <f>#REF!</f>
        <v>#REF!</v>
      </c>
      <c r="M448" s="156" t="s">
        <v>618</v>
      </c>
    </row>
    <row r="449" spans="1:13" ht="24.75" customHeight="1" x14ac:dyDescent="0.2">
      <c r="A449" s="150">
        <v>740</v>
      </c>
      <c r="B449" s="234" t="s">
        <v>468</v>
      </c>
      <c r="C449" s="236" t="e">
        <f>#REF!</f>
        <v>#REF!</v>
      </c>
      <c r="D449" s="238" t="e">
        <f>#REF!</f>
        <v>#REF!</v>
      </c>
      <c r="E449" s="238" t="e">
        <f>#REF!</f>
        <v>#REF!</v>
      </c>
      <c r="F449" s="239" t="e">
        <f>#REF!</f>
        <v>#REF!</v>
      </c>
      <c r="G449" s="237" t="e">
        <f>#REF!</f>
        <v>#REF!</v>
      </c>
      <c r="H449" s="158" t="s">
        <v>455</v>
      </c>
      <c r="I449" s="231"/>
      <c r="J449" s="152" t="str">
        <f>'YARIŞMA BİLGİLERİ'!$F$21</f>
        <v>12 Yaş Erkek</v>
      </c>
      <c r="K449" s="232" t="str">
        <f t="shared" si="16"/>
        <v>İZMİR-Naili Moran Türkiye Atletizm Şampiyonası</v>
      </c>
      <c r="L449" s="156" t="e">
        <f>#REF!</f>
        <v>#REF!</v>
      </c>
      <c r="M449" s="156" t="s">
        <v>618</v>
      </c>
    </row>
    <row r="450" spans="1:13" ht="24.75" customHeight="1" x14ac:dyDescent="0.2">
      <c r="A450" s="150">
        <v>741</v>
      </c>
      <c r="B450" s="234" t="s">
        <v>468</v>
      </c>
      <c r="C450" s="236" t="e">
        <f>#REF!</f>
        <v>#REF!</v>
      </c>
      <c r="D450" s="238" t="e">
        <f>#REF!</f>
        <v>#REF!</v>
      </c>
      <c r="E450" s="238" t="e">
        <f>#REF!</f>
        <v>#REF!</v>
      </c>
      <c r="F450" s="239" t="e">
        <f>#REF!</f>
        <v>#REF!</v>
      </c>
      <c r="G450" s="237" t="e">
        <f>#REF!</f>
        <v>#REF!</v>
      </c>
      <c r="H450" s="158" t="s">
        <v>455</v>
      </c>
      <c r="I450" s="231"/>
      <c r="J450" s="152" t="str">
        <f>'YARIŞMA BİLGİLERİ'!$F$21</f>
        <v>12 Yaş Erkek</v>
      </c>
      <c r="K450" s="232" t="str">
        <f t="shared" si="16"/>
        <v>İZMİR-Naili Moran Türkiye Atletizm Şampiyonası</v>
      </c>
      <c r="L450" s="156" t="e">
        <f>#REF!</f>
        <v>#REF!</v>
      </c>
      <c r="M450" s="156" t="s">
        <v>618</v>
      </c>
    </row>
    <row r="451" spans="1:13" ht="24.75" customHeight="1" x14ac:dyDescent="0.2">
      <c r="A451" s="150">
        <v>742</v>
      </c>
      <c r="B451" s="234" t="s">
        <v>468</v>
      </c>
      <c r="C451" s="236" t="e">
        <f>#REF!</f>
        <v>#REF!</v>
      </c>
      <c r="D451" s="238" t="e">
        <f>#REF!</f>
        <v>#REF!</v>
      </c>
      <c r="E451" s="238" t="e">
        <f>#REF!</f>
        <v>#REF!</v>
      </c>
      <c r="F451" s="239" t="e">
        <f>#REF!</f>
        <v>#REF!</v>
      </c>
      <c r="G451" s="237" t="e">
        <f>#REF!</f>
        <v>#REF!</v>
      </c>
      <c r="H451" s="158" t="s">
        <v>455</v>
      </c>
      <c r="I451" s="231"/>
      <c r="J451" s="152" t="str">
        <f>'YARIŞMA BİLGİLERİ'!$F$21</f>
        <v>12 Yaş Erkek</v>
      </c>
      <c r="K451" s="232" t="str">
        <f t="shared" si="16"/>
        <v>İZMİR-Naili Moran Türkiye Atletizm Şampiyonası</v>
      </c>
      <c r="L451" s="156" t="e">
        <f>#REF!</f>
        <v>#REF!</v>
      </c>
      <c r="M451" s="156" t="s">
        <v>618</v>
      </c>
    </row>
    <row r="452" spans="1:13" ht="24.75" customHeight="1" x14ac:dyDescent="0.2">
      <c r="A452" s="150">
        <v>743</v>
      </c>
      <c r="B452" s="234" t="s">
        <v>468</v>
      </c>
      <c r="C452" s="236" t="e">
        <f>#REF!</f>
        <v>#REF!</v>
      </c>
      <c r="D452" s="238" t="e">
        <f>#REF!</f>
        <v>#REF!</v>
      </c>
      <c r="E452" s="238" t="e">
        <f>#REF!</f>
        <v>#REF!</v>
      </c>
      <c r="F452" s="239" t="e">
        <f>#REF!</f>
        <v>#REF!</v>
      </c>
      <c r="G452" s="237" t="e">
        <f>#REF!</f>
        <v>#REF!</v>
      </c>
      <c r="H452" s="158" t="s">
        <v>455</v>
      </c>
      <c r="I452" s="231"/>
      <c r="J452" s="152" t="str">
        <f>'YARIŞMA BİLGİLERİ'!$F$21</f>
        <v>12 Yaş Erkek</v>
      </c>
      <c r="K452" s="232" t="str">
        <f t="shared" si="16"/>
        <v>İZMİR-Naili Moran Türkiye Atletizm Şampiyonası</v>
      </c>
      <c r="L452" s="156" t="e">
        <f>#REF!</f>
        <v>#REF!</v>
      </c>
      <c r="M452" s="156" t="s">
        <v>618</v>
      </c>
    </row>
    <row r="453" spans="1:13" ht="24.75" customHeight="1" x14ac:dyDescent="0.2">
      <c r="A453" s="150">
        <v>744</v>
      </c>
      <c r="B453" s="234" t="s">
        <v>468</v>
      </c>
      <c r="C453" s="236" t="e">
        <f>#REF!</f>
        <v>#REF!</v>
      </c>
      <c r="D453" s="238" t="e">
        <f>#REF!</f>
        <v>#REF!</v>
      </c>
      <c r="E453" s="238" t="e">
        <f>#REF!</f>
        <v>#REF!</v>
      </c>
      <c r="F453" s="239" t="e">
        <f>#REF!</f>
        <v>#REF!</v>
      </c>
      <c r="G453" s="237" t="e">
        <f>#REF!</f>
        <v>#REF!</v>
      </c>
      <c r="H453" s="158" t="s">
        <v>455</v>
      </c>
      <c r="I453" s="231"/>
      <c r="J453" s="152" t="str">
        <f>'YARIŞMA BİLGİLERİ'!$F$21</f>
        <v>12 Yaş Erkek</v>
      </c>
      <c r="K453" s="232" t="str">
        <f t="shared" si="16"/>
        <v>İZMİR-Naili Moran Türkiye Atletizm Şampiyonası</v>
      </c>
      <c r="L453" s="156" t="e">
        <f>#REF!</f>
        <v>#REF!</v>
      </c>
      <c r="M453" s="156" t="s">
        <v>618</v>
      </c>
    </row>
    <row r="454" spans="1:13" ht="24.75" customHeight="1" x14ac:dyDescent="0.2">
      <c r="A454" s="150">
        <v>745</v>
      </c>
      <c r="B454" s="234" t="s">
        <v>468</v>
      </c>
      <c r="C454" s="236" t="e">
        <f>#REF!</f>
        <v>#REF!</v>
      </c>
      <c r="D454" s="238" t="e">
        <f>#REF!</f>
        <v>#REF!</v>
      </c>
      <c r="E454" s="238" t="e">
        <f>#REF!</f>
        <v>#REF!</v>
      </c>
      <c r="F454" s="239" t="e">
        <f>#REF!</f>
        <v>#REF!</v>
      </c>
      <c r="G454" s="237" t="e">
        <f>#REF!</f>
        <v>#REF!</v>
      </c>
      <c r="H454" s="158" t="s">
        <v>455</v>
      </c>
      <c r="I454" s="231"/>
      <c r="J454" s="152" t="str">
        <f>'YARIŞMA BİLGİLERİ'!$F$21</f>
        <v>12 Yaş Erkek</v>
      </c>
      <c r="K454" s="232" t="str">
        <f t="shared" si="16"/>
        <v>İZMİR-Naili Moran Türkiye Atletizm Şampiyonası</v>
      </c>
      <c r="L454" s="156" t="e">
        <f>#REF!</f>
        <v>#REF!</v>
      </c>
      <c r="M454" s="156" t="s">
        <v>618</v>
      </c>
    </row>
    <row r="455" spans="1:13" ht="24.75" customHeight="1" x14ac:dyDescent="0.2">
      <c r="A455" s="150">
        <v>746</v>
      </c>
      <c r="B455" s="234" t="s">
        <v>468</v>
      </c>
      <c r="C455" s="236" t="e">
        <f>#REF!</f>
        <v>#REF!</v>
      </c>
      <c r="D455" s="238" t="e">
        <f>#REF!</f>
        <v>#REF!</v>
      </c>
      <c r="E455" s="238" t="e">
        <f>#REF!</f>
        <v>#REF!</v>
      </c>
      <c r="F455" s="239" t="e">
        <f>#REF!</f>
        <v>#REF!</v>
      </c>
      <c r="G455" s="237" t="e">
        <f>#REF!</f>
        <v>#REF!</v>
      </c>
      <c r="H455" s="158" t="s">
        <v>455</v>
      </c>
      <c r="I455" s="231"/>
      <c r="J455" s="152" t="str">
        <f>'YARIŞMA BİLGİLERİ'!$F$21</f>
        <v>12 Yaş Erkek</v>
      </c>
      <c r="K455" s="232" t="str">
        <f t="shared" si="16"/>
        <v>İZMİR-Naili Moran Türkiye Atletizm Şampiyonası</v>
      </c>
      <c r="L455" s="156" t="e">
        <f>#REF!</f>
        <v>#REF!</v>
      </c>
      <c r="M455" s="156" t="s">
        <v>618</v>
      </c>
    </row>
    <row r="456" spans="1:13" ht="24.75" customHeight="1" x14ac:dyDescent="0.2">
      <c r="A456" s="150">
        <v>747</v>
      </c>
      <c r="B456" s="234" t="s">
        <v>468</v>
      </c>
      <c r="C456" s="236" t="e">
        <f>#REF!</f>
        <v>#REF!</v>
      </c>
      <c r="D456" s="238" t="e">
        <f>#REF!</f>
        <v>#REF!</v>
      </c>
      <c r="E456" s="238" t="e">
        <f>#REF!</f>
        <v>#REF!</v>
      </c>
      <c r="F456" s="239" t="e">
        <f>#REF!</f>
        <v>#REF!</v>
      </c>
      <c r="G456" s="237" t="e">
        <f>#REF!</f>
        <v>#REF!</v>
      </c>
      <c r="H456" s="158" t="s">
        <v>455</v>
      </c>
      <c r="I456" s="231"/>
      <c r="J456" s="152" t="str">
        <f>'YARIŞMA BİLGİLERİ'!$F$21</f>
        <v>12 Yaş Erkek</v>
      </c>
      <c r="K456" s="232" t="str">
        <f t="shared" si="16"/>
        <v>İZMİR-Naili Moran Türkiye Atletizm Şampiyonası</v>
      </c>
      <c r="L456" s="156" t="e">
        <f>#REF!</f>
        <v>#REF!</v>
      </c>
      <c r="M456" s="156" t="s">
        <v>618</v>
      </c>
    </row>
    <row r="457" spans="1:13" ht="24.75" customHeight="1" x14ac:dyDescent="0.2">
      <c r="A457" s="150">
        <v>748</v>
      </c>
      <c r="B457" s="234" t="s">
        <v>468</v>
      </c>
      <c r="C457" s="236" t="e">
        <f>#REF!</f>
        <v>#REF!</v>
      </c>
      <c r="D457" s="238" t="e">
        <f>#REF!</f>
        <v>#REF!</v>
      </c>
      <c r="E457" s="238" t="e">
        <f>#REF!</f>
        <v>#REF!</v>
      </c>
      <c r="F457" s="239" t="e">
        <f>#REF!</f>
        <v>#REF!</v>
      </c>
      <c r="G457" s="237" t="e">
        <f>#REF!</f>
        <v>#REF!</v>
      </c>
      <c r="H457" s="158" t="s">
        <v>455</v>
      </c>
      <c r="I457" s="231"/>
      <c r="J457" s="152" t="str">
        <f>'YARIŞMA BİLGİLERİ'!$F$21</f>
        <v>12 Yaş Erkek</v>
      </c>
      <c r="K457" s="232" t="str">
        <f t="shared" si="16"/>
        <v>İZMİR-Naili Moran Türkiye Atletizm Şampiyonası</v>
      </c>
      <c r="L457" s="156" t="e">
        <f>#REF!</f>
        <v>#REF!</v>
      </c>
      <c r="M457" s="156" t="s">
        <v>618</v>
      </c>
    </row>
    <row r="458" spans="1:13" ht="24.75" customHeight="1" x14ac:dyDescent="0.2">
      <c r="A458" s="150">
        <v>749</v>
      </c>
      <c r="B458" s="234" t="s">
        <v>468</v>
      </c>
      <c r="C458" s="236" t="e">
        <f>#REF!</f>
        <v>#REF!</v>
      </c>
      <c r="D458" s="238" t="e">
        <f>#REF!</f>
        <v>#REF!</v>
      </c>
      <c r="E458" s="238" t="e">
        <f>#REF!</f>
        <v>#REF!</v>
      </c>
      <c r="F458" s="239" t="e">
        <f>#REF!</f>
        <v>#REF!</v>
      </c>
      <c r="G458" s="237" t="e">
        <f>#REF!</f>
        <v>#REF!</v>
      </c>
      <c r="H458" s="158" t="s">
        <v>455</v>
      </c>
      <c r="I458" s="231"/>
      <c r="J458" s="152" t="str">
        <f>'YARIŞMA BİLGİLERİ'!$F$21</f>
        <v>12 Yaş Erkek</v>
      </c>
      <c r="K458" s="232" t="str">
        <f t="shared" si="16"/>
        <v>İZMİR-Naili Moran Türkiye Atletizm Şampiyonası</v>
      </c>
      <c r="L458" s="156" t="e">
        <f>#REF!</f>
        <v>#REF!</v>
      </c>
      <c r="M458" s="156" t="s">
        <v>618</v>
      </c>
    </row>
    <row r="459" spans="1:13" ht="24.75" customHeight="1" x14ac:dyDescent="0.2">
      <c r="A459" s="150">
        <v>750</v>
      </c>
      <c r="B459" s="234" t="s">
        <v>468</v>
      </c>
      <c r="C459" s="236" t="e">
        <f>#REF!</f>
        <v>#REF!</v>
      </c>
      <c r="D459" s="238" t="e">
        <f>#REF!</f>
        <v>#REF!</v>
      </c>
      <c r="E459" s="238" t="e">
        <f>#REF!</f>
        <v>#REF!</v>
      </c>
      <c r="F459" s="239" t="e">
        <f>#REF!</f>
        <v>#REF!</v>
      </c>
      <c r="G459" s="237" t="e">
        <f>#REF!</f>
        <v>#REF!</v>
      </c>
      <c r="H459" s="158" t="s">
        <v>455</v>
      </c>
      <c r="I459" s="231"/>
      <c r="J459" s="152" t="str">
        <f>'YARIŞMA BİLGİLERİ'!$F$21</f>
        <v>12 Yaş Erkek</v>
      </c>
      <c r="K459" s="232" t="str">
        <f t="shared" si="16"/>
        <v>İZMİR-Naili Moran Türkiye Atletizm Şampiyonası</v>
      </c>
      <c r="L459" s="156" t="e">
        <f>#REF!</f>
        <v>#REF!</v>
      </c>
      <c r="M459" s="156" t="s">
        <v>618</v>
      </c>
    </row>
    <row r="460" spans="1:13" ht="24.75" customHeight="1" x14ac:dyDescent="0.2">
      <c r="A460" s="150">
        <v>751</v>
      </c>
      <c r="B460" s="234" t="s">
        <v>468</v>
      </c>
      <c r="C460" s="236" t="e">
        <f>#REF!</f>
        <v>#REF!</v>
      </c>
      <c r="D460" s="238" t="e">
        <f>#REF!</f>
        <v>#REF!</v>
      </c>
      <c r="E460" s="238" t="e">
        <f>#REF!</f>
        <v>#REF!</v>
      </c>
      <c r="F460" s="239" t="e">
        <f>#REF!</f>
        <v>#REF!</v>
      </c>
      <c r="G460" s="237" t="e">
        <f>#REF!</f>
        <v>#REF!</v>
      </c>
      <c r="H460" s="158" t="s">
        <v>455</v>
      </c>
      <c r="I460" s="231"/>
      <c r="J460" s="152" t="str">
        <f>'YARIŞMA BİLGİLERİ'!$F$21</f>
        <v>12 Yaş Erkek</v>
      </c>
      <c r="K460" s="232" t="str">
        <f t="shared" si="16"/>
        <v>İZMİR-Naili Moran Türkiye Atletizm Şampiyonası</v>
      </c>
      <c r="L460" s="156" t="e">
        <f>#REF!</f>
        <v>#REF!</v>
      </c>
      <c r="M460" s="156" t="s">
        <v>618</v>
      </c>
    </row>
    <row r="461" spans="1:13" ht="24.75" customHeight="1" x14ac:dyDescent="0.2">
      <c r="A461" s="150">
        <v>752</v>
      </c>
      <c r="B461" s="234" t="s">
        <v>468</v>
      </c>
      <c r="C461" s="236" t="e">
        <f>#REF!</f>
        <v>#REF!</v>
      </c>
      <c r="D461" s="238" t="e">
        <f>#REF!</f>
        <v>#REF!</v>
      </c>
      <c r="E461" s="238" t="e">
        <f>#REF!</f>
        <v>#REF!</v>
      </c>
      <c r="F461" s="239" t="e">
        <f>#REF!</f>
        <v>#REF!</v>
      </c>
      <c r="G461" s="237" t="e">
        <f>#REF!</f>
        <v>#REF!</v>
      </c>
      <c r="H461" s="158" t="s">
        <v>455</v>
      </c>
      <c r="I461" s="231"/>
      <c r="J461" s="152" t="str">
        <f>'YARIŞMA BİLGİLERİ'!$F$21</f>
        <v>12 Yaş Erkek</v>
      </c>
      <c r="K461" s="232" t="str">
        <f t="shared" si="16"/>
        <v>İZMİR-Naili Moran Türkiye Atletizm Şampiyonası</v>
      </c>
      <c r="L461" s="156" t="e">
        <f>#REF!</f>
        <v>#REF!</v>
      </c>
      <c r="M461" s="156" t="s">
        <v>618</v>
      </c>
    </row>
    <row r="462" spans="1:13" ht="24.75" customHeight="1" x14ac:dyDescent="0.2">
      <c r="A462" s="150">
        <v>753</v>
      </c>
      <c r="B462" s="234" t="s">
        <v>468</v>
      </c>
      <c r="C462" s="236" t="e">
        <f>#REF!</f>
        <v>#REF!</v>
      </c>
      <c r="D462" s="238" t="e">
        <f>#REF!</f>
        <v>#REF!</v>
      </c>
      <c r="E462" s="238" t="e">
        <f>#REF!</f>
        <v>#REF!</v>
      </c>
      <c r="F462" s="239" t="e">
        <f>#REF!</f>
        <v>#REF!</v>
      </c>
      <c r="G462" s="237" t="e">
        <f>#REF!</f>
        <v>#REF!</v>
      </c>
      <c r="H462" s="158" t="s">
        <v>455</v>
      </c>
      <c r="I462" s="231"/>
      <c r="J462" s="152" t="str">
        <f>'YARIŞMA BİLGİLERİ'!$F$21</f>
        <v>12 Yaş Erkek</v>
      </c>
      <c r="K462" s="232" t="str">
        <f t="shared" si="16"/>
        <v>İZMİR-Naili Moran Türkiye Atletizm Şampiyonası</v>
      </c>
      <c r="L462" s="156" t="e">
        <f>#REF!</f>
        <v>#REF!</v>
      </c>
      <c r="M462" s="156" t="s">
        <v>618</v>
      </c>
    </row>
    <row r="463" spans="1:13" ht="24.75" customHeight="1" x14ac:dyDescent="0.2">
      <c r="A463" s="150">
        <v>754</v>
      </c>
      <c r="B463" s="234" t="s">
        <v>468</v>
      </c>
      <c r="C463" s="236" t="e">
        <f>#REF!</f>
        <v>#REF!</v>
      </c>
      <c r="D463" s="238" t="e">
        <f>#REF!</f>
        <v>#REF!</v>
      </c>
      <c r="E463" s="238" t="e">
        <f>#REF!</f>
        <v>#REF!</v>
      </c>
      <c r="F463" s="239" t="e">
        <f>#REF!</f>
        <v>#REF!</v>
      </c>
      <c r="G463" s="237" t="e">
        <f>#REF!</f>
        <v>#REF!</v>
      </c>
      <c r="H463" s="158" t="s">
        <v>455</v>
      </c>
      <c r="I463" s="231"/>
      <c r="J463" s="152" t="str">
        <f>'YARIŞMA BİLGİLERİ'!$F$21</f>
        <v>12 Yaş Erkek</v>
      </c>
      <c r="K463" s="232" t="str">
        <f t="shared" si="16"/>
        <v>İZMİR-Naili Moran Türkiye Atletizm Şampiyonası</v>
      </c>
      <c r="L463" s="156" t="e">
        <f>#REF!</f>
        <v>#REF!</v>
      </c>
      <c r="M463" s="156" t="s">
        <v>618</v>
      </c>
    </row>
    <row r="464" spans="1:13" ht="24.75" customHeight="1" x14ac:dyDescent="0.2">
      <c r="A464" s="150">
        <v>755</v>
      </c>
      <c r="B464" s="234" t="s">
        <v>468</v>
      </c>
      <c r="C464" s="236" t="e">
        <f>#REF!</f>
        <v>#REF!</v>
      </c>
      <c r="D464" s="238" t="e">
        <f>#REF!</f>
        <v>#REF!</v>
      </c>
      <c r="E464" s="238" t="e">
        <f>#REF!</f>
        <v>#REF!</v>
      </c>
      <c r="F464" s="239" t="e">
        <f>#REF!</f>
        <v>#REF!</v>
      </c>
      <c r="G464" s="237" t="e">
        <f>#REF!</f>
        <v>#REF!</v>
      </c>
      <c r="H464" s="158" t="s">
        <v>455</v>
      </c>
      <c r="I464" s="231"/>
      <c r="J464" s="152" t="str">
        <f>'YARIŞMA BİLGİLERİ'!$F$21</f>
        <v>12 Yaş Erkek</v>
      </c>
      <c r="K464" s="232" t="str">
        <f t="shared" si="16"/>
        <v>İZMİR-Naili Moran Türkiye Atletizm Şampiyonası</v>
      </c>
      <c r="L464" s="156" t="e">
        <f>#REF!</f>
        <v>#REF!</v>
      </c>
      <c r="M464" s="156" t="s">
        <v>618</v>
      </c>
    </row>
    <row r="465" spans="1:13" ht="24.75" customHeight="1" x14ac:dyDescent="0.2">
      <c r="A465" s="150">
        <v>756</v>
      </c>
      <c r="B465" s="234" t="s">
        <v>468</v>
      </c>
      <c r="C465" s="236" t="e">
        <f>#REF!</f>
        <v>#REF!</v>
      </c>
      <c r="D465" s="238" t="e">
        <f>#REF!</f>
        <v>#REF!</v>
      </c>
      <c r="E465" s="238" t="e">
        <f>#REF!</f>
        <v>#REF!</v>
      </c>
      <c r="F465" s="239" t="e">
        <f>#REF!</f>
        <v>#REF!</v>
      </c>
      <c r="G465" s="237" t="e">
        <f>#REF!</f>
        <v>#REF!</v>
      </c>
      <c r="H465" s="158" t="s">
        <v>455</v>
      </c>
      <c r="I465" s="231"/>
      <c r="J465" s="152" t="str">
        <f>'YARIŞMA BİLGİLERİ'!$F$21</f>
        <v>12 Yaş Erkek</v>
      </c>
      <c r="K465" s="232" t="str">
        <f t="shared" si="16"/>
        <v>İZMİR-Naili Moran Türkiye Atletizm Şampiyonası</v>
      </c>
      <c r="L465" s="156" t="e">
        <f>#REF!</f>
        <v>#REF!</v>
      </c>
      <c r="M465" s="156" t="s">
        <v>618</v>
      </c>
    </row>
    <row r="466" spans="1:13" ht="24.75" customHeight="1" x14ac:dyDescent="0.2">
      <c r="A466" s="150">
        <v>757</v>
      </c>
      <c r="B466" s="234" t="s">
        <v>468</v>
      </c>
      <c r="C466" s="236" t="e">
        <f>#REF!</f>
        <v>#REF!</v>
      </c>
      <c r="D466" s="238" t="e">
        <f>#REF!</f>
        <v>#REF!</v>
      </c>
      <c r="E466" s="238" t="e">
        <f>#REF!</f>
        <v>#REF!</v>
      </c>
      <c r="F466" s="239" t="e">
        <f>#REF!</f>
        <v>#REF!</v>
      </c>
      <c r="G466" s="237" t="e">
        <f>#REF!</f>
        <v>#REF!</v>
      </c>
      <c r="H466" s="158" t="s">
        <v>455</v>
      </c>
      <c r="I466" s="231"/>
      <c r="J466" s="152" t="str">
        <f>'YARIŞMA BİLGİLERİ'!$F$21</f>
        <v>12 Yaş Erkek</v>
      </c>
      <c r="K466" s="232" t="str">
        <f t="shared" si="16"/>
        <v>İZMİR-Naili Moran Türkiye Atletizm Şampiyonası</v>
      </c>
      <c r="L466" s="156" t="e">
        <f>#REF!</f>
        <v>#REF!</v>
      </c>
      <c r="M466" s="156" t="s">
        <v>618</v>
      </c>
    </row>
    <row r="467" spans="1:13" ht="24.75" customHeight="1" x14ac:dyDescent="0.2">
      <c r="A467" s="150">
        <v>758</v>
      </c>
      <c r="B467" s="234" t="s">
        <v>468</v>
      </c>
      <c r="C467" s="236" t="e">
        <f>#REF!</f>
        <v>#REF!</v>
      </c>
      <c r="D467" s="238" t="e">
        <f>#REF!</f>
        <v>#REF!</v>
      </c>
      <c r="E467" s="238" t="e">
        <f>#REF!</f>
        <v>#REF!</v>
      </c>
      <c r="F467" s="239" t="e">
        <f>#REF!</f>
        <v>#REF!</v>
      </c>
      <c r="G467" s="237" t="e">
        <f>#REF!</f>
        <v>#REF!</v>
      </c>
      <c r="H467" s="158" t="s">
        <v>455</v>
      </c>
      <c r="I467" s="231"/>
      <c r="J467" s="152" t="str">
        <f>'YARIŞMA BİLGİLERİ'!$F$21</f>
        <v>12 Yaş Erkek</v>
      </c>
      <c r="K467" s="232" t="str">
        <f t="shared" si="16"/>
        <v>İZMİR-Naili Moran Türkiye Atletizm Şampiyonası</v>
      </c>
      <c r="L467" s="156" t="e">
        <f>#REF!</f>
        <v>#REF!</v>
      </c>
      <c r="M467" s="156" t="s">
        <v>618</v>
      </c>
    </row>
    <row r="468" spans="1:13" ht="24.75" customHeight="1" x14ac:dyDescent="0.2">
      <c r="A468" s="150">
        <v>759</v>
      </c>
      <c r="B468" s="234" t="s">
        <v>468</v>
      </c>
      <c r="C468" s="236" t="e">
        <f>#REF!</f>
        <v>#REF!</v>
      </c>
      <c r="D468" s="238" t="e">
        <f>#REF!</f>
        <v>#REF!</v>
      </c>
      <c r="E468" s="238" t="e">
        <f>#REF!</f>
        <v>#REF!</v>
      </c>
      <c r="F468" s="239" t="e">
        <f>#REF!</f>
        <v>#REF!</v>
      </c>
      <c r="G468" s="237" t="e">
        <f>#REF!</f>
        <v>#REF!</v>
      </c>
      <c r="H468" s="158" t="s">
        <v>455</v>
      </c>
      <c r="I468" s="231"/>
      <c r="J468" s="152" t="str">
        <f>'YARIŞMA BİLGİLERİ'!$F$21</f>
        <v>12 Yaş Erkek</v>
      </c>
      <c r="K468" s="232" t="str">
        <f t="shared" si="16"/>
        <v>İZMİR-Naili Moran Türkiye Atletizm Şampiyonası</v>
      </c>
      <c r="L468" s="156" t="e">
        <f>#REF!</f>
        <v>#REF!</v>
      </c>
      <c r="M468" s="156" t="s">
        <v>618</v>
      </c>
    </row>
    <row r="469" spans="1:13" ht="24.75" customHeight="1" x14ac:dyDescent="0.2">
      <c r="A469" s="150">
        <v>760</v>
      </c>
      <c r="B469" s="234" t="s">
        <v>468</v>
      </c>
      <c r="C469" s="236" t="e">
        <f>#REF!</f>
        <v>#REF!</v>
      </c>
      <c r="D469" s="238" t="e">
        <f>#REF!</f>
        <v>#REF!</v>
      </c>
      <c r="E469" s="238" t="e">
        <f>#REF!</f>
        <v>#REF!</v>
      </c>
      <c r="F469" s="239" t="e">
        <f>#REF!</f>
        <v>#REF!</v>
      </c>
      <c r="G469" s="237" t="e">
        <f>#REF!</f>
        <v>#REF!</v>
      </c>
      <c r="H469" s="158" t="s">
        <v>455</v>
      </c>
      <c r="I469" s="231"/>
      <c r="J469" s="152" t="str">
        <f>'YARIŞMA BİLGİLERİ'!$F$21</f>
        <v>12 Yaş Erkek</v>
      </c>
      <c r="K469" s="232" t="str">
        <f t="shared" si="16"/>
        <v>İZMİR-Naili Moran Türkiye Atletizm Şampiyonası</v>
      </c>
      <c r="L469" s="156" t="e">
        <f>#REF!</f>
        <v>#REF!</v>
      </c>
      <c r="M469" s="156" t="s">
        <v>618</v>
      </c>
    </row>
    <row r="470" spans="1:13" ht="24.75" customHeight="1" x14ac:dyDescent="0.2">
      <c r="A470" s="150">
        <v>761</v>
      </c>
      <c r="B470" s="234" t="s">
        <v>468</v>
      </c>
      <c r="C470" s="236" t="e">
        <f>#REF!</f>
        <v>#REF!</v>
      </c>
      <c r="D470" s="238" t="e">
        <f>#REF!</f>
        <v>#REF!</v>
      </c>
      <c r="E470" s="238" t="e">
        <f>#REF!</f>
        <v>#REF!</v>
      </c>
      <c r="F470" s="239" t="e">
        <f>#REF!</f>
        <v>#REF!</v>
      </c>
      <c r="G470" s="237" t="e">
        <f>#REF!</f>
        <v>#REF!</v>
      </c>
      <c r="H470" s="158" t="s">
        <v>455</v>
      </c>
      <c r="I470" s="231"/>
      <c r="J470" s="152" t="str">
        <f>'YARIŞMA BİLGİLERİ'!$F$21</f>
        <v>12 Yaş Erkek</v>
      </c>
      <c r="K470" s="232" t="str">
        <f t="shared" si="16"/>
        <v>İZMİR-Naili Moran Türkiye Atletizm Şampiyonası</v>
      </c>
      <c r="L470" s="156" t="e">
        <f>#REF!</f>
        <v>#REF!</v>
      </c>
      <c r="M470" s="156" t="s">
        <v>618</v>
      </c>
    </row>
    <row r="471" spans="1:13" ht="24.75" customHeight="1" x14ac:dyDescent="0.2">
      <c r="A471" s="150">
        <v>762</v>
      </c>
      <c r="B471" s="234" t="s">
        <v>468</v>
      </c>
      <c r="C471" s="236" t="e">
        <f>#REF!</f>
        <v>#REF!</v>
      </c>
      <c r="D471" s="238" t="e">
        <f>#REF!</f>
        <v>#REF!</v>
      </c>
      <c r="E471" s="238" t="e">
        <f>#REF!</f>
        <v>#REF!</v>
      </c>
      <c r="F471" s="239" t="e">
        <f>#REF!</f>
        <v>#REF!</v>
      </c>
      <c r="G471" s="237" t="e">
        <f>#REF!</f>
        <v>#REF!</v>
      </c>
      <c r="H471" s="158" t="s">
        <v>455</v>
      </c>
      <c r="I471" s="231"/>
      <c r="J471" s="152" t="str">
        <f>'YARIŞMA BİLGİLERİ'!$F$21</f>
        <v>12 Yaş Erkek</v>
      </c>
      <c r="K471" s="232" t="str">
        <f t="shared" si="16"/>
        <v>İZMİR-Naili Moran Türkiye Atletizm Şampiyonası</v>
      </c>
      <c r="L471" s="156" t="e">
        <f>#REF!</f>
        <v>#REF!</v>
      </c>
      <c r="M471" s="156" t="s">
        <v>618</v>
      </c>
    </row>
    <row r="472" spans="1:13" ht="24.75" customHeight="1" x14ac:dyDescent="0.2">
      <c r="A472" s="150">
        <v>763</v>
      </c>
      <c r="B472" s="234" t="s">
        <v>468</v>
      </c>
      <c r="C472" s="236" t="e">
        <f>#REF!</f>
        <v>#REF!</v>
      </c>
      <c r="D472" s="238" t="e">
        <f>#REF!</f>
        <v>#REF!</v>
      </c>
      <c r="E472" s="238" t="e">
        <f>#REF!</f>
        <v>#REF!</v>
      </c>
      <c r="F472" s="239" t="e">
        <f>#REF!</f>
        <v>#REF!</v>
      </c>
      <c r="G472" s="237" t="e">
        <f>#REF!</f>
        <v>#REF!</v>
      </c>
      <c r="H472" s="158" t="s">
        <v>455</v>
      </c>
      <c r="I472" s="231"/>
      <c r="J472" s="152" t="str">
        <f>'YARIŞMA BİLGİLERİ'!$F$21</f>
        <v>12 Yaş Erkek</v>
      </c>
      <c r="K472" s="232" t="str">
        <f t="shared" si="16"/>
        <v>İZMİR-Naili Moran Türkiye Atletizm Şampiyonası</v>
      </c>
      <c r="L472" s="156" t="e">
        <f>#REF!</f>
        <v>#REF!</v>
      </c>
      <c r="M472" s="156" t="s">
        <v>618</v>
      </c>
    </row>
    <row r="473" spans="1:13" ht="24.75" customHeight="1" x14ac:dyDescent="0.2">
      <c r="A473" s="150">
        <v>764</v>
      </c>
      <c r="B473" s="234" t="s">
        <v>468</v>
      </c>
      <c r="C473" s="236" t="e">
        <f>#REF!</f>
        <v>#REF!</v>
      </c>
      <c r="D473" s="238" t="e">
        <f>#REF!</f>
        <v>#REF!</v>
      </c>
      <c r="E473" s="238" t="e">
        <f>#REF!</f>
        <v>#REF!</v>
      </c>
      <c r="F473" s="239" t="e">
        <f>#REF!</f>
        <v>#REF!</v>
      </c>
      <c r="G473" s="237" t="e">
        <f>#REF!</f>
        <v>#REF!</v>
      </c>
      <c r="H473" s="158" t="s">
        <v>455</v>
      </c>
      <c r="I473" s="231"/>
      <c r="J473" s="152" t="str">
        <f>'YARIŞMA BİLGİLERİ'!$F$21</f>
        <v>12 Yaş Erkek</v>
      </c>
      <c r="K473" s="232" t="str">
        <f t="shared" si="16"/>
        <v>İZMİR-Naili Moran Türkiye Atletizm Şampiyonası</v>
      </c>
      <c r="L473" s="156" t="e">
        <f>#REF!</f>
        <v>#REF!</v>
      </c>
      <c r="M473" s="156" t="s">
        <v>618</v>
      </c>
    </row>
    <row r="474" spans="1:13" ht="24.75" customHeight="1" x14ac:dyDescent="0.2">
      <c r="A474" s="150">
        <v>765</v>
      </c>
      <c r="B474" s="234" t="s">
        <v>468</v>
      </c>
      <c r="C474" s="236" t="e">
        <f>#REF!</f>
        <v>#REF!</v>
      </c>
      <c r="D474" s="238" t="e">
        <f>#REF!</f>
        <v>#REF!</v>
      </c>
      <c r="E474" s="238" t="e">
        <f>#REF!</f>
        <v>#REF!</v>
      </c>
      <c r="F474" s="239" t="e">
        <f>#REF!</f>
        <v>#REF!</v>
      </c>
      <c r="G474" s="237" t="e">
        <f>#REF!</f>
        <v>#REF!</v>
      </c>
      <c r="H474" s="158" t="s">
        <v>455</v>
      </c>
      <c r="I474" s="231"/>
      <c r="J474" s="152" t="str">
        <f>'YARIŞMA BİLGİLERİ'!$F$21</f>
        <v>12 Yaş Erkek</v>
      </c>
      <c r="K474" s="232" t="str">
        <f t="shared" si="16"/>
        <v>İZMİR-Naili Moran Türkiye Atletizm Şampiyonası</v>
      </c>
      <c r="L474" s="156" t="e">
        <f>#REF!</f>
        <v>#REF!</v>
      </c>
      <c r="M474" s="156" t="s">
        <v>618</v>
      </c>
    </row>
    <row r="475" spans="1:13" ht="24.75" customHeight="1" x14ac:dyDescent="0.2">
      <c r="A475" s="150">
        <v>766</v>
      </c>
      <c r="B475" s="234" t="s">
        <v>468</v>
      </c>
      <c r="C475" s="236" t="e">
        <f>#REF!</f>
        <v>#REF!</v>
      </c>
      <c r="D475" s="238" t="e">
        <f>#REF!</f>
        <v>#REF!</v>
      </c>
      <c r="E475" s="238" t="e">
        <f>#REF!</f>
        <v>#REF!</v>
      </c>
      <c r="F475" s="239" t="e">
        <f>#REF!</f>
        <v>#REF!</v>
      </c>
      <c r="G475" s="237" t="e">
        <f>#REF!</f>
        <v>#REF!</v>
      </c>
      <c r="H475" s="158" t="s">
        <v>455</v>
      </c>
      <c r="I475" s="231"/>
      <c r="J475" s="152" t="str">
        <f>'YARIŞMA BİLGİLERİ'!$F$21</f>
        <v>12 Yaş Erkek</v>
      </c>
      <c r="K475" s="232" t="str">
        <f t="shared" si="16"/>
        <v>İZMİR-Naili Moran Türkiye Atletizm Şampiyonası</v>
      </c>
      <c r="L475" s="156" t="e">
        <f>#REF!</f>
        <v>#REF!</v>
      </c>
      <c r="M475" s="156" t="s">
        <v>618</v>
      </c>
    </row>
    <row r="476" spans="1:13" ht="24.75" customHeight="1" x14ac:dyDescent="0.2">
      <c r="A476" s="150">
        <v>767</v>
      </c>
      <c r="B476" s="234" t="s">
        <v>468</v>
      </c>
      <c r="C476" s="236" t="e">
        <f>#REF!</f>
        <v>#REF!</v>
      </c>
      <c r="D476" s="238" t="e">
        <f>#REF!</f>
        <v>#REF!</v>
      </c>
      <c r="E476" s="238" t="e">
        <f>#REF!</f>
        <v>#REF!</v>
      </c>
      <c r="F476" s="239" t="e">
        <f>#REF!</f>
        <v>#REF!</v>
      </c>
      <c r="G476" s="237" t="e">
        <f>#REF!</f>
        <v>#REF!</v>
      </c>
      <c r="H476" s="158" t="s">
        <v>455</v>
      </c>
      <c r="I476" s="231"/>
      <c r="J476" s="152" t="str">
        <f>'YARIŞMA BİLGİLERİ'!$F$21</f>
        <v>12 Yaş Erkek</v>
      </c>
      <c r="K476" s="232" t="str">
        <f t="shared" si="16"/>
        <v>İZMİR-Naili Moran Türkiye Atletizm Şampiyonası</v>
      </c>
      <c r="L476" s="156" t="e">
        <f>#REF!</f>
        <v>#REF!</v>
      </c>
      <c r="M476" s="156" t="s">
        <v>618</v>
      </c>
    </row>
    <row r="477" spans="1:13" ht="24.75" customHeight="1" x14ac:dyDescent="0.2">
      <c r="A477" s="150">
        <v>768</v>
      </c>
      <c r="B477" s="234" t="s">
        <v>468</v>
      </c>
      <c r="C477" s="236" t="e">
        <f>#REF!</f>
        <v>#REF!</v>
      </c>
      <c r="D477" s="238" t="e">
        <f>#REF!</f>
        <v>#REF!</v>
      </c>
      <c r="E477" s="238" t="e">
        <f>#REF!</f>
        <v>#REF!</v>
      </c>
      <c r="F477" s="239" t="e">
        <f>#REF!</f>
        <v>#REF!</v>
      </c>
      <c r="G477" s="237" t="e">
        <f>#REF!</f>
        <v>#REF!</v>
      </c>
      <c r="H477" s="158" t="s">
        <v>455</v>
      </c>
      <c r="I477" s="231"/>
      <c r="J477" s="152" t="str">
        <f>'YARIŞMA BİLGİLERİ'!$F$21</f>
        <v>12 Yaş Erkek</v>
      </c>
      <c r="K477" s="232" t="str">
        <f t="shared" si="16"/>
        <v>İZMİR-Naili Moran Türkiye Atletizm Şampiyonası</v>
      </c>
      <c r="L477" s="156" t="e">
        <f>#REF!</f>
        <v>#REF!</v>
      </c>
      <c r="M477" s="156" t="s">
        <v>618</v>
      </c>
    </row>
    <row r="478" spans="1:13" ht="24.75" customHeight="1" x14ac:dyDescent="0.2">
      <c r="A478" s="150">
        <v>769</v>
      </c>
      <c r="B478" s="234" t="s">
        <v>468</v>
      </c>
      <c r="C478" s="236" t="e">
        <f>#REF!</f>
        <v>#REF!</v>
      </c>
      <c r="D478" s="238" t="e">
        <f>#REF!</f>
        <v>#REF!</v>
      </c>
      <c r="E478" s="238" t="e">
        <f>#REF!</f>
        <v>#REF!</v>
      </c>
      <c r="F478" s="239" t="e">
        <f>#REF!</f>
        <v>#REF!</v>
      </c>
      <c r="G478" s="237" t="e">
        <f>#REF!</f>
        <v>#REF!</v>
      </c>
      <c r="H478" s="158" t="s">
        <v>455</v>
      </c>
      <c r="I478" s="231"/>
      <c r="J478" s="152" t="str">
        <f>'YARIŞMA BİLGİLERİ'!$F$21</f>
        <v>12 Yaş Erkek</v>
      </c>
      <c r="K478" s="232" t="str">
        <f t="shared" si="16"/>
        <v>İZMİR-Naili Moran Türkiye Atletizm Şampiyonası</v>
      </c>
      <c r="L478" s="156" t="e">
        <f>#REF!</f>
        <v>#REF!</v>
      </c>
      <c r="M478" s="156" t="s">
        <v>618</v>
      </c>
    </row>
    <row r="479" spans="1:13" ht="24.75" customHeight="1" x14ac:dyDescent="0.2">
      <c r="A479" s="150">
        <v>770</v>
      </c>
      <c r="B479" s="234" t="s">
        <v>468</v>
      </c>
      <c r="C479" s="236" t="e">
        <f>#REF!</f>
        <v>#REF!</v>
      </c>
      <c r="D479" s="238" t="e">
        <f>#REF!</f>
        <v>#REF!</v>
      </c>
      <c r="E479" s="238" t="e">
        <f>#REF!</f>
        <v>#REF!</v>
      </c>
      <c r="F479" s="239" t="e">
        <f>#REF!</f>
        <v>#REF!</v>
      </c>
      <c r="G479" s="237" t="e">
        <f>#REF!</f>
        <v>#REF!</v>
      </c>
      <c r="H479" s="158" t="s">
        <v>455</v>
      </c>
      <c r="I479" s="231"/>
      <c r="J479" s="152" t="str">
        <f>'YARIŞMA BİLGİLERİ'!$F$21</f>
        <v>12 Yaş Erkek</v>
      </c>
      <c r="K479" s="232" t="str">
        <f t="shared" si="16"/>
        <v>İZMİR-Naili Moran Türkiye Atletizm Şampiyonası</v>
      </c>
      <c r="L479" s="156" t="e">
        <f>#REF!</f>
        <v>#REF!</v>
      </c>
      <c r="M479" s="156" t="s">
        <v>618</v>
      </c>
    </row>
    <row r="480" spans="1:13" ht="24.75" customHeight="1" x14ac:dyDescent="0.2">
      <c r="A480" s="150">
        <v>771</v>
      </c>
      <c r="B480" s="160" t="s">
        <v>456</v>
      </c>
      <c r="C480" s="151" t="e">
        <f>#REF!</f>
        <v>#REF!</v>
      </c>
      <c r="D480" s="155" t="e">
        <f>#REF!</f>
        <v>#REF!</v>
      </c>
      <c r="E480" s="155" t="e">
        <f>#REF!</f>
        <v>#REF!</v>
      </c>
      <c r="F480" s="182" t="e">
        <f>#REF!</f>
        <v>#REF!</v>
      </c>
      <c r="G480" s="153" t="e">
        <f>#REF!</f>
        <v>#REF!</v>
      </c>
      <c r="H480" s="152" t="s">
        <v>456</v>
      </c>
      <c r="I480" s="158"/>
      <c r="J480" s="152" t="str">
        <f>'YARIŞMA BİLGİLERİ'!$F$21</f>
        <v>12 Yaş Erkek</v>
      </c>
      <c r="K480" s="155" t="str">
        <f t="shared" si="16"/>
        <v>İZMİR-Naili Moran Türkiye Atletizm Şampiyonası</v>
      </c>
      <c r="L480" s="156" t="e">
        <f>#REF!</f>
        <v>#REF!</v>
      </c>
      <c r="M480" s="156" t="s">
        <v>618</v>
      </c>
    </row>
    <row r="481" spans="1:13" ht="24.75" customHeight="1" x14ac:dyDescent="0.2">
      <c r="A481" s="150">
        <v>772</v>
      </c>
      <c r="B481" s="160" t="s">
        <v>456</v>
      </c>
      <c r="C481" s="151" t="e">
        <f>#REF!</f>
        <v>#REF!</v>
      </c>
      <c r="D481" s="155" t="e">
        <f>#REF!</f>
        <v>#REF!</v>
      </c>
      <c r="E481" s="155" t="e">
        <f>#REF!</f>
        <v>#REF!</v>
      </c>
      <c r="F481" s="182" t="e">
        <f>#REF!</f>
        <v>#REF!</v>
      </c>
      <c r="G481" s="153" t="e">
        <f>#REF!</f>
        <v>#REF!</v>
      </c>
      <c r="H481" s="152" t="s">
        <v>456</v>
      </c>
      <c r="I481" s="158"/>
      <c r="J481" s="152" t="str">
        <f>'YARIŞMA BİLGİLERİ'!$F$21</f>
        <v>12 Yaş Erkek</v>
      </c>
      <c r="K481" s="155" t="str">
        <f t="shared" ref="K481:K505" si="17">CONCATENATE(K$1,"-",A$1)</f>
        <v>İZMİR-Naili Moran Türkiye Atletizm Şampiyonası</v>
      </c>
      <c r="L481" s="156" t="e">
        <f>#REF!</f>
        <v>#REF!</v>
      </c>
      <c r="M481" s="156" t="s">
        <v>618</v>
      </c>
    </row>
    <row r="482" spans="1:13" ht="24.75" customHeight="1" x14ac:dyDescent="0.2">
      <c r="A482" s="150">
        <v>773</v>
      </c>
      <c r="B482" s="160" t="s">
        <v>456</v>
      </c>
      <c r="C482" s="151" t="e">
        <f>#REF!</f>
        <v>#REF!</v>
      </c>
      <c r="D482" s="155" t="e">
        <f>#REF!</f>
        <v>#REF!</v>
      </c>
      <c r="E482" s="155" t="e">
        <f>#REF!</f>
        <v>#REF!</v>
      </c>
      <c r="F482" s="182" t="e">
        <f>#REF!</f>
        <v>#REF!</v>
      </c>
      <c r="G482" s="153" t="e">
        <f>#REF!</f>
        <v>#REF!</v>
      </c>
      <c r="H482" s="152" t="s">
        <v>456</v>
      </c>
      <c r="I482" s="158"/>
      <c r="J482" s="152" t="str">
        <f>'YARIŞMA BİLGİLERİ'!$F$21</f>
        <v>12 Yaş Erkek</v>
      </c>
      <c r="K482" s="155" t="str">
        <f t="shared" si="17"/>
        <v>İZMİR-Naili Moran Türkiye Atletizm Şampiyonası</v>
      </c>
      <c r="L482" s="156" t="e">
        <f>#REF!</f>
        <v>#REF!</v>
      </c>
      <c r="M482" s="156" t="s">
        <v>618</v>
      </c>
    </row>
    <row r="483" spans="1:13" ht="24.75" customHeight="1" x14ac:dyDescent="0.2">
      <c r="A483" s="150">
        <v>774</v>
      </c>
      <c r="B483" s="160" t="s">
        <v>456</v>
      </c>
      <c r="C483" s="151" t="e">
        <f>#REF!</f>
        <v>#REF!</v>
      </c>
      <c r="D483" s="155" t="e">
        <f>#REF!</f>
        <v>#REF!</v>
      </c>
      <c r="E483" s="155" t="e">
        <f>#REF!</f>
        <v>#REF!</v>
      </c>
      <c r="F483" s="182" t="e">
        <f>#REF!</f>
        <v>#REF!</v>
      </c>
      <c r="G483" s="153" t="e">
        <f>#REF!</f>
        <v>#REF!</v>
      </c>
      <c r="H483" s="152" t="s">
        <v>456</v>
      </c>
      <c r="I483" s="158"/>
      <c r="J483" s="152" t="str">
        <f>'YARIŞMA BİLGİLERİ'!$F$21</f>
        <v>12 Yaş Erkek</v>
      </c>
      <c r="K483" s="155" t="str">
        <f t="shared" si="17"/>
        <v>İZMİR-Naili Moran Türkiye Atletizm Şampiyonası</v>
      </c>
      <c r="L483" s="156" t="e">
        <f>#REF!</f>
        <v>#REF!</v>
      </c>
      <c r="M483" s="156" t="s">
        <v>618</v>
      </c>
    </row>
    <row r="484" spans="1:13" ht="24.75" customHeight="1" x14ac:dyDescent="0.2">
      <c r="A484" s="150">
        <v>775</v>
      </c>
      <c r="B484" s="160" t="s">
        <v>456</v>
      </c>
      <c r="C484" s="151" t="e">
        <f>#REF!</f>
        <v>#REF!</v>
      </c>
      <c r="D484" s="155" t="e">
        <f>#REF!</f>
        <v>#REF!</v>
      </c>
      <c r="E484" s="155" t="e">
        <f>#REF!</f>
        <v>#REF!</v>
      </c>
      <c r="F484" s="182" t="e">
        <f>#REF!</f>
        <v>#REF!</v>
      </c>
      <c r="G484" s="153" t="e">
        <f>#REF!</f>
        <v>#REF!</v>
      </c>
      <c r="H484" s="152" t="s">
        <v>456</v>
      </c>
      <c r="I484" s="158"/>
      <c r="J484" s="152" t="str">
        <f>'YARIŞMA BİLGİLERİ'!$F$21</f>
        <v>12 Yaş Erkek</v>
      </c>
      <c r="K484" s="155" t="str">
        <f t="shared" si="17"/>
        <v>İZMİR-Naili Moran Türkiye Atletizm Şampiyonası</v>
      </c>
      <c r="L484" s="156" t="e">
        <f>#REF!</f>
        <v>#REF!</v>
      </c>
      <c r="M484" s="156" t="s">
        <v>618</v>
      </c>
    </row>
    <row r="485" spans="1:13" ht="24.75" customHeight="1" x14ac:dyDescent="0.2">
      <c r="A485" s="150">
        <v>776</v>
      </c>
      <c r="B485" s="160" t="s">
        <v>456</v>
      </c>
      <c r="C485" s="151" t="e">
        <f>#REF!</f>
        <v>#REF!</v>
      </c>
      <c r="D485" s="155" t="e">
        <f>#REF!</f>
        <v>#REF!</v>
      </c>
      <c r="E485" s="155" t="e">
        <f>#REF!</f>
        <v>#REF!</v>
      </c>
      <c r="F485" s="182" t="e">
        <f>#REF!</f>
        <v>#REF!</v>
      </c>
      <c r="G485" s="153" t="e">
        <f>#REF!</f>
        <v>#REF!</v>
      </c>
      <c r="H485" s="152" t="s">
        <v>456</v>
      </c>
      <c r="I485" s="158"/>
      <c r="J485" s="152" t="str">
        <f>'YARIŞMA BİLGİLERİ'!$F$21</f>
        <v>12 Yaş Erkek</v>
      </c>
      <c r="K485" s="155" t="str">
        <f t="shared" si="17"/>
        <v>İZMİR-Naili Moran Türkiye Atletizm Şampiyonası</v>
      </c>
      <c r="L485" s="156" t="e">
        <f>#REF!</f>
        <v>#REF!</v>
      </c>
      <c r="M485" s="156" t="s">
        <v>618</v>
      </c>
    </row>
    <row r="486" spans="1:13" ht="24.75" customHeight="1" x14ac:dyDescent="0.2">
      <c r="A486" s="150">
        <v>777</v>
      </c>
      <c r="B486" s="160" t="s">
        <v>456</v>
      </c>
      <c r="C486" s="151" t="e">
        <f>#REF!</f>
        <v>#REF!</v>
      </c>
      <c r="D486" s="155" t="e">
        <f>#REF!</f>
        <v>#REF!</v>
      </c>
      <c r="E486" s="155" t="e">
        <f>#REF!</f>
        <v>#REF!</v>
      </c>
      <c r="F486" s="182" t="e">
        <f>#REF!</f>
        <v>#REF!</v>
      </c>
      <c r="G486" s="153" t="e">
        <f>#REF!</f>
        <v>#REF!</v>
      </c>
      <c r="H486" s="152" t="s">
        <v>456</v>
      </c>
      <c r="I486" s="158"/>
      <c r="J486" s="152" t="str">
        <f>'YARIŞMA BİLGİLERİ'!$F$21</f>
        <v>12 Yaş Erkek</v>
      </c>
      <c r="K486" s="155" t="str">
        <f t="shared" si="17"/>
        <v>İZMİR-Naili Moran Türkiye Atletizm Şampiyonası</v>
      </c>
      <c r="L486" s="156" t="e">
        <f>#REF!</f>
        <v>#REF!</v>
      </c>
      <c r="M486" s="156" t="s">
        <v>618</v>
      </c>
    </row>
    <row r="487" spans="1:13" ht="24.75" customHeight="1" x14ac:dyDescent="0.2">
      <c r="A487" s="150">
        <v>778</v>
      </c>
      <c r="B487" s="160" t="s">
        <v>456</v>
      </c>
      <c r="C487" s="151" t="e">
        <f>#REF!</f>
        <v>#REF!</v>
      </c>
      <c r="D487" s="155" t="e">
        <f>#REF!</f>
        <v>#REF!</v>
      </c>
      <c r="E487" s="155" t="e">
        <f>#REF!</f>
        <v>#REF!</v>
      </c>
      <c r="F487" s="182" t="e">
        <f>#REF!</f>
        <v>#REF!</v>
      </c>
      <c r="G487" s="153" t="e">
        <f>#REF!</f>
        <v>#REF!</v>
      </c>
      <c r="H487" s="152" t="s">
        <v>456</v>
      </c>
      <c r="I487" s="158"/>
      <c r="J487" s="152" t="str">
        <f>'YARIŞMA BİLGİLERİ'!$F$21</f>
        <v>12 Yaş Erkek</v>
      </c>
      <c r="K487" s="155" t="str">
        <f t="shared" si="17"/>
        <v>İZMİR-Naili Moran Türkiye Atletizm Şampiyonası</v>
      </c>
      <c r="L487" s="156" t="e">
        <f>#REF!</f>
        <v>#REF!</v>
      </c>
      <c r="M487" s="156" t="s">
        <v>618</v>
      </c>
    </row>
    <row r="488" spans="1:13" ht="24.75" customHeight="1" x14ac:dyDescent="0.2">
      <c r="A488" s="150">
        <v>779</v>
      </c>
      <c r="B488" s="160" t="s">
        <v>456</v>
      </c>
      <c r="C488" s="151" t="e">
        <f>#REF!</f>
        <v>#REF!</v>
      </c>
      <c r="D488" s="155" t="e">
        <f>#REF!</f>
        <v>#REF!</v>
      </c>
      <c r="E488" s="155" t="e">
        <f>#REF!</f>
        <v>#REF!</v>
      </c>
      <c r="F488" s="182" t="e">
        <f>#REF!</f>
        <v>#REF!</v>
      </c>
      <c r="G488" s="153" t="e">
        <f>#REF!</f>
        <v>#REF!</v>
      </c>
      <c r="H488" s="152" t="s">
        <v>456</v>
      </c>
      <c r="I488" s="158"/>
      <c r="J488" s="152" t="str">
        <f>'YARIŞMA BİLGİLERİ'!$F$21</f>
        <v>12 Yaş Erkek</v>
      </c>
      <c r="K488" s="155" t="str">
        <f t="shared" si="17"/>
        <v>İZMİR-Naili Moran Türkiye Atletizm Şampiyonası</v>
      </c>
      <c r="L488" s="156" t="e">
        <f>#REF!</f>
        <v>#REF!</v>
      </c>
      <c r="M488" s="156" t="s">
        <v>618</v>
      </c>
    </row>
    <row r="489" spans="1:13" ht="24.75" customHeight="1" x14ac:dyDescent="0.2">
      <c r="A489" s="150">
        <v>780</v>
      </c>
      <c r="B489" s="160" t="s">
        <v>456</v>
      </c>
      <c r="C489" s="151" t="e">
        <f>#REF!</f>
        <v>#REF!</v>
      </c>
      <c r="D489" s="155" t="e">
        <f>#REF!</f>
        <v>#REF!</v>
      </c>
      <c r="E489" s="155" t="e">
        <f>#REF!</f>
        <v>#REF!</v>
      </c>
      <c r="F489" s="182" t="e">
        <f>#REF!</f>
        <v>#REF!</v>
      </c>
      <c r="G489" s="153" t="e">
        <f>#REF!</f>
        <v>#REF!</v>
      </c>
      <c r="H489" s="152" t="s">
        <v>456</v>
      </c>
      <c r="I489" s="158"/>
      <c r="J489" s="152" t="str">
        <f>'YARIŞMA BİLGİLERİ'!$F$21</f>
        <v>12 Yaş Erkek</v>
      </c>
      <c r="K489" s="155" t="str">
        <f t="shared" si="17"/>
        <v>İZMİR-Naili Moran Türkiye Atletizm Şampiyonası</v>
      </c>
      <c r="L489" s="156" t="e">
        <f>#REF!</f>
        <v>#REF!</v>
      </c>
      <c r="M489" s="156" t="s">
        <v>618</v>
      </c>
    </row>
    <row r="490" spans="1:13" ht="24.75" customHeight="1" x14ac:dyDescent="0.2">
      <c r="A490" s="150">
        <v>781</v>
      </c>
      <c r="B490" s="160" t="s">
        <v>456</v>
      </c>
      <c r="C490" s="151" t="e">
        <f>#REF!</f>
        <v>#REF!</v>
      </c>
      <c r="D490" s="155" t="e">
        <f>#REF!</f>
        <v>#REF!</v>
      </c>
      <c r="E490" s="155" t="e">
        <f>#REF!</f>
        <v>#REF!</v>
      </c>
      <c r="F490" s="182" t="e">
        <f>#REF!</f>
        <v>#REF!</v>
      </c>
      <c r="G490" s="153" t="e">
        <f>#REF!</f>
        <v>#REF!</v>
      </c>
      <c r="H490" s="152" t="s">
        <v>456</v>
      </c>
      <c r="I490" s="158"/>
      <c r="J490" s="152" t="str">
        <f>'YARIŞMA BİLGİLERİ'!$F$21</f>
        <v>12 Yaş Erkek</v>
      </c>
      <c r="K490" s="155" t="str">
        <f t="shared" si="17"/>
        <v>İZMİR-Naili Moran Türkiye Atletizm Şampiyonası</v>
      </c>
      <c r="L490" s="156" t="e">
        <f>#REF!</f>
        <v>#REF!</v>
      </c>
      <c r="M490" s="156" t="s">
        <v>618</v>
      </c>
    </row>
    <row r="491" spans="1:13" ht="24.75" customHeight="1" x14ac:dyDescent="0.2">
      <c r="A491" s="150">
        <v>782</v>
      </c>
      <c r="B491" s="160" t="s">
        <v>456</v>
      </c>
      <c r="C491" s="151" t="e">
        <f>#REF!</f>
        <v>#REF!</v>
      </c>
      <c r="D491" s="155" t="e">
        <f>#REF!</f>
        <v>#REF!</v>
      </c>
      <c r="E491" s="155" t="e">
        <f>#REF!</f>
        <v>#REF!</v>
      </c>
      <c r="F491" s="182" t="e">
        <f>#REF!</f>
        <v>#REF!</v>
      </c>
      <c r="G491" s="153" t="e">
        <f>#REF!</f>
        <v>#REF!</v>
      </c>
      <c r="H491" s="152" t="s">
        <v>456</v>
      </c>
      <c r="I491" s="158"/>
      <c r="J491" s="152" t="str">
        <f>'YARIŞMA BİLGİLERİ'!$F$21</f>
        <v>12 Yaş Erkek</v>
      </c>
      <c r="K491" s="155" t="str">
        <f t="shared" si="17"/>
        <v>İZMİR-Naili Moran Türkiye Atletizm Şampiyonası</v>
      </c>
      <c r="L491" s="156" t="e">
        <f>#REF!</f>
        <v>#REF!</v>
      </c>
      <c r="M491" s="156" t="s">
        <v>618</v>
      </c>
    </row>
    <row r="492" spans="1:13" ht="24.75" customHeight="1" x14ac:dyDescent="0.2">
      <c r="A492" s="150">
        <v>783</v>
      </c>
      <c r="B492" s="160" t="s">
        <v>456</v>
      </c>
      <c r="C492" s="151" t="e">
        <f>#REF!</f>
        <v>#REF!</v>
      </c>
      <c r="D492" s="155" t="e">
        <f>#REF!</f>
        <v>#REF!</v>
      </c>
      <c r="E492" s="155" t="e">
        <f>#REF!</f>
        <v>#REF!</v>
      </c>
      <c r="F492" s="182" t="e">
        <f>#REF!</f>
        <v>#REF!</v>
      </c>
      <c r="G492" s="153" t="e">
        <f>#REF!</f>
        <v>#REF!</v>
      </c>
      <c r="H492" s="152" t="s">
        <v>456</v>
      </c>
      <c r="I492" s="158"/>
      <c r="J492" s="152" t="str">
        <f>'YARIŞMA BİLGİLERİ'!$F$21</f>
        <v>12 Yaş Erkek</v>
      </c>
      <c r="K492" s="155" t="str">
        <f t="shared" si="17"/>
        <v>İZMİR-Naili Moran Türkiye Atletizm Şampiyonası</v>
      </c>
      <c r="L492" s="156" t="e">
        <f>#REF!</f>
        <v>#REF!</v>
      </c>
      <c r="M492" s="156" t="s">
        <v>618</v>
      </c>
    </row>
    <row r="493" spans="1:13" ht="24.75" customHeight="1" x14ac:dyDescent="0.2">
      <c r="A493" s="150">
        <v>784</v>
      </c>
      <c r="B493" s="160" t="s">
        <v>456</v>
      </c>
      <c r="C493" s="151" t="e">
        <f>#REF!</f>
        <v>#REF!</v>
      </c>
      <c r="D493" s="155" t="e">
        <f>#REF!</f>
        <v>#REF!</v>
      </c>
      <c r="E493" s="155" t="e">
        <f>#REF!</f>
        <v>#REF!</v>
      </c>
      <c r="F493" s="182" t="e">
        <f>#REF!</f>
        <v>#REF!</v>
      </c>
      <c r="G493" s="153" t="e">
        <f>#REF!</f>
        <v>#REF!</v>
      </c>
      <c r="H493" s="152" t="s">
        <v>456</v>
      </c>
      <c r="I493" s="158"/>
      <c r="J493" s="152" t="str">
        <f>'YARIŞMA BİLGİLERİ'!$F$21</f>
        <v>12 Yaş Erkek</v>
      </c>
      <c r="K493" s="155" t="str">
        <f t="shared" si="17"/>
        <v>İZMİR-Naili Moran Türkiye Atletizm Şampiyonası</v>
      </c>
      <c r="L493" s="156" t="e">
        <f>#REF!</f>
        <v>#REF!</v>
      </c>
      <c r="M493" s="156" t="s">
        <v>618</v>
      </c>
    </row>
    <row r="494" spans="1:13" ht="24.75" customHeight="1" x14ac:dyDescent="0.2">
      <c r="A494" s="150">
        <v>785</v>
      </c>
      <c r="B494" s="160" t="s">
        <v>456</v>
      </c>
      <c r="C494" s="151" t="e">
        <f>#REF!</f>
        <v>#REF!</v>
      </c>
      <c r="D494" s="155" t="e">
        <f>#REF!</f>
        <v>#REF!</v>
      </c>
      <c r="E494" s="155" t="e">
        <f>#REF!</f>
        <v>#REF!</v>
      </c>
      <c r="F494" s="182" t="e">
        <f>#REF!</f>
        <v>#REF!</v>
      </c>
      <c r="G494" s="153" t="e">
        <f>#REF!</f>
        <v>#REF!</v>
      </c>
      <c r="H494" s="152" t="s">
        <v>456</v>
      </c>
      <c r="I494" s="158"/>
      <c r="J494" s="152" t="str">
        <f>'YARIŞMA BİLGİLERİ'!$F$21</f>
        <v>12 Yaş Erkek</v>
      </c>
      <c r="K494" s="155" t="str">
        <f t="shared" si="17"/>
        <v>İZMİR-Naili Moran Türkiye Atletizm Şampiyonası</v>
      </c>
      <c r="L494" s="156" t="e">
        <f>#REF!</f>
        <v>#REF!</v>
      </c>
      <c r="M494" s="156" t="s">
        <v>618</v>
      </c>
    </row>
    <row r="495" spans="1:13" ht="24.75" customHeight="1" x14ac:dyDescent="0.2">
      <c r="A495" s="150">
        <v>786</v>
      </c>
      <c r="B495" s="160" t="s">
        <v>456</v>
      </c>
      <c r="C495" s="151" t="e">
        <f>#REF!</f>
        <v>#REF!</v>
      </c>
      <c r="D495" s="155" t="e">
        <f>#REF!</f>
        <v>#REF!</v>
      </c>
      <c r="E495" s="155" t="e">
        <f>#REF!</f>
        <v>#REF!</v>
      </c>
      <c r="F495" s="182" t="e">
        <f>#REF!</f>
        <v>#REF!</v>
      </c>
      <c r="G495" s="153" t="e">
        <f>#REF!</f>
        <v>#REF!</v>
      </c>
      <c r="H495" s="152" t="s">
        <v>456</v>
      </c>
      <c r="I495" s="158"/>
      <c r="J495" s="152" t="str">
        <f>'YARIŞMA BİLGİLERİ'!$F$21</f>
        <v>12 Yaş Erkek</v>
      </c>
      <c r="K495" s="155" t="str">
        <f t="shared" si="17"/>
        <v>İZMİR-Naili Moran Türkiye Atletizm Şampiyonası</v>
      </c>
      <c r="L495" s="156" t="e">
        <f>#REF!</f>
        <v>#REF!</v>
      </c>
      <c r="M495" s="156" t="s">
        <v>618</v>
      </c>
    </row>
    <row r="496" spans="1:13" ht="24.75" customHeight="1" x14ac:dyDescent="0.2">
      <c r="A496" s="150">
        <v>787</v>
      </c>
      <c r="B496" s="160" t="s">
        <v>456</v>
      </c>
      <c r="C496" s="151" t="e">
        <f>#REF!</f>
        <v>#REF!</v>
      </c>
      <c r="D496" s="155" t="e">
        <f>#REF!</f>
        <v>#REF!</v>
      </c>
      <c r="E496" s="155" t="e">
        <f>#REF!</f>
        <v>#REF!</v>
      </c>
      <c r="F496" s="182" t="e">
        <f>#REF!</f>
        <v>#REF!</v>
      </c>
      <c r="G496" s="153" t="e">
        <f>#REF!</f>
        <v>#REF!</v>
      </c>
      <c r="H496" s="152" t="s">
        <v>456</v>
      </c>
      <c r="I496" s="158"/>
      <c r="J496" s="152" t="str">
        <f>'YARIŞMA BİLGİLERİ'!$F$21</f>
        <v>12 Yaş Erkek</v>
      </c>
      <c r="K496" s="155" t="str">
        <f t="shared" si="17"/>
        <v>İZMİR-Naili Moran Türkiye Atletizm Şampiyonası</v>
      </c>
      <c r="L496" s="156" t="e">
        <f>#REF!</f>
        <v>#REF!</v>
      </c>
      <c r="M496" s="156" t="s">
        <v>618</v>
      </c>
    </row>
    <row r="497" spans="1:13" ht="24.75" customHeight="1" x14ac:dyDescent="0.2">
      <c r="A497" s="150">
        <v>788</v>
      </c>
      <c r="B497" s="160" t="s">
        <v>456</v>
      </c>
      <c r="C497" s="151" t="e">
        <f>#REF!</f>
        <v>#REF!</v>
      </c>
      <c r="D497" s="155" t="e">
        <f>#REF!</f>
        <v>#REF!</v>
      </c>
      <c r="E497" s="155" t="e">
        <f>#REF!</f>
        <v>#REF!</v>
      </c>
      <c r="F497" s="182" t="e">
        <f>#REF!</f>
        <v>#REF!</v>
      </c>
      <c r="G497" s="153" t="e">
        <f>#REF!</f>
        <v>#REF!</v>
      </c>
      <c r="H497" s="152" t="s">
        <v>456</v>
      </c>
      <c r="I497" s="158"/>
      <c r="J497" s="152" t="str">
        <f>'YARIŞMA BİLGİLERİ'!$F$21</f>
        <v>12 Yaş Erkek</v>
      </c>
      <c r="K497" s="155" t="str">
        <f t="shared" si="17"/>
        <v>İZMİR-Naili Moran Türkiye Atletizm Şampiyonası</v>
      </c>
      <c r="L497" s="156" t="e">
        <f>#REF!</f>
        <v>#REF!</v>
      </c>
      <c r="M497" s="156" t="s">
        <v>618</v>
      </c>
    </row>
    <row r="498" spans="1:13" ht="24.75" customHeight="1" x14ac:dyDescent="0.2">
      <c r="A498" s="150">
        <v>789</v>
      </c>
      <c r="B498" s="160" t="s">
        <v>456</v>
      </c>
      <c r="C498" s="151" t="e">
        <f>#REF!</f>
        <v>#REF!</v>
      </c>
      <c r="D498" s="155" t="e">
        <f>#REF!</f>
        <v>#REF!</v>
      </c>
      <c r="E498" s="155" t="e">
        <f>#REF!</f>
        <v>#REF!</v>
      </c>
      <c r="F498" s="182" t="e">
        <f>#REF!</f>
        <v>#REF!</v>
      </c>
      <c r="G498" s="153" t="e">
        <f>#REF!</f>
        <v>#REF!</v>
      </c>
      <c r="H498" s="152" t="s">
        <v>456</v>
      </c>
      <c r="I498" s="158"/>
      <c r="J498" s="152" t="str">
        <f>'YARIŞMA BİLGİLERİ'!$F$21</f>
        <v>12 Yaş Erkek</v>
      </c>
      <c r="K498" s="155" t="str">
        <f t="shared" si="17"/>
        <v>İZMİR-Naili Moran Türkiye Atletizm Şampiyonası</v>
      </c>
      <c r="L498" s="156" t="e">
        <f>#REF!</f>
        <v>#REF!</v>
      </c>
      <c r="M498" s="156" t="s">
        <v>618</v>
      </c>
    </row>
    <row r="499" spans="1:13" ht="24.75" customHeight="1" x14ac:dyDescent="0.2">
      <c r="A499" s="150">
        <v>790</v>
      </c>
      <c r="B499" s="160" t="s">
        <v>456</v>
      </c>
      <c r="C499" s="151" t="e">
        <f>#REF!</f>
        <v>#REF!</v>
      </c>
      <c r="D499" s="155" t="e">
        <f>#REF!</f>
        <v>#REF!</v>
      </c>
      <c r="E499" s="155" t="e">
        <f>#REF!</f>
        <v>#REF!</v>
      </c>
      <c r="F499" s="182" t="e">
        <f>#REF!</f>
        <v>#REF!</v>
      </c>
      <c r="G499" s="153" t="e">
        <f>#REF!</f>
        <v>#REF!</v>
      </c>
      <c r="H499" s="152" t="s">
        <v>456</v>
      </c>
      <c r="I499" s="158"/>
      <c r="J499" s="152" t="str">
        <f>'YARIŞMA BİLGİLERİ'!$F$21</f>
        <v>12 Yaş Erkek</v>
      </c>
      <c r="K499" s="155" t="str">
        <f t="shared" si="17"/>
        <v>İZMİR-Naili Moran Türkiye Atletizm Şampiyonası</v>
      </c>
      <c r="L499" s="156" t="e">
        <f>#REF!</f>
        <v>#REF!</v>
      </c>
      <c r="M499" s="156" t="s">
        <v>618</v>
      </c>
    </row>
    <row r="500" spans="1:13" ht="24.75" customHeight="1" x14ac:dyDescent="0.2">
      <c r="A500" s="150">
        <v>791</v>
      </c>
      <c r="B500" s="160" t="s">
        <v>456</v>
      </c>
      <c r="C500" s="151" t="e">
        <f>#REF!</f>
        <v>#REF!</v>
      </c>
      <c r="D500" s="155" t="e">
        <f>#REF!</f>
        <v>#REF!</v>
      </c>
      <c r="E500" s="155" t="e">
        <f>#REF!</f>
        <v>#REF!</v>
      </c>
      <c r="F500" s="182" t="e">
        <f>#REF!</f>
        <v>#REF!</v>
      </c>
      <c r="G500" s="153" t="e">
        <f>#REF!</f>
        <v>#REF!</v>
      </c>
      <c r="H500" s="152" t="s">
        <v>456</v>
      </c>
      <c r="I500" s="158"/>
      <c r="J500" s="152" t="str">
        <f>'YARIŞMA BİLGİLERİ'!$F$21</f>
        <v>12 Yaş Erkek</v>
      </c>
      <c r="K500" s="155" t="str">
        <f t="shared" si="17"/>
        <v>İZMİR-Naili Moran Türkiye Atletizm Şampiyonası</v>
      </c>
      <c r="L500" s="156" t="e">
        <f>#REF!</f>
        <v>#REF!</v>
      </c>
      <c r="M500" s="156" t="s">
        <v>618</v>
      </c>
    </row>
    <row r="501" spans="1:13" ht="24.75" customHeight="1" x14ac:dyDescent="0.2">
      <c r="A501" s="150">
        <v>792</v>
      </c>
      <c r="B501" s="160" t="s">
        <v>456</v>
      </c>
      <c r="C501" s="151" t="e">
        <f>#REF!</f>
        <v>#REF!</v>
      </c>
      <c r="D501" s="155" t="e">
        <f>#REF!</f>
        <v>#REF!</v>
      </c>
      <c r="E501" s="155" t="e">
        <f>#REF!</f>
        <v>#REF!</v>
      </c>
      <c r="F501" s="182" t="e">
        <f>#REF!</f>
        <v>#REF!</v>
      </c>
      <c r="G501" s="153" t="e">
        <f>#REF!</f>
        <v>#REF!</v>
      </c>
      <c r="H501" s="152" t="s">
        <v>456</v>
      </c>
      <c r="I501" s="158"/>
      <c r="J501" s="152" t="str">
        <f>'YARIŞMA BİLGİLERİ'!$F$21</f>
        <v>12 Yaş Erkek</v>
      </c>
      <c r="K501" s="155" t="str">
        <f t="shared" si="17"/>
        <v>İZMİR-Naili Moran Türkiye Atletizm Şampiyonası</v>
      </c>
      <c r="L501" s="156" t="e">
        <f>#REF!</f>
        <v>#REF!</v>
      </c>
      <c r="M501" s="156" t="s">
        <v>618</v>
      </c>
    </row>
    <row r="502" spans="1:13" ht="24.75" customHeight="1" x14ac:dyDescent="0.2">
      <c r="A502" s="150">
        <v>793</v>
      </c>
      <c r="B502" s="160" t="s">
        <v>456</v>
      </c>
      <c r="C502" s="151" t="e">
        <f>#REF!</f>
        <v>#REF!</v>
      </c>
      <c r="D502" s="155" t="e">
        <f>#REF!</f>
        <v>#REF!</v>
      </c>
      <c r="E502" s="155" t="e">
        <f>#REF!</f>
        <v>#REF!</v>
      </c>
      <c r="F502" s="182" t="e">
        <f>#REF!</f>
        <v>#REF!</v>
      </c>
      <c r="G502" s="153" t="e">
        <f>#REF!</f>
        <v>#REF!</v>
      </c>
      <c r="H502" s="152" t="s">
        <v>456</v>
      </c>
      <c r="I502" s="158"/>
      <c r="J502" s="152" t="str">
        <f>'YARIŞMA BİLGİLERİ'!$F$21</f>
        <v>12 Yaş Erkek</v>
      </c>
      <c r="K502" s="155" t="str">
        <f t="shared" si="17"/>
        <v>İZMİR-Naili Moran Türkiye Atletizm Şampiyonası</v>
      </c>
      <c r="L502" s="156" t="e">
        <f>#REF!</f>
        <v>#REF!</v>
      </c>
      <c r="M502" s="156" t="s">
        <v>618</v>
      </c>
    </row>
    <row r="503" spans="1:13" ht="24.75" customHeight="1" x14ac:dyDescent="0.2">
      <c r="A503" s="150">
        <v>794</v>
      </c>
      <c r="B503" s="160" t="s">
        <v>456</v>
      </c>
      <c r="C503" s="151" t="e">
        <f>#REF!</f>
        <v>#REF!</v>
      </c>
      <c r="D503" s="155" t="e">
        <f>#REF!</f>
        <v>#REF!</v>
      </c>
      <c r="E503" s="155" t="e">
        <f>#REF!</f>
        <v>#REF!</v>
      </c>
      <c r="F503" s="182" t="e">
        <f>#REF!</f>
        <v>#REF!</v>
      </c>
      <c r="G503" s="153" t="e">
        <f>#REF!</f>
        <v>#REF!</v>
      </c>
      <c r="H503" s="152" t="s">
        <v>456</v>
      </c>
      <c r="I503" s="158"/>
      <c r="J503" s="152" t="str">
        <f>'YARIŞMA BİLGİLERİ'!$F$21</f>
        <v>12 Yaş Erkek</v>
      </c>
      <c r="K503" s="155" t="str">
        <f t="shared" si="17"/>
        <v>İZMİR-Naili Moran Türkiye Atletizm Şampiyonası</v>
      </c>
      <c r="L503" s="156" t="e">
        <f>#REF!</f>
        <v>#REF!</v>
      </c>
      <c r="M503" s="156" t="s">
        <v>618</v>
      </c>
    </row>
    <row r="504" spans="1:13" ht="24.75" customHeight="1" x14ac:dyDescent="0.2">
      <c r="A504" s="150">
        <v>795</v>
      </c>
      <c r="B504" s="160" t="s">
        <v>456</v>
      </c>
      <c r="C504" s="151" t="e">
        <f>#REF!</f>
        <v>#REF!</v>
      </c>
      <c r="D504" s="155" t="e">
        <f>#REF!</f>
        <v>#REF!</v>
      </c>
      <c r="E504" s="155" t="e">
        <f>#REF!</f>
        <v>#REF!</v>
      </c>
      <c r="F504" s="182" t="e">
        <f>#REF!</f>
        <v>#REF!</v>
      </c>
      <c r="G504" s="153" t="e">
        <f>#REF!</f>
        <v>#REF!</v>
      </c>
      <c r="H504" s="152" t="s">
        <v>456</v>
      </c>
      <c r="I504" s="158"/>
      <c r="J504" s="152" t="str">
        <f>'YARIŞMA BİLGİLERİ'!$F$21</f>
        <v>12 Yaş Erkek</v>
      </c>
      <c r="K504" s="155" t="str">
        <f t="shared" si="17"/>
        <v>İZMİR-Naili Moran Türkiye Atletizm Şampiyonası</v>
      </c>
      <c r="L504" s="156" t="e">
        <f>#REF!</f>
        <v>#REF!</v>
      </c>
      <c r="M504" s="156" t="s">
        <v>618</v>
      </c>
    </row>
    <row r="505" spans="1:13" ht="24" customHeight="1" x14ac:dyDescent="0.2">
      <c r="A505" s="150">
        <v>796</v>
      </c>
      <c r="B505" s="234" t="s">
        <v>656</v>
      </c>
      <c r="C505" s="236" t="e">
        <f>#REF!</f>
        <v>#REF!</v>
      </c>
      <c r="D505" s="238" t="e">
        <f>#REF!</f>
        <v>#REF!</v>
      </c>
      <c r="E505" s="238" t="e">
        <f>#REF!</f>
        <v>#REF!</v>
      </c>
      <c r="F505" s="240" t="e">
        <f>#REF!</f>
        <v>#REF!</v>
      </c>
      <c r="G505" s="237" t="e">
        <f>#REF!</f>
        <v>#REF!</v>
      </c>
      <c r="H505" s="158" t="s">
        <v>619</v>
      </c>
      <c r="I505" s="231"/>
      <c r="J505" s="152" t="str">
        <f>'YARIŞMA BİLGİLERİ'!$F$21</f>
        <v>12 Yaş Erkek</v>
      </c>
      <c r="K505" s="232" t="str">
        <f t="shared" si="17"/>
        <v>İZMİR-Naili Moran Türkiye Atletizm Şampiyonası</v>
      </c>
      <c r="L505" s="156" t="e">
        <f>#REF!</f>
        <v>#REF!</v>
      </c>
      <c r="M505" s="156" t="s">
        <v>618</v>
      </c>
    </row>
    <row r="506" spans="1:13" ht="24" customHeight="1" x14ac:dyDescent="0.2">
      <c r="A506" s="150">
        <v>797</v>
      </c>
      <c r="B506" s="234" t="s">
        <v>656</v>
      </c>
      <c r="C506" s="236" t="e">
        <f>#REF!</f>
        <v>#REF!</v>
      </c>
      <c r="D506" s="238" t="e">
        <f>#REF!</f>
        <v>#REF!</v>
      </c>
      <c r="E506" s="238" t="e">
        <f>#REF!</f>
        <v>#REF!</v>
      </c>
      <c r="F506" s="240" t="e">
        <f>#REF!</f>
        <v>#REF!</v>
      </c>
      <c r="G506" s="237" t="e">
        <f>#REF!</f>
        <v>#REF!</v>
      </c>
      <c r="H506" s="158" t="s">
        <v>619</v>
      </c>
      <c r="I506" s="231"/>
      <c r="J506" s="152" t="str">
        <f>'YARIŞMA BİLGİLERİ'!$F$21</f>
        <v>12 Yaş Erkek</v>
      </c>
      <c r="K506" s="232" t="str">
        <f t="shared" ref="K506:K526" si="18">CONCATENATE(K$1,"-",A$1)</f>
        <v>İZMİR-Naili Moran Türkiye Atletizm Şampiyonası</v>
      </c>
      <c r="L506" s="156" t="e">
        <f>#REF!</f>
        <v>#REF!</v>
      </c>
      <c r="M506" s="156" t="s">
        <v>618</v>
      </c>
    </row>
    <row r="507" spans="1:13" ht="24" customHeight="1" x14ac:dyDescent="0.2">
      <c r="A507" s="150">
        <v>798</v>
      </c>
      <c r="B507" s="234" t="s">
        <v>656</v>
      </c>
      <c r="C507" s="236" t="e">
        <f>#REF!</f>
        <v>#REF!</v>
      </c>
      <c r="D507" s="238" t="e">
        <f>#REF!</f>
        <v>#REF!</v>
      </c>
      <c r="E507" s="238" t="e">
        <f>#REF!</f>
        <v>#REF!</v>
      </c>
      <c r="F507" s="240" t="e">
        <f>#REF!</f>
        <v>#REF!</v>
      </c>
      <c r="G507" s="237" t="e">
        <f>#REF!</f>
        <v>#REF!</v>
      </c>
      <c r="H507" s="158" t="s">
        <v>619</v>
      </c>
      <c r="I507" s="231"/>
      <c r="J507" s="152" t="str">
        <f>'YARIŞMA BİLGİLERİ'!$F$21</f>
        <v>12 Yaş Erkek</v>
      </c>
      <c r="K507" s="232" t="str">
        <f t="shared" si="18"/>
        <v>İZMİR-Naili Moran Türkiye Atletizm Şampiyonası</v>
      </c>
      <c r="L507" s="156" t="e">
        <f>#REF!</f>
        <v>#REF!</v>
      </c>
      <c r="M507" s="156" t="s">
        <v>618</v>
      </c>
    </row>
    <row r="508" spans="1:13" ht="24" customHeight="1" x14ac:dyDescent="0.2">
      <c r="A508" s="150">
        <v>799</v>
      </c>
      <c r="B508" s="234" t="s">
        <v>656</v>
      </c>
      <c r="C508" s="236" t="e">
        <f>#REF!</f>
        <v>#REF!</v>
      </c>
      <c r="D508" s="238" t="e">
        <f>#REF!</f>
        <v>#REF!</v>
      </c>
      <c r="E508" s="238" t="e">
        <f>#REF!</f>
        <v>#REF!</v>
      </c>
      <c r="F508" s="240" t="e">
        <f>#REF!</f>
        <v>#REF!</v>
      </c>
      <c r="G508" s="237" t="e">
        <f>#REF!</f>
        <v>#REF!</v>
      </c>
      <c r="H508" s="158" t="s">
        <v>619</v>
      </c>
      <c r="I508" s="231"/>
      <c r="J508" s="152" t="str">
        <f>'YARIŞMA BİLGİLERİ'!$F$21</f>
        <v>12 Yaş Erkek</v>
      </c>
      <c r="K508" s="232" t="str">
        <f t="shared" si="18"/>
        <v>İZMİR-Naili Moran Türkiye Atletizm Şampiyonası</v>
      </c>
      <c r="L508" s="156" t="e">
        <f>#REF!</f>
        <v>#REF!</v>
      </c>
      <c r="M508" s="156" t="s">
        <v>618</v>
      </c>
    </row>
    <row r="509" spans="1:13" ht="24" customHeight="1" x14ac:dyDescent="0.2">
      <c r="A509" s="150">
        <v>800</v>
      </c>
      <c r="B509" s="234" t="s">
        <v>656</v>
      </c>
      <c r="C509" s="236" t="e">
        <f>#REF!</f>
        <v>#REF!</v>
      </c>
      <c r="D509" s="238" t="e">
        <f>#REF!</f>
        <v>#REF!</v>
      </c>
      <c r="E509" s="238" t="e">
        <f>#REF!</f>
        <v>#REF!</v>
      </c>
      <c r="F509" s="240" t="e">
        <f>#REF!</f>
        <v>#REF!</v>
      </c>
      <c r="G509" s="237" t="e">
        <f>#REF!</f>
        <v>#REF!</v>
      </c>
      <c r="H509" s="158" t="s">
        <v>619</v>
      </c>
      <c r="I509" s="231"/>
      <c r="J509" s="152" t="str">
        <f>'YARIŞMA BİLGİLERİ'!$F$21</f>
        <v>12 Yaş Erkek</v>
      </c>
      <c r="K509" s="232" t="str">
        <f t="shared" si="18"/>
        <v>İZMİR-Naili Moran Türkiye Atletizm Şampiyonası</v>
      </c>
      <c r="L509" s="156" t="e">
        <f>#REF!</f>
        <v>#REF!</v>
      </c>
      <c r="M509" s="156" t="s">
        <v>618</v>
      </c>
    </row>
    <row r="510" spans="1:13" ht="24" customHeight="1" x14ac:dyDescent="0.2">
      <c r="A510" s="150">
        <v>801</v>
      </c>
      <c r="B510" s="234" t="s">
        <v>656</v>
      </c>
      <c r="C510" s="236" t="e">
        <f>#REF!</f>
        <v>#REF!</v>
      </c>
      <c r="D510" s="238" t="e">
        <f>#REF!</f>
        <v>#REF!</v>
      </c>
      <c r="E510" s="238" t="e">
        <f>#REF!</f>
        <v>#REF!</v>
      </c>
      <c r="F510" s="240" t="e">
        <f>#REF!</f>
        <v>#REF!</v>
      </c>
      <c r="G510" s="237" t="e">
        <f>#REF!</f>
        <v>#REF!</v>
      </c>
      <c r="H510" s="158" t="s">
        <v>619</v>
      </c>
      <c r="I510" s="231"/>
      <c r="J510" s="152" t="str">
        <f>'YARIŞMA BİLGİLERİ'!$F$21</f>
        <v>12 Yaş Erkek</v>
      </c>
      <c r="K510" s="232" t="str">
        <f t="shared" si="18"/>
        <v>İZMİR-Naili Moran Türkiye Atletizm Şampiyonası</v>
      </c>
      <c r="L510" s="156" t="e">
        <f>#REF!</f>
        <v>#REF!</v>
      </c>
      <c r="M510" s="156" t="s">
        <v>618</v>
      </c>
    </row>
    <row r="511" spans="1:13" ht="24" customHeight="1" x14ac:dyDescent="0.2">
      <c r="A511" s="150">
        <v>802</v>
      </c>
      <c r="B511" s="234" t="s">
        <v>656</v>
      </c>
      <c r="C511" s="236" t="e">
        <f>#REF!</f>
        <v>#REF!</v>
      </c>
      <c r="D511" s="238" t="e">
        <f>#REF!</f>
        <v>#REF!</v>
      </c>
      <c r="E511" s="238" t="e">
        <f>#REF!</f>
        <v>#REF!</v>
      </c>
      <c r="F511" s="240" t="e">
        <f>#REF!</f>
        <v>#REF!</v>
      </c>
      <c r="G511" s="237" t="e">
        <f>#REF!</f>
        <v>#REF!</v>
      </c>
      <c r="H511" s="158" t="s">
        <v>619</v>
      </c>
      <c r="I511" s="231"/>
      <c r="J511" s="152" t="str">
        <f>'YARIŞMA BİLGİLERİ'!$F$21</f>
        <v>12 Yaş Erkek</v>
      </c>
      <c r="K511" s="232" t="str">
        <f t="shared" si="18"/>
        <v>İZMİR-Naili Moran Türkiye Atletizm Şampiyonası</v>
      </c>
      <c r="L511" s="156" t="e">
        <f>#REF!</f>
        <v>#REF!</v>
      </c>
      <c r="M511" s="156" t="s">
        <v>618</v>
      </c>
    </row>
    <row r="512" spans="1:13" ht="24" customHeight="1" x14ac:dyDescent="0.2">
      <c r="A512" s="150">
        <v>803</v>
      </c>
      <c r="B512" s="234" t="s">
        <v>656</v>
      </c>
      <c r="C512" s="236" t="e">
        <f>#REF!</f>
        <v>#REF!</v>
      </c>
      <c r="D512" s="238" t="e">
        <f>#REF!</f>
        <v>#REF!</v>
      </c>
      <c r="E512" s="238" t="e">
        <f>#REF!</f>
        <v>#REF!</v>
      </c>
      <c r="F512" s="240" t="e">
        <f>#REF!</f>
        <v>#REF!</v>
      </c>
      <c r="G512" s="237" t="e">
        <f>#REF!</f>
        <v>#REF!</v>
      </c>
      <c r="H512" s="158" t="s">
        <v>619</v>
      </c>
      <c r="I512" s="231"/>
      <c r="J512" s="152" t="str">
        <f>'YARIŞMA BİLGİLERİ'!$F$21</f>
        <v>12 Yaş Erkek</v>
      </c>
      <c r="K512" s="232" t="str">
        <f t="shared" si="18"/>
        <v>İZMİR-Naili Moran Türkiye Atletizm Şampiyonası</v>
      </c>
      <c r="L512" s="156" t="e">
        <f>#REF!</f>
        <v>#REF!</v>
      </c>
      <c r="M512" s="156" t="s">
        <v>618</v>
      </c>
    </row>
    <row r="513" spans="1:13" ht="24" customHeight="1" x14ac:dyDescent="0.2">
      <c r="A513" s="150">
        <v>804</v>
      </c>
      <c r="B513" s="234" t="s">
        <v>656</v>
      </c>
      <c r="C513" s="236" t="e">
        <f>#REF!</f>
        <v>#REF!</v>
      </c>
      <c r="D513" s="238" t="e">
        <f>#REF!</f>
        <v>#REF!</v>
      </c>
      <c r="E513" s="238" t="e">
        <f>#REF!</f>
        <v>#REF!</v>
      </c>
      <c r="F513" s="240" t="e">
        <f>#REF!</f>
        <v>#REF!</v>
      </c>
      <c r="G513" s="237" t="e">
        <f>#REF!</f>
        <v>#REF!</v>
      </c>
      <c r="H513" s="158" t="s">
        <v>619</v>
      </c>
      <c r="I513" s="231"/>
      <c r="J513" s="152" t="str">
        <f>'YARIŞMA BİLGİLERİ'!$F$21</f>
        <v>12 Yaş Erkek</v>
      </c>
      <c r="K513" s="232" t="str">
        <f t="shared" si="18"/>
        <v>İZMİR-Naili Moran Türkiye Atletizm Şampiyonası</v>
      </c>
      <c r="L513" s="156" t="e">
        <f>#REF!</f>
        <v>#REF!</v>
      </c>
      <c r="M513" s="156" t="s">
        <v>618</v>
      </c>
    </row>
    <row r="514" spans="1:13" ht="24" customHeight="1" x14ac:dyDescent="0.2">
      <c r="A514" s="150">
        <v>805</v>
      </c>
      <c r="B514" s="234" t="s">
        <v>656</v>
      </c>
      <c r="C514" s="236" t="e">
        <f>#REF!</f>
        <v>#REF!</v>
      </c>
      <c r="D514" s="238" t="e">
        <f>#REF!</f>
        <v>#REF!</v>
      </c>
      <c r="E514" s="238" t="e">
        <f>#REF!</f>
        <v>#REF!</v>
      </c>
      <c r="F514" s="240" t="e">
        <f>#REF!</f>
        <v>#REF!</v>
      </c>
      <c r="G514" s="237" t="e">
        <f>#REF!</f>
        <v>#REF!</v>
      </c>
      <c r="H514" s="158" t="s">
        <v>619</v>
      </c>
      <c r="I514" s="231"/>
      <c r="J514" s="152" t="str">
        <f>'YARIŞMA BİLGİLERİ'!$F$21</f>
        <v>12 Yaş Erkek</v>
      </c>
      <c r="K514" s="232" t="str">
        <f t="shared" si="18"/>
        <v>İZMİR-Naili Moran Türkiye Atletizm Şampiyonası</v>
      </c>
      <c r="L514" s="156" t="e">
        <f>#REF!</f>
        <v>#REF!</v>
      </c>
      <c r="M514" s="156" t="s">
        <v>618</v>
      </c>
    </row>
    <row r="515" spans="1:13" ht="24" customHeight="1" x14ac:dyDescent="0.2">
      <c r="A515" s="150">
        <v>806</v>
      </c>
      <c r="B515" s="234" t="s">
        <v>656</v>
      </c>
      <c r="C515" s="236" t="e">
        <f>#REF!</f>
        <v>#REF!</v>
      </c>
      <c r="D515" s="238" t="e">
        <f>#REF!</f>
        <v>#REF!</v>
      </c>
      <c r="E515" s="238" t="e">
        <f>#REF!</f>
        <v>#REF!</v>
      </c>
      <c r="F515" s="240" t="e">
        <f>#REF!</f>
        <v>#REF!</v>
      </c>
      <c r="G515" s="237" t="e">
        <f>#REF!</f>
        <v>#REF!</v>
      </c>
      <c r="H515" s="158" t="s">
        <v>619</v>
      </c>
      <c r="I515" s="231"/>
      <c r="J515" s="152" t="str">
        <f>'YARIŞMA BİLGİLERİ'!$F$21</f>
        <v>12 Yaş Erkek</v>
      </c>
      <c r="K515" s="232" t="str">
        <f t="shared" si="18"/>
        <v>İZMİR-Naili Moran Türkiye Atletizm Şampiyonası</v>
      </c>
      <c r="L515" s="156" t="e">
        <f>#REF!</f>
        <v>#REF!</v>
      </c>
      <c r="M515" s="156" t="s">
        <v>618</v>
      </c>
    </row>
    <row r="516" spans="1:13" ht="24" customHeight="1" x14ac:dyDescent="0.2">
      <c r="A516" s="150">
        <v>807</v>
      </c>
      <c r="B516" s="234" t="s">
        <v>656</v>
      </c>
      <c r="C516" s="236" t="e">
        <f>#REF!</f>
        <v>#REF!</v>
      </c>
      <c r="D516" s="238" t="e">
        <f>#REF!</f>
        <v>#REF!</v>
      </c>
      <c r="E516" s="238" t="e">
        <f>#REF!</f>
        <v>#REF!</v>
      </c>
      <c r="F516" s="240" t="e">
        <f>#REF!</f>
        <v>#REF!</v>
      </c>
      <c r="G516" s="237" t="e">
        <f>#REF!</f>
        <v>#REF!</v>
      </c>
      <c r="H516" s="158" t="s">
        <v>619</v>
      </c>
      <c r="I516" s="231"/>
      <c r="J516" s="152" t="str">
        <f>'YARIŞMA BİLGİLERİ'!$F$21</f>
        <v>12 Yaş Erkek</v>
      </c>
      <c r="K516" s="232" t="str">
        <f t="shared" si="18"/>
        <v>İZMİR-Naili Moran Türkiye Atletizm Şampiyonası</v>
      </c>
      <c r="L516" s="156" t="e">
        <f>#REF!</f>
        <v>#REF!</v>
      </c>
      <c r="M516" s="156" t="s">
        <v>618</v>
      </c>
    </row>
    <row r="517" spans="1:13" ht="24" customHeight="1" x14ac:dyDescent="0.2">
      <c r="A517" s="150">
        <v>808</v>
      </c>
      <c r="B517" s="234" t="s">
        <v>656</v>
      </c>
      <c r="C517" s="236" t="e">
        <f>#REF!</f>
        <v>#REF!</v>
      </c>
      <c r="D517" s="238" t="e">
        <f>#REF!</f>
        <v>#REF!</v>
      </c>
      <c r="E517" s="238" t="e">
        <f>#REF!</f>
        <v>#REF!</v>
      </c>
      <c r="F517" s="240" t="e">
        <f>#REF!</f>
        <v>#REF!</v>
      </c>
      <c r="G517" s="237" t="e">
        <f>#REF!</f>
        <v>#REF!</v>
      </c>
      <c r="H517" s="158" t="s">
        <v>619</v>
      </c>
      <c r="I517" s="231"/>
      <c r="J517" s="152" t="str">
        <f>'YARIŞMA BİLGİLERİ'!$F$21</f>
        <v>12 Yaş Erkek</v>
      </c>
      <c r="K517" s="232" t="str">
        <f t="shared" si="18"/>
        <v>İZMİR-Naili Moran Türkiye Atletizm Şampiyonası</v>
      </c>
      <c r="L517" s="156" t="e">
        <f>#REF!</f>
        <v>#REF!</v>
      </c>
      <c r="M517" s="156" t="s">
        <v>618</v>
      </c>
    </row>
    <row r="518" spans="1:13" ht="24" customHeight="1" x14ac:dyDescent="0.2">
      <c r="A518" s="150">
        <v>809</v>
      </c>
      <c r="B518" s="234" t="s">
        <v>656</v>
      </c>
      <c r="C518" s="236" t="e">
        <f>#REF!</f>
        <v>#REF!</v>
      </c>
      <c r="D518" s="238" t="e">
        <f>#REF!</f>
        <v>#REF!</v>
      </c>
      <c r="E518" s="238" t="e">
        <f>#REF!</f>
        <v>#REF!</v>
      </c>
      <c r="F518" s="240" t="e">
        <f>#REF!</f>
        <v>#REF!</v>
      </c>
      <c r="G518" s="237" t="e">
        <f>#REF!</f>
        <v>#REF!</v>
      </c>
      <c r="H518" s="158" t="s">
        <v>619</v>
      </c>
      <c r="I518" s="231"/>
      <c r="J518" s="152" t="str">
        <f>'YARIŞMA BİLGİLERİ'!$F$21</f>
        <v>12 Yaş Erkek</v>
      </c>
      <c r="K518" s="232" t="str">
        <f t="shared" si="18"/>
        <v>İZMİR-Naili Moran Türkiye Atletizm Şampiyonası</v>
      </c>
      <c r="L518" s="156" t="e">
        <f>#REF!</f>
        <v>#REF!</v>
      </c>
      <c r="M518" s="156" t="s">
        <v>618</v>
      </c>
    </row>
    <row r="519" spans="1:13" ht="24" customHeight="1" x14ac:dyDescent="0.2">
      <c r="A519" s="150">
        <v>810</v>
      </c>
      <c r="B519" s="234" t="s">
        <v>656</v>
      </c>
      <c r="C519" s="236" t="e">
        <f>#REF!</f>
        <v>#REF!</v>
      </c>
      <c r="D519" s="238" t="e">
        <f>#REF!</f>
        <v>#REF!</v>
      </c>
      <c r="E519" s="238" t="e">
        <f>#REF!</f>
        <v>#REF!</v>
      </c>
      <c r="F519" s="240" t="e">
        <f>#REF!</f>
        <v>#REF!</v>
      </c>
      <c r="G519" s="237" t="e">
        <f>#REF!</f>
        <v>#REF!</v>
      </c>
      <c r="H519" s="158" t="s">
        <v>619</v>
      </c>
      <c r="I519" s="231"/>
      <c r="J519" s="152" t="str">
        <f>'YARIŞMA BİLGİLERİ'!$F$21</f>
        <v>12 Yaş Erkek</v>
      </c>
      <c r="K519" s="232" t="str">
        <f t="shared" si="18"/>
        <v>İZMİR-Naili Moran Türkiye Atletizm Şampiyonası</v>
      </c>
      <c r="L519" s="156" t="e">
        <f>#REF!</f>
        <v>#REF!</v>
      </c>
      <c r="M519" s="156" t="s">
        <v>618</v>
      </c>
    </row>
    <row r="520" spans="1:13" ht="24" customHeight="1" x14ac:dyDescent="0.2">
      <c r="A520" s="150">
        <v>811</v>
      </c>
      <c r="B520" s="234" t="s">
        <v>656</v>
      </c>
      <c r="C520" s="236" t="e">
        <f>#REF!</f>
        <v>#REF!</v>
      </c>
      <c r="D520" s="238" t="e">
        <f>#REF!</f>
        <v>#REF!</v>
      </c>
      <c r="E520" s="238" t="e">
        <f>#REF!</f>
        <v>#REF!</v>
      </c>
      <c r="F520" s="240" t="e">
        <f>#REF!</f>
        <v>#REF!</v>
      </c>
      <c r="G520" s="237" t="e">
        <f>#REF!</f>
        <v>#REF!</v>
      </c>
      <c r="H520" s="158" t="s">
        <v>619</v>
      </c>
      <c r="I520" s="231"/>
      <c r="J520" s="152" t="str">
        <f>'YARIŞMA BİLGİLERİ'!$F$21</f>
        <v>12 Yaş Erkek</v>
      </c>
      <c r="K520" s="232" t="str">
        <f t="shared" si="18"/>
        <v>İZMİR-Naili Moran Türkiye Atletizm Şampiyonası</v>
      </c>
      <c r="L520" s="156" t="e">
        <f>#REF!</f>
        <v>#REF!</v>
      </c>
      <c r="M520" s="156" t="s">
        <v>618</v>
      </c>
    </row>
    <row r="521" spans="1:13" ht="24" customHeight="1" x14ac:dyDescent="0.2">
      <c r="A521" s="150">
        <v>812</v>
      </c>
      <c r="B521" s="234" t="s">
        <v>656</v>
      </c>
      <c r="C521" s="236" t="e">
        <f>#REF!</f>
        <v>#REF!</v>
      </c>
      <c r="D521" s="238" t="e">
        <f>#REF!</f>
        <v>#REF!</v>
      </c>
      <c r="E521" s="238" t="e">
        <f>#REF!</f>
        <v>#REF!</v>
      </c>
      <c r="F521" s="240" t="e">
        <f>#REF!</f>
        <v>#REF!</v>
      </c>
      <c r="G521" s="237" t="e">
        <f>#REF!</f>
        <v>#REF!</v>
      </c>
      <c r="H521" s="158" t="s">
        <v>619</v>
      </c>
      <c r="I521" s="231"/>
      <c r="J521" s="152" t="str">
        <f>'YARIŞMA BİLGİLERİ'!$F$21</f>
        <v>12 Yaş Erkek</v>
      </c>
      <c r="K521" s="232" t="str">
        <f t="shared" si="18"/>
        <v>İZMİR-Naili Moran Türkiye Atletizm Şampiyonası</v>
      </c>
      <c r="L521" s="156" t="e">
        <f>#REF!</f>
        <v>#REF!</v>
      </c>
      <c r="M521" s="156" t="s">
        <v>618</v>
      </c>
    </row>
    <row r="522" spans="1:13" ht="24" customHeight="1" x14ac:dyDescent="0.2">
      <c r="A522" s="150">
        <v>813</v>
      </c>
      <c r="B522" s="234" t="s">
        <v>656</v>
      </c>
      <c r="C522" s="236" t="e">
        <f>#REF!</f>
        <v>#REF!</v>
      </c>
      <c r="D522" s="238" t="e">
        <f>#REF!</f>
        <v>#REF!</v>
      </c>
      <c r="E522" s="238" t="e">
        <f>#REF!</f>
        <v>#REF!</v>
      </c>
      <c r="F522" s="240" t="e">
        <f>#REF!</f>
        <v>#REF!</v>
      </c>
      <c r="G522" s="237" t="e">
        <f>#REF!</f>
        <v>#REF!</v>
      </c>
      <c r="H522" s="158" t="s">
        <v>619</v>
      </c>
      <c r="I522" s="231"/>
      <c r="J522" s="152" t="str">
        <f>'YARIŞMA BİLGİLERİ'!$F$21</f>
        <v>12 Yaş Erkek</v>
      </c>
      <c r="K522" s="232" t="str">
        <f t="shared" si="18"/>
        <v>İZMİR-Naili Moran Türkiye Atletizm Şampiyonası</v>
      </c>
      <c r="L522" s="156" t="e">
        <f>#REF!</f>
        <v>#REF!</v>
      </c>
      <c r="M522" s="156" t="s">
        <v>618</v>
      </c>
    </row>
    <row r="523" spans="1:13" ht="24" customHeight="1" x14ac:dyDescent="0.2">
      <c r="A523" s="150">
        <v>814</v>
      </c>
      <c r="B523" s="234" t="s">
        <v>656</v>
      </c>
      <c r="C523" s="236" t="e">
        <f>#REF!</f>
        <v>#REF!</v>
      </c>
      <c r="D523" s="238" t="e">
        <f>#REF!</f>
        <v>#REF!</v>
      </c>
      <c r="E523" s="238" t="e">
        <f>#REF!</f>
        <v>#REF!</v>
      </c>
      <c r="F523" s="240" t="e">
        <f>#REF!</f>
        <v>#REF!</v>
      </c>
      <c r="G523" s="237" t="e">
        <f>#REF!</f>
        <v>#REF!</v>
      </c>
      <c r="H523" s="158" t="s">
        <v>619</v>
      </c>
      <c r="I523" s="231"/>
      <c r="J523" s="152" t="str">
        <f>'YARIŞMA BİLGİLERİ'!$F$21</f>
        <v>12 Yaş Erkek</v>
      </c>
      <c r="K523" s="232" t="str">
        <f t="shared" si="18"/>
        <v>İZMİR-Naili Moran Türkiye Atletizm Şampiyonası</v>
      </c>
      <c r="L523" s="156" t="e">
        <f>#REF!</f>
        <v>#REF!</v>
      </c>
      <c r="M523" s="156" t="s">
        <v>618</v>
      </c>
    </row>
    <row r="524" spans="1:13" ht="24" customHeight="1" x14ac:dyDescent="0.2">
      <c r="A524" s="150">
        <v>815</v>
      </c>
      <c r="B524" s="234" t="s">
        <v>656</v>
      </c>
      <c r="C524" s="236" t="e">
        <f>#REF!</f>
        <v>#REF!</v>
      </c>
      <c r="D524" s="238" t="e">
        <f>#REF!</f>
        <v>#REF!</v>
      </c>
      <c r="E524" s="238" t="e">
        <f>#REF!</f>
        <v>#REF!</v>
      </c>
      <c r="F524" s="240" t="e">
        <f>#REF!</f>
        <v>#REF!</v>
      </c>
      <c r="G524" s="237" t="e">
        <f>#REF!</f>
        <v>#REF!</v>
      </c>
      <c r="H524" s="158" t="s">
        <v>619</v>
      </c>
      <c r="I524" s="231"/>
      <c r="J524" s="152" t="str">
        <f>'YARIŞMA BİLGİLERİ'!$F$21</f>
        <v>12 Yaş Erkek</v>
      </c>
      <c r="K524" s="232" t="str">
        <f t="shared" si="18"/>
        <v>İZMİR-Naili Moran Türkiye Atletizm Şampiyonası</v>
      </c>
      <c r="L524" s="156" t="e">
        <f>#REF!</f>
        <v>#REF!</v>
      </c>
      <c r="M524" s="156" t="s">
        <v>618</v>
      </c>
    </row>
    <row r="525" spans="1:13" ht="24" customHeight="1" x14ac:dyDescent="0.2">
      <c r="A525" s="150">
        <v>816</v>
      </c>
      <c r="B525" s="234" t="s">
        <v>656</v>
      </c>
      <c r="C525" s="236" t="e">
        <f>#REF!</f>
        <v>#REF!</v>
      </c>
      <c r="D525" s="238" t="e">
        <f>#REF!</f>
        <v>#REF!</v>
      </c>
      <c r="E525" s="238" t="e">
        <f>#REF!</f>
        <v>#REF!</v>
      </c>
      <c r="F525" s="240" t="e">
        <f>#REF!</f>
        <v>#REF!</v>
      </c>
      <c r="G525" s="237" t="e">
        <f>#REF!</f>
        <v>#REF!</v>
      </c>
      <c r="H525" s="158" t="s">
        <v>619</v>
      </c>
      <c r="I525" s="231"/>
      <c r="J525" s="152" t="str">
        <f>'YARIŞMA BİLGİLERİ'!$F$21</f>
        <v>12 Yaş Erkek</v>
      </c>
      <c r="K525" s="232" t="str">
        <f t="shared" si="18"/>
        <v>İZMİR-Naili Moran Türkiye Atletizm Şampiyonası</v>
      </c>
      <c r="L525" s="156" t="e">
        <f>#REF!</f>
        <v>#REF!</v>
      </c>
      <c r="M525" s="156" t="s">
        <v>618</v>
      </c>
    </row>
    <row r="526" spans="1:13" ht="24" customHeight="1" x14ac:dyDescent="0.2">
      <c r="A526" s="150">
        <v>817</v>
      </c>
      <c r="B526" s="234" t="s">
        <v>656</v>
      </c>
      <c r="C526" s="236" t="e">
        <f>#REF!</f>
        <v>#REF!</v>
      </c>
      <c r="D526" s="238" t="e">
        <f>#REF!</f>
        <v>#REF!</v>
      </c>
      <c r="E526" s="238" t="e">
        <f>#REF!</f>
        <v>#REF!</v>
      </c>
      <c r="F526" s="240" t="e">
        <f>#REF!</f>
        <v>#REF!</v>
      </c>
      <c r="G526" s="237" t="e">
        <f>#REF!</f>
        <v>#REF!</v>
      </c>
      <c r="H526" s="158" t="s">
        <v>619</v>
      </c>
      <c r="I526" s="231"/>
      <c r="J526" s="152" t="str">
        <f>'YARIŞMA BİLGİLERİ'!$F$21</f>
        <v>12 Yaş Erkek</v>
      </c>
      <c r="K526" s="232" t="str">
        <f t="shared" si="18"/>
        <v>İZMİR-Naili Moran Türkiye Atletizm Şampiyonası</v>
      </c>
      <c r="L526" s="156" t="e">
        <f>#REF!</f>
        <v>#REF!</v>
      </c>
      <c r="M526" s="156" t="s">
        <v>618</v>
      </c>
    </row>
    <row r="527" spans="1:13" ht="24" customHeight="1" x14ac:dyDescent="0.2"/>
    <row r="528" spans="1:13" ht="24" customHeight="1" x14ac:dyDescent="0.2"/>
    <row r="529" ht="24" customHeight="1" x14ac:dyDescent="0.2"/>
    <row r="530" ht="24" customHeight="1" x14ac:dyDescent="0.2"/>
    <row r="531" ht="24" customHeight="1" x14ac:dyDescent="0.2"/>
    <row r="532" ht="24" customHeight="1" x14ac:dyDescent="0.2"/>
    <row r="533" ht="24" customHeight="1" x14ac:dyDescent="0.2"/>
    <row r="534" ht="24" customHeight="1" x14ac:dyDescent="0.2"/>
    <row r="535" ht="24" customHeight="1" x14ac:dyDescent="0.2"/>
    <row r="536" ht="24" customHeight="1" x14ac:dyDescent="0.2"/>
    <row r="537" ht="24" customHeight="1" x14ac:dyDescent="0.2"/>
    <row r="538" ht="24" customHeight="1" x14ac:dyDescent="0.2"/>
  </sheetData>
  <autoFilter ref="A2:M407"/>
  <mergeCells count="2">
    <mergeCell ref="L1:M1"/>
    <mergeCell ref="A1:J1"/>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M51"/>
  <sheetViews>
    <sheetView zoomScale="78" zoomScaleNormal="78" workbookViewId="0">
      <selection activeCell="C15" sqref="C15"/>
    </sheetView>
  </sheetViews>
  <sheetFormatPr defaultColWidth="9.140625" defaultRowHeight="15.75" x14ac:dyDescent="0.2"/>
  <cols>
    <col min="1" max="1" width="2.5703125" style="103" customWidth="1"/>
    <col min="2" max="2" width="34.5703125" style="123" customWidth="1"/>
    <col min="3" max="3" width="32.28515625" style="103" customWidth="1"/>
    <col min="4" max="4" width="27" style="103" hidden="1" customWidth="1"/>
    <col min="5" max="5" width="36.28515625" style="103" hidden="1" customWidth="1"/>
    <col min="6" max="6" width="2.42578125" style="103" customWidth="1"/>
    <col min="7" max="7" width="2.5703125" style="103" customWidth="1"/>
    <col min="8" max="8" width="119.85546875" style="103" customWidth="1"/>
    <col min="9" max="16384" width="9.140625" style="103"/>
  </cols>
  <sheetData>
    <row r="1" spans="1:13" ht="12" customHeight="1" x14ac:dyDescent="0.2">
      <c r="A1" s="101"/>
      <c r="B1" s="102"/>
      <c r="C1" s="101"/>
      <c r="D1" s="101"/>
      <c r="E1" s="101"/>
      <c r="F1" s="101"/>
      <c r="G1" s="99"/>
      <c r="H1" s="490" t="s">
        <v>122</v>
      </c>
    </row>
    <row r="2" spans="1:13" ht="51" customHeight="1" x14ac:dyDescent="0.2">
      <c r="A2" s="101"/>
      <c r="B2" s="499" t="str">
        <f>'YARIŞMA BİLGİLERİ'!F19</f>
        <v>Naili Moran Türkiye Atletizm Şampiyonası</v>
      </c>
      <c r="C2" s="500"/>
      <c r="D2" s="500"/>
      <c r="E2" s="501"/>
      <c r="F2" s="101"/>
      <c r="H2" s="491"/>
      <c r="I2" s="100"/>
      <c r="J2" s="100"/>
      <c r="K2" s="100"/>
      <c r="L2" s="100"/>
      <c r="M2" s="104"/>
    </row>
    <row r="3" spans="1:13" ht="20.25" customHeight="1" x14ac:dyDescent="0.2">
      <c r="A3" s="101"/>
      <c r="B3" s="496" t="s">
        <v>20</v>
      </c>
      <c r="C3" s="497"/>
      <c r="D3" s="497"/>
      <c r="E3" s="498"/>
      <c r="F3" s="101"/>
      <c r="H3" s="491"/>
      <c r="I3" s="105"/>
      <c r="J3" s="105"/>
      <c r="K3" s="105"/>
      <c r="L3" s="105"/>
    </row>
    <row r="4" spans="1:13" ht="48" x14ac:dyDescent="0.2">
      <c r="A4" s="101"/>
      <c r="B4" s="502" t="s">
        <v>123</v>
      </c>
      <c r="C4" s="503"/>
      <c r="D4" s="503"/>
      <c r="E4" s="504"/>
      <c r="F4" s="101"/>
      <c r="H4" s="106" t="s">
        <v>114</v>
      </c>
      <c r="I4" s="107"/>
      <c r="J4" s="107"/>
      <c r="K4" s="107"/>
      <c r="L4" s="107"/>
    </row>
    <row r="5" spans="1:13" ht="45" customHeight="1" x14ac:dyDescent="0.2">
      <c r="A5" s="101"/>
      <c r="B5" s="492" t="str">
        <f>'YARIŞMA BİLGİLERİ'!F21</f>
        <v>12 Yaş Erkek</v>
      </c>
      <c r="C5" s="493"/>
      <c r="D5" s="494" t="s">
        <v>106</v>
      </c>
      <c r="E5" s="495"/>
      <c r="F5" s="101"/>
      <c r="H5" s="106" t="s">
        <v>745</v>
      </c>
      <c r="I5" s="107"/>
      <c r="J5" s="107"/>
      <c r="K5" s="107"/>
      <c r="L5" s="107"/>
    </row>
    <row r="6" spans="1:13" ht="39.75" customHeight="1" x14ac:dyDescent="0.2">
      <c r="A6" s="101"/>
      <c r="B6" s="140" t="s">
        <v>10</v>
      </c>
      <c r="C6" s="140" t="s">
        <v>11</v>
      </c>
      <c r="D6" s="140" t="s">
        <v>44</v>
      </c>
      <c r="E6" s="140" t="s">
        <v>98</v>
      </c>
      <c r="F6" s="101"/>
      <c r="H6" s="106" t="s">
        <v>746</v>
      </c>
      <c r="I6" s="107"/>
      <c r="J6" s="107"/>
      <c r="K6" s="107"/>
      <c r="L6" s="107"/>
    </row>
    <row r="7" spans="1:13" s="111" customFormat="1" ht="41.25" customHeight="1" x14ac:dyDescent="0.2">
      <c r="A7" s="108"/>
      <c r="B7" s="109"/>
      <c r="C7" s="139" t="s">
        <v>997</v>
      </c>
      <c r="D7" s="193"/>
      <c r="E7" s="110"/>
      <c r="F7" s="108"/>
      <c r="H7" s="106" t="s">
        <v>747</v>
      </c>
      <c r="I7" s="107"/>
      <c r="J7" s="107"/>
      <c r="K7" s="107"/>
      <c r="L7" s="107"/>
    </row>
    <row r="8" spans="1:13" s="111" customFormat="1" ht="41.25" customHeight="1" x14ac:dyDescent="0.2">
      <c r="A8" s="108"/>
      <c r="B8" s="109"/>
      <c r="C8" s="139" t="s">
        <v>275</v>
      </c>
      <c r="D8" s="264"/>
      <c r="E8" s="110"/>
      <c r="F8" s="108"/>
      <c r="H8" s="106" t="s">
        <v>115</v>
      </c>
      <c r="I8" s="107"/>
      <c r="J8" s="107"/>
      <c r="K8" s="107"/>
      <c r="L8" s="107"/>
    </row>
    <row r="9" spans="1:13" s="111" customFormat="1" ht="41.25" customHeight="1" x14ac:dyDescent="0.2">
      <c r="A9" s="108"/>
      <c r="B9" s="109"/>
      <c r="C9" s="139" t="s">
        <v>998</v>
      </c>
      <c r="D9" s="193"/>
      <c r="E9" s="110"/>
      <c r="F9" s="108"/>
      <c r="H9" s="106" t="s">
        <v>116</v>
      </c>
      <c r="I9" s="107"/>
      <c r="J9" s="107"/>
      <c r="K9" s="107"/>
      <c r="L9" s="107"/>
    </row>
    <row r="10" spans="1:13" s="111" customFormat="1" ht="41.25" customHeight="1" x14ac:dyDescent="0.2">
      <c r="A10" s="108"/>
      <c r="B10" s="109"/>
      <c r="C10" s="139" t="s">
        <v>695</v>
      </c>
      <c r="D10" s="193"/>
      <c r="E10" s="110"/>
      <c r="F10" s="108"/>
      <c r="H10" s="106" t="s">
        <v>117</v>
      </c>
      <c r="I10" s="107"/>
      <c r="J10" s="107"/>
      <c r="K10" s="107"/>
      <c r="L10" s="107"/>
    </row>
    <row r="11" spans="1:13" s="111" customFormat="1" ht="41.25" customHeight="1" x14ac:dyDescent="0.2">
      <c r="A11" s="108"/>
      <c r="B11" s="109"/>
      <c r="C11" s="139" t="s">
        <v>754</v>
      </c>
      <c r="D11" s="193"/>
      <c r="E11" s="110"/>
      <c r="F11" s="108"/>
      <c r="H11" s="106" t="s">
        <v>118</v>
      </c>
      <c r="I11" s="107"/>
      <c r="J11" s="107"/>
      <c r="K11" s="107"/>
      <c r="L11" s="107"/>
    </row>
    <row r="12" spans="1:13" s="111" customFormat="1" ht="41.25" customHeight="1" x14ac:dyDescent="0.2">
      <c r="A12" s="108"/>
      <c r="B12" s="109"/>
      <c r="C12" s="139" t="s">
        <v>755</v>
      </c>
      <c r="D12" s="193"/>
      <c r="E12" s="110"/>
      <c r="F12" s="108"/>
      <c r="H12" s="106" t="s">
        <v>119</v>
      </c>
      <c r="I12" s="107"/>
      <c r="J12" s="107"/>
      <c r="K12" s="107"/>
      <c r="L12" s="107"/>
    </row>
    <row r="13" spans="1:13" s="111" customFormat="1" ht="41.25" customHeight="1" x14ac:dyDescent="0.2">
      <c r="A13" s="108"/>
      <c r="B13" s="109"/>
      <c r="C13" s="139" t="s">
        <v>182</v>
      </c>
      <c r="D13" s="264"/>
      <c r="E13" s="110"/>
      <c r="F13" s="108"/>
      <c r="H13" s="106" t="s">
        <v>120</v>
      </c>
      <c r="I13" s="107"/>
      <c r="J13" s="107"/>
      <c r="K13" s="107"/>
      <c r="L13" s="107"/>
    </row>
    <row r="14" spans="1:13" s="111" customFormat="1" ht="41.25" customHeight="1" x14ac:dyDescent="0.2">
      <c r="A14" s="108"/>
      <c r="B14" s="109"/>
      <c r="C14" s="139" t="s">
        <v>999</v>
      </c>
      <c r="D14" s="193"/>
      <c r="E14" s="110"/>
      <c r="F14" s="108"/>
      <c r="H14" s="106" t="s">
        <v>748</v>
      </c>
      <c r="I14" s="107"/>
      <c r="J14" s="107"/>
      <c r="K14" s="107"/>
      <c r="L14" s="107"/>
    </row>
    <row r="15" spans="1:13" s="111" customFormat="1" ht="42" customHeight="1" x14ac:dyDescent="0.2">
      <c r="A15" s="108"/>
      <c r="B15" s="109"/>
      <c r="C15" s="139" t="s">
        <v>328</v>
      </c>
      <c r="D15" s="193"/>
      <c r="E15" s="110"/>
      <c r="F15" s="108"/>
      <c r="H15" s="106" t="s">
        <v>121</v>
      </c>
      <c r="I15" s="107"/>
      <c r="J15" s="107"/>
      <c r="K15" s="107"/>
      <c r="L15" s="107"/>
    </row>
    <row r="16" spans="1:13" s="111" customFormat="1" ht="43.5" customHeight="1" x14ac:dyDescent="0.2">
      <c r="A16" s="108"/>
      <c r="B16" s="101"/>
      <c r="C16" s="101"/>
      <c r="D16" s="101"/>
      <c r="E16" s="188"/>
      <c r="F16" s="108"/>
      <c r="H16" s="126" t="s">
        <v>40</v>
      </c>
      <c r="I16" s="112"/>
      <c r="J16" s="112"/>
      <c r="K16" s="112"/>
      <c r="L16" s="112"/>
    </row>
    <row r="17" spans="1:12" s="111" customFormat="1" ht="43.5" customHeight="1" x14ac:dyDescent="0.2">
      <c r="A17" s="118"/>
      <c r="B17" s="116"/>
      <c r="C17" s="104"/>
      <c r="D17" s="104"/>
      <c r="E17" s="104"/>
      <c r="F17" s="118"/>
      <c r="H17" s="125" t="s">
        <v>36</v>
      </c>
      <c r="I17" s="112"/>
      <c r="J17" s="112"/>
      <c r="K17" s="112"/>
      <c r="L17" s="112"/>
    </row>
    <row r="18" spans="1:12" s="111" customFormat="1" ht="43.5" customHeight="1" x14ac:dyDescent="0.2">
      <c r="A18" s="118"/>
      <c r="F18" s="118"/>
      <c r="H18" s="125" t="s">
        <v>37</v>
      </c>
      <c r="I18" s="112"/>
      <c r="J18" s="112"/>
      <c r="K18" s="112"/>
      <c r="L18" s="112"/>
    </row>
    <row r="19" spans="1:12" s="111" customFormat="1" ht="43.5" customHeight="1" x14ac:dyDescent="0.2">
      <c r="A19" s="120"/>
      <c r="F19" s="120"/>
      <c r="H19" s="125" t="s">
        <v>38</v>
      </c>
      <c r="I19" s="112"/>
      <c r="J19" s="112"/>
      <c r="K19" s="112"/>
      <c r="L19" s="112"/>
    </row>
    <row r="20" spans="1:12" s="113" customFormat="1" ht="43.5" customHeight="1" x14ac:dyDescent="0.2">
      <c r="A20" s="120"/>
      <c r="B20" s="111"/>
      <c r="C20" s="111"/>
      <c r="D20" s="111"/>
      <c r="E20" s="111"/>
      <c r="F20" s="120"/>
      <c r="H20" s="125" t="s">
        <v>39</v>
      </c>
      <c r="I20" s="112"/>
      <c r="J20" s="112"/>
      <c r="K20" s="112"/>
      <c r="L20" s="112"/>
    </row>
    <row r="21" spans="1:12" s="113" customFormat="1" ht="43.5" customHeight="1" x14ac:dyDescent="0.2">
      <c r="A21" s="120"/>
      <c r="B21" s="119"/>
      <c r="C21" s="119"/>
      <c r="D21" s="119"/>
      <c r="E21" s="119"/>
      <c r="F21" s="120"/>
      <c r="H21" s="126" t="s">
        <v>42</v>
      </c>
      <c r="I21" s="112"/>
      <c r="J21" s="114"/>
      <c r="K21" s="114"/>
      <c r="L21" s="114"/>
    </row>
    <row r="22" spans="1:12" s="113" customFormat="1" ht="43.5" customHeight="1" x14ac:dyDescent="0.2">
      <c r="A22" s="120"/>
      <c r="B22" s="119"/>
      <c r="C22" s="119"/>
      <c r="D22" s="119"/>
      <c r="E22" s="119"/>
      <c r="F22" s="120"/>
      <c r="H22" s="124" t="s">
        <v>41</v>
      </c>
      <c r="I22" s="115"/>
      <c r="J22" s="114"/>
      <c r="K22" s="114"/>
      <c r="L22" s="114"/>
    </row>
    <row r="23" spans="1:12" s="111" customFormat="1" ht="43.5" customHeight="1" x14ac:dyDescent="0.2">
      <c r="A23" s="122"/>
      <c r="B23" s="119"/>
      <c r="C23" s="119"/>
      <c r="D23" s="119"/>
      <c r="E23" s="119"/>
      <c r="F23" s="122"/>
      <c r="H23" s="124" t="s">
        <v>737</v>
      </c>
      <c r="I23" s="115"/>
      <c r="J23" s="114"/>
      <c r="K23" s="114"/>
      <c r="L23" s="114"/>
    </row>
    <row r="24" spans="1:12" s="111" customFormat="1" ht="31.5" customHeight="1" x14ac:dyDescent="0.2">
      <c r="A24" s="122"/>
      <c r="B24" s="119"/>
      <c r="C24" s="119"/>
      <c r="D24" s="119"/>
      <c r="E24" s="119"/>
      <c r="F24" s="122"/>
      <c r="H24" s="124" t="s">
        <v>738</v>
      </c>
      <c r="I24" s="115"/>
      <c r="J24" s="114"/>
      <c r="K24" s="114"/>
      <c r="L24" s="114"/>
    </row>
    <row r="25" spans="1:12" s="111" customFormat="1" ht="42.75" customHeight="1" x14ac:dyDescent="0.2">
      <c r="A25" s="121"/>
      <c r="B25" s="121"/>
      <c r="C25" s="121"/>
      <c r="D25" s="121"/>
      <c r="E25" s="121"/>
      <c r="F25" s="121"/>
      <c r="G25" s="104"/>
      <c r="J25" s="117"/>
      <c r="K25" s="117"/>
      <c r="L25" s="117"/>
    </row>
    <row r="26" spans="1:12" s="111" customFormat="1" ht="25.5" customHeight="1" x14ac:dyDescent="0.2">
      <c r="A26" s="121"/>
      <c r="B26" s="121"/>
      <c r="C26" s="121"/>
      <c r="D26" s="121"/>
      <c r="E26" s="121"/>
      <c r="F26" s="121"/>
    </row>
    <row r="27" spans="1:12" s="111" customFormat="1" ht="39" customHeight="1" x14ac:dyDescent="0.2">
      <c r="A27" s="121"/>
      <c r="B27" s="121"/>
      <c r="C27" s="121"/>
      <c r="D27" s="121"/>
      <c r="E27" s="121"/>
      <c r="F27" s="121"/>
    </row>
    <row r="28" spans="1:12" s="111" customFormat="1" ht="72" customHeight="1" x14ac:dyDescent="0.2">
      <c r="A28" s="121"/>
      <c r="B28" s="121"/>
      <c r="C28" s="121"/>
      <c r="D28" s="121"/>
      <c r="E28" s="121"/>
      <c r="F28" s="121"/>
      <c r="H28" s="119"/>
      <c r="I28" s="119"/>
      <c r="J28" s="119"/>
      <c r="K28" s="119"/>
      <c r="L28" s="119"/>
    </row>
    <row r="29" spans="1:12" s="119" customFormat="1" ht="78.75" customHeight="1" x14ac:dyDescent="0.2">
      <c r="A29" s="121"/>
      <c r="B29" s="121"/>
      <c r="C29" s="121"/>
      <c r="D29" s="121"/>
      <c r="E29" s="121"/>
      <c r="F29" s="121"/>
    </row>
    <row r="30" spans="1:12" s="119" customFormat="1" ht="48.75" customHeight="1" x14ac:dyDescent="0.2">
      <c r="A30" s="121"/>
      <c r="B30" s="121"/>
      <c r="C30" s="121"/>
      <c r="D30" s="121"/>
      <c r="E30" s="121"/>
      <c r="F30" s="121"/>
    </row>
    <row r="31" spans="1:12" s="119" customFormat="1" ht="38.25" customHeight="1" x14ac:dyDescent="0.2">
      <c r="A31" s="103"/>
      <c r="B31" s="121"/>
      <c r="C31" s="121"/>
      <c r="D31" s="121"/>
      <c r="E31" s="121"/>
      <c r="F31" s="103"/>
    </row>
    <row r="32" spans="1:12" s="119" customFormat="1" ht="52.5" customHeight="1" x14ac:dyDescent="0.2">
      <c r="A32" s="103"/>
      <c r="B32" s="121"/>
      <c r="C32" s="121"/>
      <c r="D32" s="121"/>
      <c r="E32" s="121"/>
      <c r="F32" s="103"/>
      <c r="H32" s="121"/>
      <c r="I32" s="121"/>
      <c r="J32" s="121"/>
      <c r="K32" s="121"/>
      <c r="L32" s="121"/>
    </row>
    <row r="33" spans="1:12" s="121" customFormat="1" ht="94.5" customHeight="1" x14ac:dyDescent="0.2">
      <c r="A33" s="103"/>
      <c r="B33" s="123"/>
      <c r="C33" s="103"/>
      <c r="D33" s="103"/>
      <c r="E33" s="103"/>
      <c r="F33" s="103"/>
    </row>
    <row r="34" spans="1:12" s="121" customFormat="1" ht="34.5" customHeight="1" x14ac:dyDescent="0.2">
      <c r="A34" s="103"/>
      <c r="B34" s="123"/>
      <c r="C34" s="103"/>
      <c r="D34" s="103"/>
      <c r="E34" s="103"/>
      <c r="F34" s="103"/>
    </row>
    <row r="35" spans="1:12" s="121" customFormat="1" ht="47.25" customHeight="1" x14ac:dyDescent="0.2">
      <c r="A35" s="103"/>
      <c r="B35" s="123"/>
      <c r="C35" s="103"/>
      <c r="D35" s="103"/>
      <c r="E35" s="103"/>
      <c r="F35" s="103"/>
    </row>
    <row r="36" spans="1:12" s="121" customFormat="1" ht="36.75" customHeight="1" x14ac:dyDescent="0.2">
      <c r="A36" s="103"/>
      <c r="B36" s="123"/>
      <c r="C36" s="103"/>
      <c r="D36" s="103"/>
      <c r="E36" s="103"/>
      <c r="F36" s="103"/>
    </row>
    <row r="37" spans="1:12" s="121" customFormat="1" ht="47.25" customHeight="1" x14ac:dyDescent="0.2">
      <c r="A37" s="103"/>
      <c r="B37" s="123"/>
      <c r="C37" s="103"/>
      <c r="D37" s="103"/>
      <c r="E37" s="103"/>
      <c r="F37" s="103"/>
    </row>
    <row r="38" spans="1:12" s="121" customFormat="1" ht="51" customHeight="1" x14ac:dyDescent="0.2">
      <c r="A38" s="103"/>
      <c r="B38" s="123"/>
      <c r="C38" s="103"/>
      <c r="D38" s="103"/>
      <c r="E38" s="103"/>
      <c r="F38" s="103"/>
    </row>
    <row r="39" spans="1:12" s="121" customFormat="1" ht="56.25" customHeight="1" x14ac:dyDescent="0.2">
      <c r="A39" s="103"/>
      <c r="B39" s="123"/>
      <c r="C39" s="103"/>
      <c r="D39" s="103"/>
      <c r="E39" s="103"/>
      <c r="F39" s="103"/>
    </row>
    <row r="40" spans="1:12" s="121" customFormat="1" ht="49.5" customHeight="1" x14ac:dyDescent="0.2">
      <c r="A40" s="103"/>
      <c r="B40" s="123"/>
      <c r="C40" s="103"/>
      <c r="D40" s="103"/>
      <c r="E40" s="103"/>
      <c r="F40" s="103"/>
      <c r="H40" s="103"/>
      <c r="I40" s="103"/>
      <c r="J40" s="103"/>
      <c r="K40" s="103"/>
      <c r="L40" s="103"/>
    </row>
    <row r="41" spans="1:12" ht="34.5" customHeight="1" x14ac:dyDescent="0.2"/>
    <row r="42" spans="1:12" ht="34.5" customHeight="1" x14ac:dyDescent="0.2"/>
    <row r="43" spans="1:12" ht="34.5" customHeight="1" x14ac:dyDescent="0.2"/>
    <row r="44" spans="1:12" ht="34.5" customHeight="1" x14ac:dyDescent="0.2"/>
    <row r="45" spans="1:12" ht="34.5" customHeight="1" x14ac:dyDescent="0.2"/>
    <row r="46" spans="1:12" ht="34.5" customHeight="1" x14ac:dyDescent="0.2"/>
    <row r="47" spans="1:12" ht="34.5" customHeight="1" x14ac:dyDescent="0.2"/>
    <row r="48" spans="1:12" ht="34.5" customHeight="1" x14ac:dyDescent="0.2"/>
    <row r="49" ht="34.5" customHeight="1" x14ac:dyDescent="0.2"/>
    <row r="50" ht="34.5" customHeight="1" x14ac:dyDescent="0.2"/>
    <row r="51" ht="34.5" customHeight="1" x14ac:dyDescent="0.2"/>
  </sheetData>
  <mergeCells count="6">
    <mergeCell ref="H1:H3"/>
    <mergeCell ref="B5:C5"/>
    <mergeCell ref="D5:E5"/>
    <mergeCell ref="B3:E3"/>
    <mergeCell ref="B2:E2"/>
    <mergeCell ref="B4:E4"/>
  </mergeCells>
  <phoneticPr fontId="1" type="noConversion"/>
  <hyperlinks>
    <hyperlink ref="C7" location="'100m.'!C3" display="100 Metre"/>
    <hyperlink ref="C14" location="Gülle!A1" display="Gülle Atma"/>
    <hyperlink ref="C10" location="Yüksek!D3" display="Yüksek  Atlama"/>
    <hyperlink ref="C11" location="UZUN!A1" display="Uzun Atlama"/>
    <hyperlink ref="C8" location="'1500m.'!A1" display="1500 Metre"/>
    <hyperlink ref="C9" location="'110m.Eng'!A1" display="110 Metre Engelli"/>
    <hyperlink ref="C13" location="'800m.'!A1" display="800 Metre"/>
    <hyperlink ref="C15" location="Cirit!A1" display="Cirit Atma"/>
    <hyperlink ref="C12"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FF00"/>
    <pageSetUpPr fitToPage="1"/>
  </sheetPr>
  <dimension ref="A1:T235"/>
  <sheetViews>
    <sheetView view="pageBreakPreview" zoomScale="70" zoomScaleNormal="100" zoomScaleSheetLayoutView="70" workbookViewId="0">
      <pane ySplit="3" topLeftCell="A4" activePane="bottomLeft" state="frozen"/>
      <selection pane="bottomLeft" activeCell="L235" sqref="L235"/>
    </sheetView>
  </sheetViews>
  <sheetFormatPr defaultColWidth="6.140625" defaultRowHeight="15.75" x14ac:dyDescent="0.25"/>
  <cols>
    <col min="1" max="1" width="6.140625" style="134" customWidth="1"/>
    <col min="2" max="2" width="16" style="191" customWidth="1"/>
    <col min="3" max="3" width="8.7109375" style="172" customWidth="1"/>
    <col min="4" max="4" width="15.7109375" style="136" bestFit="1" customWidth="1"/>
    <col min="5" max="5" width="13.28515625" style="134" customWidth="1"/>
    <col min="6" max="6" width="24.85546875" style="131" customWidth="1"/>
    <col min="7" max="7" width="41" style="192" bestFit="1" customWidth="1"/>
    <col min="8" max="8" width="12.42578125" style="171" customWidth="1"/>
    <col min="9" max="10" width="9.5703125" style="137" customWidth="1"/>
    <col min="11" max="12" width="8.5703125" style="138" customWidth="1"/>
    <col min="13" max="13" width="8.5703125" style="136" customWidth="1"/>
    <col min="14" max="16384" width="6.140625" style="131"/>
  </cols>
  <sheetData>
    <row r="1" spans="1:13" ht="44.25" customHeight="1" x14ac:dyDescent="0.25">
      <c r="A1" s="505" t="str">
        <f>'YARIŞMA BİLGİLERİ'!F19</f>
        <v>Naili Moran Türkiye Atletizm Şampiyonası</v>
      </c>
      <c r="B1" s="505"/>
      <c r="C1" s="505"/>
      <c r="D1" s="505"/>
      <c r="E1" s="505"/>
      <c r="F1" s="506"/>
      <c r="G1" s="506"/>
      <c r="H1" s="506"/>
      <c r="I1" s="506"/>
      <c r="J1" s="506"/>
      <c r="K1" s="505"/>
      <c r="L1" s="505"/>
      <c r="M1" s="505"/>
    </row>
    <row r="2" spans="1:13" ht="44.25" customHeight="1" x14ac:dyDescent="0.25">
      <c r="A2" s="507" t="str">
        <f>'YARIŞMA BİLGİLERİ'!F21</f>
        <v>12 Yaş Erkek</v>
      </c>
      <c r="B2" s="507"/>
      <c r="C2" s="507"/>
      <c r="D2" s="507"/>
      <c r="E2" s="507"/>
      <c r="F2" s="507"/>
      <c r="G2" s="189" t="s">
        <v>105</v>
      </c>
      <c r="H2" s="174"/>
      <c r="I2" s="508">
        <f ca="1">NOW()</f>
        <v>43602.34515671296</v>
      </c>
      <c r="J2" s="508"/>
      <c r="K2" s="508"/>
      <c r="L2" s="508"/>
      <c r="M2" s="508"/>
    </row>
    <row r="3" spans="1:13" s="134" customFormat="1" ht="45" customHeight="1" x14ac:dyDescent="0.25">
      <c r="A3" s="132" t="s">
        <v>24</v>
      </c>
      <c r="B3" s="133" t="s">
        <v>28</v>
      </c>
      <c r="C3" s="133" t="s">
        <v>95</v>
      </c>
      <c r="D3" s="133" t="s">
        <v>124</v>
      </c>
      <c r="E3" s="132" t="s">
        <v>21</v>
      </c>
      <c r="F3" s="132" t="s">
        <v>7</v>
      </c>
      <c r="G3" s="132" t="s">
        <v>749</v>
      </c>
      <c r="H3" s="170" t="s">
        <v>155</v>
      </c>
      <c r="I3" s="167" t="s">
        <v>905</v>
      </c>
      <c r="J3" s="167" t="s">
        <v>906</v>
      </c>
      <c r="K3" s="168" t="s">
        <v>152</v>
      </c>
      <c r="L3" s="168" t="s">
        <v>153</v>
      </c>
      <c r="M3" s="169" t="s">
        <v>154</v>
      </c>
    </row>
    <row r="4" spans="1:13" s="135" customFormat="1" ht="32.25" customHeight="1" x14ac:dyDescent="0.2">
      <c r="A4" s="96">
        <v>1</v>
      </c>
      <c r="B4" s="330" t="str">
        <f>CONCATENATE(H4,"-",K4,"-",L4)</f>
        <v>60M--</v>
      </c>
      <c r="C4" s="331"/>
      <c r="D4" s="331"/>
      <c r="E4" s="332"/>
      <c r="F4" s="333"/>
      <c r="G4" s="334"/>
      <c r="H4" s="335" t="s">
        <v>994</v>
      </c>
      <c r="I4" s="336"/>
      <c r="J4" s="336"/>
      <c r="K4" s="337"/>
      <c r="L4" s="337"/>
      <c r="M4" s="337"/>
    </row>
    <row r="5" spans="1:13" s="135" customFormat="1" ht="32.25" customHeight="1" x14ac:dyDescent="0.2">
      <c r="A5" s="96">
        <v>2</v>
      </c>
      <c r="B5" s="330" t="str">
        <f t="shared" ref="B5:B91" si="0">CONCATENATE(H5,"-",K5,"-",L5)</f>
        <v>60M--</v>
      </c>
      <c r="C5" s="331"/>
      <c r="D5" s="331"/>
      <c r="E5" s="332"/>
      <c r="F5" s="333"/>
      <c r="G5" s="334"/>
      <c r="H5" s="335" t="s">
        <v>994</v>
      </c>
      <c r="I5" s="336"/>
      <c r="J5" s="336"/>
      <c r="K5" s="337"/>
      <c r="L5" s="337"/>
      <c r="M5" s="338"/>
    </row>
    <row r="6" spans="1:13" s="135" customFormat="1" ht="32.25" customHeight="1" x14ac:dyDescent="0.2">
      <c r="A6" s="96">
        <v>3</v>
      </c>
      <c r="B6" s="330" t="str">
        <f t="shared" si="0"/>
        <v>60M--</v>
      </c>
      <c r="C6" s="331"/>
      <c r="D6" s="331"/>
      <c r="E6" s="332"/>
      <c r="F6" s="333"/>
      <c r="G6" s="334"/>
      <c r="H6" s="335" t="s">
        <v>994</v>
      </c>
      <c r="I6" s="336"/>
      <c r="J6" s="336"/>
      <c r="K6" s="337"/>
      <c r="L6" s="337"/>
      <c r="M6" s="338"/>
    </row>
    <row r="7" spans="1:13" s="135" customFormat="1" ht="32.25" customHeight="1" x14ac:dyDescent="0.2">
      <c r="A7" s="96">
        <v>4</v>
      </c>
      <c r="B7" s="330" t="str">
        <f t="shared" si="0"/>
        <v>60M--</v>
      </c>
      <c r="C7" s="331"/>
      <c r="D7" s="331"/>
      <c r="E7" s="332"/>
      <c r="F7" s="333"/>
      <c r="G7" s="334"/>
      <c r="H7" s="335" t="s">
        <v>994</v>
      </c>
      <c r="I7" s="336"/>
      <c r="J7" s="336"/>
      <c r="K7" s="337"/>
      <c r="L7" s="337"/>
      <c r="M7" s="338"/>
    </row>
    <row r="8" spans="1:13" s="135" customFormat="1" ht="32.25" customHeight="1" x14ac:dyDescent="0.2">
      <c r="A8" s="96">
        <v>5</v>
      </c>
      <c r="B8" s="330" t="str">
        <f t="shared" si="0"/>
        <v>60M--</v>
      </c>
      <c r="C8" s="331"/>
      <c r="D8" s="331"/>
      <c r="E8" s="332"/>
      <c r="F8" s="333"/>
      <c r="G8" s="334"/>
      <c r="H8" s="335" t="s">
        <v>994</v>
      </c>
      <c r="I8" s="336"/>
      <c r="J8" s="336"/>
      <c r="K8" s="337"/>
      <c r="L8" s="337"/>
      <c r="M8" s="338"/>
    </row>
    <row r="9" spans="1:13" s="135" customFormat="1" ht="32.25" customHeight="1" x14ac:dyDescent="0.2">
      <c r="A9" s="96">
        <v>7</v>
      </c>
      <c r="B9" s="330" t="str">
        <f t="shared" si="0"/>
        <v>60M--</v>
      </c>
      <c r="C9" s="331"/>
      <c r="D9" s="331"/>
      <c r="E9" s="332"/>
      <c r="F9" s="333"/>
      <c r="G9" s="334"/>
      <c r="H9" s="335" t="s">
        <v>994</v>
      </c>
      <c r="I9" s="336"/>
      <c r="J9" s="336"/>
      <c r="K9" s="337"/>
      <c r="L9" s="337"/>
      <c r="M9" s="338"/>
    </row>
    <row r="10" spans="1:13" s="135" customFormat="1" ht="32.25" customHeight="1" x14ac:dyDescent="0.2">
      <c r="A10" s="96">
        <v>8</v>
      </c>
      <c r="B10" s="330" t="str">
        <f t="shared" si="0"/>
        <v>60M--</v>
      </c>
      <c r="C10" s="331"/>
      <c r="D10" s="331"/>
      <c r="E10" s="332"/>
      <c r="F10" s="333"/>
      <c r="G10" s="334"/>
      <c r="H10" s="335" t="s">
        <v>994</v>
      </c>
      <c r="I10" s="336"/>
      <c r="J10" s="336"/>
      <c r="K10" s="337"/>
      <c r="L10" s="337"/>
      <c r="M10" s="338"/>
    </row>
    <row r="11" spans="1:13" s="135" customFormat="1" ht="32.25" customHeight="1" x14ac:dyDescent="0.2">
      <c r="A11" s="96">
        <v>10</v>
      </c>
      <c r="B11" s="330" t="str">
        <f t="shared" si="0"/>
        <v>60M--</v>
      </c>
      <c r="C11" s="331"/>
      <c r="D11" s="331"/>
      <c r="E11" s="332"/>
      <c r="F11" s="333"/>
      <c r="G11" s="334"/>
      <c r="H11" s="335" t="s">
        <v>994</v>
      </c>
      <c r="I11" s="336"/>
      <c r="J11" s="336"/>
      <c r="K11" s="337"/>
      <c r="L11" s="337"/>
      <c r="M11" s="338"/>
    </row>
    <row r="12" spans="1:13" s="135" customFormat="1" ht="32.25" customHeight="1" x14ac:dyDescent="0.2">
      <c r="A12" s="96">
        <v>11</v>
      </c>
      <c r="B12" s="330" t="str">
        <f t="shared" si="0"/>
        <v>60M--</v>
      </c>
      <c r="C12" s="331"/>
      <c r="D12" s="331"/>
      <c r="E12" s="332"/>
      <c r="F12" s="333"/>
      <c r="G12" s="334"/>
      <c r="H12" s="335" t="s">
        <v>994</v>
      </c>
      <c r="I12" s="336"/>
      <c r="J12" s="336"/>
      <c r="K12" s="337"/>
      <c r="L12" s="337"/>
      <c r="M12" s="338"/>
    </row>
    <row r="13" spans="1:13" s="135" customFormat="1" ht="32.25" customHeight="1" x14ac:dyDescent="0.2">
      <c r="A13" s="96">
        <v>12</v>
      </c>
      <c r="B13" s="330" t="str">
        <f t="shared" si="0"/>
        <v>60M--</v>
      </c>
      <c r="C13" s="331"/>
      <c r="D13" s="331"/>
      <c r="E13" s="332"/>
      <c r="F13" s="333"/>
      <c r="G13" s="334"/>
      <c r="H13" s="335" t="s">
        <v>994</v>
      </c>
      <c r="I13" s="336"/>
      <c r="J13" s="336"/>
      <c r="K13" s="337"/>
      <c r="L13" s="337"/>
      <c r="M13" s="338"/>
    </row>
    <row r="14" spans="1:13" s="135" customFormat="1" ht="32.25" customHeight="1" x14ac:dyDescent="0.2">
      <c r="A14" s="96">
        <v>13</v>
      </c>
      <c r="B14" s="330" t="str">
        <f t="shared" si="0"/>
        <v>60M--</v>
      </c>
      <c r="C14" s="331"/>
      <c r="D14" s="331"/>
      <c r="E14" s="332"/>
      <c r="F14" s="333"/>
      <c r="G14" s="334"/>
      <c r="H14" s="335" t="s">
        <v>994</v>
      </c>
      <c r="I14" s="336"/>
      <c r="J14" s="336"/>
      <c r="K14" s="337"/>
      <c r="L14" s="337"/>
      <c r="M14" s="338"/>
    </row>
    <row r="15" spans="1:13" s="135" customFormat="1" ht="32.25" customHeight="1" x14ac:dyDescent="0.2">
      <c r="A15" s="96">
        <v>15</v>
      </c>
      <c r="B15" s="330" t="str">
        <f t="shared" si="0"/>
        <v>60M--</v>
      </c>
      <c r="C15" s="331"/>
      <c r="D15" s="331"/>
      <c r="E15" s="332"/>
      <c r="F15" s="333"/>
      <c r="G15" s="334"/>
      <c r="H15" s="335" t="s">
        <v>994</v>
      </c>
      <c r="I15" s="336"/>
      <c r="J15" s="336"/>
      <c r="K15" s="337"/>
      <c r="L15" s="337"/>
      <c r="M15" s="338"/>
    </row>
    <row r="16" spans="1:13" s="135" customFormat="1" ht="32.25" customHeight="1" x14ac:dyDescent="0.2">
      <c r="A16" s="96"/>
      <c r="B16" s="330" t="str">
        <f t="shared" si="0"/>
        <v>60M--</v>
      </c>
      <c r="C16" s="331"/>
      <c r="D16" s="331"/>
      <c r="E16" s="332"/>
      <c r="F16" s="333"/>
      <c r="G16" s="334"/>
      <c r="H16" s="335" t="s">
        <v>994</v>
      </c>
      <c r="I16" s="336"/>
      <c r="J16" s="336"/>
      <c r="K16" s="337"/>
      <c r="L16" s="337"/>
      <c r="M16" s="338"/>
    </row>
    <row r="17" spans="1:13" s="211" customFormat="1" ht="32.25" customHeight="1" x14ac:dyDescent="0.2">
      <c r="A17" s="96">
        <v>18</v>
      </c>
      <c r="B17" s="330" t="str">
        <f t="shared" si="0"/>
        <v>60M--</v>
      </c>
      <c r="C17" s="331"/>
      <c r="D17" s="331"/>
      <c r="E17" s="332"/>
      <c r="F17" s="333"/>
      <c r="G17" s="334"/>
      <c r="H17" s="335" t="s">
        <v>994</v>
      </c>
      <c r="I17" s="336"/>
      <c r="J17" s="336"/>
      <c r="K17" s="337"/>
      <c r="L17" s="337"/>
      <c r="M17" s="338"/>
    </row>
    <row r="18" spans="1:13" s="211" customFormat="1" ht="32.25" customHeight="1" x14ac:dyDescent="0.2">
      <c r="A18" s="96">
        <v>19</v>
      </c>
      <c r="B18" s="330" t="str">
        <f t="shared" si="0"/>
        <v>60M--</v>
      </c>
      <c r="C18" s="331"/>
      <c r="D18" s="331"/>
      <c r="E18" s="332"/>
      <c r="F18" s="333"/>
      <c r="G18" s="334"/>
      <c r="H18" s="335" t="s">
        <v>994</v>
      </c>
      <c r="I18" s="336"/>
      <c r="J18" s="336"/>
      <c r="K18" s="337"/>
      <c r="L18" s="337"/>
      <c r="M18" s="338"/>
    </row>
    <row r="19" spans="1:13" s="211" customFormat="1" ht="32.25" customHeight="1" x14ac:dyDescent="0.2">
      <c r="A19" s="96">
        <v>20</v>
      </c>
      <c r="B19" s="330" t="str">
        <f t="shared" si="0"/>
        <v>60M--</v>
      </c>
      <c r="C19" s="331"/>
      <c r="D19" s="331"/>
      <c r="E19" s="332"/>
      <c r="F19" s="333"/>
      <c r="G19" s="334"/>
      <c r="H19" s="335" t="s">
        <v>994</v>
      </c>
      <c r="I19" s="336"/>
      <c r="J19" s="336"/>
      <c r="K19" s="337"/>
      <c r="L19" s="337"/>
      <c r="M19" s="338"/>
    </row>
    <row r="20" spans="1:13" s="211" customFormat="1" ht="32.25" customHeight="1" x14ac:dyDescent="0.2">
      <c r="A20" s="96">
        <v>24</v>
      </c>
      <c r="B20" s="330" t="str">
        <f t="shared" si="0"/>
        <v>60M--</v>
      </c>
      <c r="C20" s="331"/>
      <c r="D20" s="331"/>
      <c r="E20" s="332"/>
      <c r="F20" s="333"/>
      <c r="G20" s="334"/>
      <c r="H20" s="335" t="s">
        <v>994</v>
      </c>
      <c r="I20" s="336"/>
      <c r="J20" s="336"/>
      <c r="K20" s="337"/>
      <c r="L20" s="337"/>
      <c r="M20" s="338"/>
    </row>
    <row r="21" spans="1:13" s="211" customFormat="1" ht="32.25" customHeight="1" x14ac:dyDescent="0.2">
      <c r="A21" s="96">
        <v>25</v>
      </c>
      <c r="B21" s="330" t="str">
        <f t="shared" si="0"/>
        <v>60M--</v>
      </c>
      <c r="C21" s="331"/>
      <c r="D21" s="331"/>
      <c r="E21" s="332"/>
      <c r="F21" s="333"/>
      <c r="G21" s="334"/>
      <c r="H21" s="335" t="s">
        <v>994</v>
      </c>
      <c r="I21" s="336"/>
      <c r="J21" s="336"/>
      <c r="K21" s="337"/>
      <c r="L21" s="337"/>
      <c r="M21" s="338"/>
    </row>
    <row r="22" spans="1:13" s="211" customFormat="1" ht="32.25" customHeight="1" x14ac:dyDescent="0.2">
      <c r="A22" s="96">
        <v>26</v>
      </c>
      <c r="B22" s="330" t="str">
        <f t="shared" si="0"/>
        <v>60M--</v>
      </c>
      <c r="C22" s="331"/>
      <c r="D22" s="331"/>
      <c r="E22" s="332"/>
      <c r="F22" s="333"/>
      <c r="G22" s="334"/>
      <c r="H22" s="335" t="s">
        <v>994</v>
      </c>
      <c r="I22" s="336"/>
      <c r="J22" s="336"/>
      <c r="K22" s="337"/>
      <c r="L22" s="337"/>
      <c r="M22" s="338"/>
    </row>
    <row r="23" spans="1:13" s="211" customFormat="1" ht="32.25" customHeight="1" x14ac:dyDescent="0.2">
      <c r="A23" s="96">
        <v>27</v>
      </c>
      <c r="B23" s="330" t="str">
        <f t="shared" si="0"/>
        <v>60M--</v>
      </c>
      <c r="C23" s="331"/>
      <c r="D23" s="331"/>
      <c r="E23" s="332"/>
      <c r="F23" s="333"/>
      <c r="G23" s="334"/>
      <c r="H23" s="335" t="s">
        <v>994</v>
      </c>
      <c r="I23" s="336"/>
      <c r="J23" s="336"/>
      <c r="K23" s="337"/>
      <c r="L23" s="337"/>
      <c r="M23" s="338"/>
    </row>
    <row r="24" spans="1:13" s="211" customFormat="1" ht="32.25" customHeight="1" x14ac:dyDescent="0.2">
      <c r="A24" s="96">
        <v>28</v>
      </c>
      <c r="B24" s="330" t="str">
        <f t="shared" si="0"/>
        <v>60M--</v>
      </c>
      <c r="C24" s="331"/>
      <c r="D24" s="331"/>
      <c r="E24" s="332"/>
      <c r="F24" s="333"/>
      <c r="G24" s="334"/>
      <c r="H24" s="335" t="s">
        <v>994</v>
      </c>
      <c r="I24" s="336"/>
      <c r="J24" s="336"/>
      <c r="K24" s="337"/>
      <c r="L24" s="337"/>
      <c r="M24" s="338"/>
    </row>
    <row r="25" spans="1:13" s="211" customFormat="1" ht="32.25" customHeight="1" x14ac:dyDescent="0.2">
      <c r="A25" s="96">
        <v>29</v>
      </c>
      <c r="B25" s="330" t="str">
        <f t="shared" si="0"/>
        <v>60M--</v>
      </c>
      <c r="C25" s="331"/>
      <c r="D25" s="331"/>
      <c r="E25" s="332"/>
      <c r="F25" s="333"/>
      <c r="G25" s="334"/>
      <c r="H25" s="335" t="s">
        <v>994</v>
      </c>
      <c r="I25" s="336"/>
      <c r="J25" s="336"/>
      <c r="K25" s="337"/>
      <c r="L25" s="337"/>
      <c r="M25" s="338"/>
    </row>
    <row r="26" spans="1:13" s="211" customFormat="1" ht="32.25" customHeight="1" x14ac:dyDescent="0.2">
      <c r="A26" s="96">
        <v>30</v>
      </c>
      <c r="B26" s="330" t="str">
        <f t="shared" si="0"/>
        <v>60M--</v>
      </c>
      <c r="C26" s="331"/>
      <c r="D26" s="331"/>
      <c r="E26" s="332"/>
      <c r="F26" s="333"/>
      <c r="G26" s="334"/>
      <c r="H26" s="335" t="s">
        <v>994</v>
      </c>
      <c r="I26" s="336"/>
      <c r="J26" s="336"/>
      <c r="K26" s="337"/>
      <c r="L26" s="337"/>
      <c r="M26" s="338"/>
    </row>
    <row r="27" spans="1:13" s="211" customFormat="1" ht="32.25" customHeight="1" x14ac:dyDescent="0.2">
      <c r="A27" s="96">
        <v>31</v>
      </c>
      <c r="B27" s="330" t="str">
        <f t="shared" si="0"/>
        <v>60M--</v>
      </c>
      <c r="C27" s="331"/>
      <c r="D27" s="331"/>
      <c r="E27" s="332"/>
      <c r="F27" s="333"/>
      <c r="G27" s="334"/>
      <c r="H27" s="335" t="s">
        <v>994</v>
      </c>
      <c r="I27" s="336"/>
      <c r="J27" s="336"/>
      <c r="K27" s="337"/>
      <c r="L27" s="337"/>
      <c r="M27" s="338"/>
    </row>
    <row r="28" spans="1:13" s="211" customFormat="1" ht="32.25" customHeight="1" x14ac:dyDescent="0.2">
      <c r="A28" s="96"/>
      <c r="B28" s="330" t="str">
        <f t="shared" si="0"/>
        <v>60M--</v>
      </c>
      <c r="C28" s="331"/>
      <c r="D28" s="331"/>
      <c r="E28" s="332"/>
      <c r="F28" s="333"/>
      <c r="G28" s="334"/>
      <c r="H28" s="335" t="s">
        <v>994</v>
      </c>
      <c r="I28" s="336"/>
      <c r="J28" s="336"/>
      <c r="K28" s="337"/>
      <c r="L28" s="337"/>
      <c r="M28" s="338"/>
    </row>
    <row r="29" spans="1:13" s="211" customFormat="1" ht="32.25" customHeight="1" x14ac:dyDescent="0.2">
      <c r="A29" s="96"/>
      <c r="B29" s="330" t="str">
        <f t="shared" si="0"/>
        <v>60M--</v>
      </c>
      <c r="C29" s="331"/>
      <c r="D29" s="331"/>
      <c r="E29" s="332"/>
      <c r="F29" s="333"/>
      <c r="G29" s="334"/>
      <c r="H29" s="335" t="s">
        <v>994</v>
      </c>
      <c r="I29" s="336"/>
      <c r="J29" s="336"/>
      <c r="K29" s="337"/>
      <c r="L29" s="337"/>
      <c r="M29" s="338"/>
    </row>
    <row r="30" spans="1:13" s="211" customFormat="1" ht="32.25" customHeight="1" x14ac:dyDescent="0.2">
      <c r="A30" s="96"/>
      <c r="B30" s="330" t="str">
        <f t="shared" si="0"/>
        <v>60M--</v>
      </c>
      <c r="C30" s="331"/>
      <c r="D30" s="331"/>
      <c r="E30" s="332"/>
      <c r="F30" s="333"/>
      <c r="G30" s="334"/>
      <c r="H30" s="335" t="s">
        <v>994</v>
      </c>
      <c r="I30" s="336"/>
      <c r="J30" s="336"/>
      <c r="K30" s="337"/>
      <c r="L30" s="337"/>
      <c r="M30" s="338"/>
    </row>
    <row r="31" spans="1:13" s="211" customFormat="1" ht="32.25" customHeight="1" x14ac:dyDescent="0.2">
      <c r="A31" s="96">
        <v>32</v>
      </c>
      <c r="B31" s="330" t="str">
        <f t="shared" si="0"/>
        <v>60M--</v>
      </c>
      <c r="C31" s="331"/>
      <c r="D31" s="331"/>
      <c r="E31" s="332"/>
      <c r="F31" s="333"/>
      <c r="G31" s="334"/>
      <c r="H31" s="335" t="s">
        <v>994</v>
      </c>
      <c r="I31" s="336"/>
      <c r="J31" s="336"/>
      <c r="K31" s="337"/>
      <c r="L31" s="337"/>
      <c r="M31" s="338"/>
    </row>
    <row r="32" spans="1:13" s="211" customFormat="1" ht="32.25" customHeight="1" x14ac:dyDescent="0.2">
      <c r="A32" s="96">
        <v>33</v>
      </c>
      <c r="B32" s="330" t="str">
        <f t="shared" si="0"/>
        <v>60M--</v>
      </c>
      <c r="C32" s="331"/>
      <c r="D32" s="331"/>
      <c r="E32" s="332"/>
      <c r="F32" s="333"/>
      <c r="G32" s="334"/>
      <c r="H32" s="335" t="s">
        <v>994</v>
      </c>
      <c r="I32" s="336"/>
      <c r="J32" s="336"/>
      <c r="K32" s="337"/>
      <c r="L32" s="337"/>
      <c r="M32" s="338"/>
    </row>
    <row r="33" spans="1:13" s="211" customFormat="1" ht="32.25" customHeight="1" x14ac:dyDescent="0.2">
      <c r="A33" s="96">
        <v>34</v>
      </c>
      <c r="B33" s="330" t="str">
        <f t="shared" si="0"/>
        <v>60M--</v>
      </c>
      <c r="C33" s="331"/>
      <c r="D33" s="331"/>
      <c r="E33" s="332"/>
      <c r="F33" s="333"/>
      <c r="G33" s="334"/>
      <c r="H33" s="335" t="s">
        <v>994</v>
      </c>
      <c r="I33" s="336"/>
      <c r="J33" s="336"/>
      <c r="K33" s="337"/>
      <c r="L33" s="337"/>
      <c r="M33" s="338"/>
    </row>
    <row r="34" spans="1:13" s="211" customFormat="1" ht="32.25" customHeight="1" x14ac:dyDescent="0.2">
      <c r="A34" s="96">
        <v>35</v>
      </c>
      <c r="B34" s="330" t="str">
        <f t="shared" si="0"/>
        <v>60M--</v>
      </c>
      <c r="C34" s="331"/>
      <c r="D34" s="331"/>
      <c r="E34" s="332"/>
      <c r="F34" s="333"/>
      <c r="G34" s="334"/>
      <c r="H34" s="335" t="s">
        <v>994</v>
      </c>
      <c r="I34" s="336"/>
      <c r="J34" s="336"/>
      <c r="K34" s="337"/>
      <c r="L34" s="337"/>
      <c r="M34" s="338"/>
    </row>
    <row r="35" spans="1:13" s="211" customFormat="1" ht="32.25" customHeight="1" x14ac:dyDescent="0.2">
      <c r="A35" s="96">
        <v>36</v>
      </c>
      <c r="B35" s="330" t="str">
        <f t="shared" si="0"/>
        <v>60M--</v>
      </c>
      <c r="C35" s="331"/>
      <c r="D35" s="331"/>
      <c r="E35" s="332"/>
      <c r="F35" s="333"/>
      <c r="G35" s="334"/>
      <c r="H35" s="335" t="s">
        <v>994</v>
      </c>
      <c r="I35" s="336"/>
      <c r="J35" s="336"/>
      <c r="K35" s="337"/>
      <c r="L35" s="337"/>
      <c r="M35" s="338"/>
    </row>
    <row r="36" spans="1:13" s="211" customFormat="1" ht="32.25" customHeight="1" x14ac:dyDescent="0.2">
      <c r="A36" s="96">
        <v>37</v>
      </c>
      <c r="B36" s="330" t="str">
        <f t="shared" si="0"/>
        <v>60M--</v>
      </c>
      <c r="C36" s="331"/>
      <c r="D36" s="331"/>
      <c r="E36" s="332"/>
      <c r="F36" s="333"/>
      <c r="G36" s="334"/>
      <c r="H36" s="335" t="s">
        <v>994</v>
      </c>
      <c r="I36" s="336"/>
      <c r="J36" s="336"/>
      <c r="K36" s="337"/>
      <c r="L36" s="337"/>
      <c r="M36" s="338"/>
    </row>
    <row r="37" spans="1:13" s="211" customFormat="1" ht="32.25" customHeight="1" x14ac:dyDescent="0.2">
      <c r="A37" s="96">
        <v>38</v>
      </c>
      <c r="B37" s="330" t="str">
        <f t="shared" si="0"/>
        <v>60M--</v>
      </c>
      <c r="C37" s="331"/>
      <c r="D37" s="331"/>
      <c r="E37" s="332"/>
      <c r="F37" s="333"/>
      <c r="G37" s="334"/>
      <c r="H37" s="335" t="s">
        <v>994</v>
      </c>
      <c r="I37" s="336"/>
      <c r="J37" s="336"/>
      <c r="K37" s="337"/>
      <c r="L37" s="337"/>
      <c r="M37" s="338"/>
    </row>
    <row r="38" spans="1:13" s="211" customFormat="1" ht="32.25" customHeight="1" x14ac:dyDescent="0.2">
      <c r="A38" s="96">
        <v>39</v>
      </c>
      <c r="B38" s="330" t="str">
        <f t="shared" si="0"/>
        <v>60M--</v>
      </c>
      <c r="C38" s="331"/>
      <c r="D38" s="331"/>
      <c r="E38" s="332"/>
      <c r="F38" s="333"/>
      <c r="G38" s="334"/>
      <c r="H38" s="335" t="s">
        <v>994</v>
      </c>
      <c r="I38" s="336"/>
      <c r="J38" s="336"/>
      <c r="K38" s="337"/>
      <c r="L38" s="337"/>
      <c r="M38" s="338"/>
    </row>
    <row r="39" spans="1:13" s="211" customFormat="1" ht="32.25" customHeight="1" x14ac:dyDescent="0.2">
      <c r="A39" s="96">
        <v>40</v>
      </c>
      <c r="B39" s="330" t="str">
        <f t="shared" si="0"/>
        <v>60M--</v>
      </c>
      <c r="C39" s="331"/>
      <c r="D39" s="331"/>
      <c r="E39" s="332"/>
      <c r="F39" s="333"/>
      <c r="G39" s="334"/>
      <c r="H39" s="335" t="s">
        <v>994</v>
      </c>
      <c r="I39" s="336"/>
      <c r="J39" s="336"/>
      <c r="K39" s="337"/>
      <c r="L39" s="337"/>
      <c r="M39" s="338"/>
    </row>
    <row r="40" spans="1:13" s="211" customFormat="1" ht="32.25" customHeight="1" x14ac:dyDescent="0.2">
      <c r="A40" s="96">
        <v>41</v>
      </c>
      <c r="B40" s="330" t="str">
        <f t="shared" si="0"/>
        <v>60M--</v>
      </c>
      <c r="C40" s="331"/>
      <c r="D40" s="331"/>
      <c r="E40" s="332"/>
      <c r="F40" s="333"/>
      <c r="G40" s="334"/>
      <c r="H40" s="335" t="s">
        <v>994</v>
      </c>
      <c r="I40" s="336"/>
      <c r="J40" s="336"/>
      <c r="K40" s="337"/>
      <c r="L40" s="337"/>
      <c r="M40" s="338"/>
    </row>
    <row r="41" spans="1:13" s="211" customFormat="1" ht="32.25" customHeight="1" x14ac:dyDescent="0.2">
      <c r="A41" s="96">
        <v>42</v>
      </c>
      <c r="B41" s="330" t="str">
        <f t="shared" si="0"/>
        <v>60M--</v>
      </c>
      <c r="C41" s="331"/>
      <c r="D41" s="331"/>
      <c r="E41" s="332"/>
      <c r="F41" s="333"/>
      <c r="G41" s="334"/>
      <c r="H41" s="335" t="s">
        <v>994</v>
      </c>
      <c r="I41" s="336"/>
      <c r="J41" s="336"/>
      <c r="K41" s="337"/>
      <c r="L41" s="337"/>
      <c r="M41" s="338"/>
    </row>
    <row r="42" spans="1:13" s="211" customFormat="1" ht="32.25" customHeight="1" x14ac:dyDescent="0.2">
      <c r="A42" s="96">
        <v>43</v>
      </c>
      <c r="B42" s="330" t="str">
        <f t="shared" si="0"/>
        <v>60M--</v>
      </c>
      <c r="C42" s="331"/>
      <c r="D42" s="331"/>
      <c r="E42" s="332"/>
      <c r="F42" s="333"/>
      <c r="G42" s="334"/>
      <c r="H42" s="335" t="s">
        <v>994</v>
      </c>
      <c r="I42" s="336"/>
      <c r="J42" s="336"/>
      <c r="K42" s="337"/>
      <c r="L42" s="337"/>
      <c r="M42" s="338"/>
    </row>
    <row r="43" spans="1:13" s="211" customFormat="1" ht="32.25" customHeight="1" x14ac:dyDescent="0.2">
      <c r="A43" s="96">
        <v>46</v>
      </c>
      <c r="B43" s="330" t="str">
        <f t="shared" si="0"/>
        <v>60M--</v>
      </c>
      <c r="C43" s="331"/>
      <c r="D43" s="331"/>
      <c r="E43" s="332"/>
      <c r="F43" s="333"/>
      <c r="G43" s="334"/>
      <c r="H43" s="335" t="s">
        <v>994</v>
      </c>
      <c r="I43" s="336"/>
      <c r="J43" s="336"/>
      <c r="K43" s="337"/>
      <c r="L43" s="337"/>
      <c r="M43" s="338"/>
    </row>
    <row r="44" spans="1:13" s="211" customFormat="1" ht="32.25" customHeight="1" x14ac:dyDescent="0.2">
      <c r="A44" s="96">
        <v>47</v>
      </c>
      <c r="B44" s="330" t="str">
        <f t="shared" si="0"/>
        <v>60M--</v>
      </c>
      <c r="C44" s="331"/>
      <c r="D44" s="331"/>
      <c r="E44" s="332"/>
      <c r="F44" s="333"/>
      <c r="G44" s="334"/>
      <c r="H44" s="335" t="s">
        <v>994</v>
      </c>
      <c r="I44" s="336"/>
      <c r="J44" s="336"/>
      <c r="K44" s="337"/>
      <c r="L44" s="337"/>
      <c r="M44" s="338"/>
    </row>
    <row r="45" spans="1:13" s="211" customFormat="1" ht="32.25" customHeight="1" x14ac:dyDescent="0.2">
      <c r="A45" s="96"/>
      <c r="B45" s="330" t="str">
        <f t="shared" si="0"/>
        <v>60M--</v>
      </c>
      <c r="C45" s="331"/>
      <c r="D45" s="331"/>
      <c r="E45" s="332"/>
      <c r="F45" s="333"/>
      <c r="G45" s="334"/>
      <c r="H45" s="335" t="s">
        <v>994</v>
      </c>
      <c r="I45" s="336"/>
      <c r="J45" s="336"/>
      <c r="K45" s="337"/>
      <c r="L45" s="337"/>
      <c r="M45" s="338"/>
    </row>
    <row r="46" spans="1:13" s="211" customFormat="1" ht="32.25" customHeight="1" x14ac:dyDescent="0.2">
      <c r="A46" s="96"/>
      <c r="B46" s="330" t="str">
        <f t="shared" si="0"/>
        <v>60M--</v>
      </c>
      <c r="C46" s="331"/>
      <c r="D46" s="331"/>
      <c r="E46" s="332"/>
      <c r="F46" s="333"/>
      <c r="G46" s="334"/>
      <c r="H46" s="335" t="s">
        <v>994</v>
      </c>
      <c r="I46" s="336"/>
      <c r="J46" s="336"/>
      <c r="K46" s="337"/>
      <c r="L46" s="337"/>
      <c r="M46" s="338"/>
    </row>
    <row r="47" spans="1:13" s="211" customFormat="1" ht="32.25" customHeight="1" x14ac:dyDescent="0.2">
      <c r="A47" s="96"/>
      <c r="B47" s="330" t="str">
        <f t="shared" si="0"/>
        <v>60M--</v>
      </c>
      <c r="C47" s="331"/>
      <c r="D47" s="331"/>
      <c r="E47" s="332"/>
      <c r="F47" s="333"/>
      <c r="G47" s="334"/>
      <c r="H47" s="335" t="s">
        <v>994</v>
      </c>
      <c r="I47" s="336"/>
      <c r="J47" s="336"/>
      <c r="K47" s="337"/>
      <c r="L47" s="337"/>
      <c r="M47" s="338"/>
    </row>
    <row r="48" spans="1:13" s="211" customFormat="1" ht="32.25" customHeight="1" x14ac:dyDescent="0.2">
      <c r="A48" s="96">
        <v>48</v>
      </c>
      <c r="B48" s="330" t="str">
        <f t="shared" si="0"/>
        <v>60M--</v>
      </c>
      <c r="C48" s="331"/>
      <c r="D48" s="331"/>
      <c r="E48" s="332"/>
      <c r="F48" s="333"/>
      <c r="G48" s="334"/>
      <c r="H48" s="335" t="s">
        <v>994</v>
      </c>
      <c r="I48" s="336"/>
      <c r="J48" s="336"/>
      <c r="K48" s="337"/>
      <c r="L48" s="337"/>
      <c r="M48" s="338"/>
    </row>
    <row r="49" spans="1:13" s="211" customFormat="1" ht="32.25" customHeight="1" x14ac:dyDescent="0.2">
      <c r="A49" s="96">
        <v>49</v>
      </c>
      <c r="B49" s="330" t="str">
        <f t="shared" si="0"/>
        <v>60M--</v>
      </c>
      <c r="C49" s="331"/>
      <c r="D49" s="331"/>
      <c r="E49" s="332"/>
      <c r="F49" s="333"/>
      <c r="G49" s="334"/>
      <c r="H49" s="335" t="s">
        <v>994</v>
      </c>
      <c r="I49" s="336"/>
      <c r="J49" s="336"/>
      <c r="K49" s="337"/>
      <c r="L49" s="337"/>
      <c r="M49" s="338"/>
    </row>
    <row r="50" spans="1:13" s="211" customFormat="1" ht="32.25" customHeight="1" x14ac:dyDescent="0.2">
      <c r="A50" s="96">
        <v>50</v>
      </c>
      <c r="B50" s="330" t="str">
        <f t="shared" si="0"/>
        <v>60M--</v>
      </c>
      <c r="C50" s="331"/>
      <c r="D50" s="331"/>
      <c r="E50" s="332"/>
      <c r="F50" s="333"/>
      <c r="G50" s="334"/>
      <c r="H50" s="335" t="s">
        <v>994</v>
      </c>
      <c r="I50" s="336"/>
      <c r="J50" s="336"/>
      <c r="K50" s="337"/>
      <c r="L50" s="337"/>
      <c r="M50" s="338"/>
    </row>
    <row r="51" spans="1:13" s="135" customFormat="1" ht="32.25" customHeight="1" x14ac:dyDescent="0.2">
      <c r="A51" s="96">
        <v>51</v>
      </c>
      <c r="B51" s="330" t="str">
        <f t="shared" si="0"/>
        <v>60M.ENG--</v>
      </c>
      <c r="C51" s="339"/>
      <c r="D51" s="339"/>
      <c r="E51" s="340"/>
      <c r="F51" s="341"/>
      <c r="G51" s="342"/>
      <c r="H51" s="343" t="s">
        <v>995</v>
      </c>
      <c r="I51" s="344"/>
      <c r="J51" s="344"/>
      <c r="K51" s="345"/>
      <c r="L51" s="345"/>
      <c r="M51" s="346"/>
    </row>
    <row r="52" spans="1:13" s="135" customFormat="1" ht="32.25" customHeight="1" x14ac:dyDescent="0.2">
      <c r="A52" s="96">
        <v>52</v>
      </c>
      <c r="B52" s="330" t="str">
        <f t="shared" si="0"/>
        <v>60M.ENG--</v>
      </c>
      <c r="C52" s="339"/>
      <c r="D52" s="339"/>
      <c r="E52" s="340"/>
      <c r="F52" s="341"/>
      <c r="G52" s="342"/>
      <c r="H52" s="343" t="s">
        <v>995</v>
      </c>
      <c r="I52" s="344"/>
      <c r="J52" s="344"/>
      <c r="K52" s="345"/>
      <c r="L52" s="345"/>
      <c r="M52" s="346"/>
    </row>
    <row r="53" spans="1:13" s="135" customFormat="1" ht="32.25" customHeight="1" x14ac:dyDescent="0.2">
      <c r="A53" s="96">
        <v>53</v>
      </c>
      <c r="B53" s="330" t="str">
        <f t="shared" si="0"/>
        <v>60M.ENG--</v>
      </c>
      <c r="C53" s="339"/>
      <c r="D53" s="339"/>
      <c r="E53" s="340"/>
      <c r="F53" s="341"/>
      <c r="G53" s="342"/>
      <c r="H53" s="343" t="s">
        <v>995</v>
      </c>
      <c r="I53" s="344"/>
      <c r="J53" s="344"/>
      <c r="K53" s="345"/>
      <c r="L53" s="345"/>
      <c r="M53" s="346"/>
    </row>
    <row r="54" spans="1:13" s="135" customFormat="1" ht="32.25" customHeight="1" x14ac:dyDescent="0.2">
      <c r="A54" s="96">
        <v>54</v>
      </c>
      <c r="B54" s="330" t="str">
        <f t="shared" si="0"/>
        <v>60M.ENG--</v>
      </c>
      <c r="C54" s="339"/>
      <c r="D54" s="339"/>
      <c r="E54" s="340"/>
      <c r="F54" s="341"/>
      <c r="G54" s="342"/>
      <c r="H54" s="343" t="s">
        <v>995</v>
      </c>
      <c r="I54" s="344"/>
      <c r="J54" s="344"/>
      <c r="K54" s="345"/>
      <c r="L54" s="345"/>
      <c r="M54" s="346"/>
    </row>
    <row r="55" spans="1:13" s="135" customFormat="1" ht="32.25" customHeight="1" x14ac:dyDescent="0.2">
      <c r="A55" s="96">
        <v>55</v>
      </c>
      <c r="B55" s="330" t="str">
        <f t="shared" si="0"/>
        <v>60M.ENG--</v>
      </c>
      <c r="C55" s="339"/>
      <c r="D55" s="339"/>
      <c r="E55" s="340"/>
      <c r="F55" s="341"/>
      <c r="G55" s="342"/>
      <c r="H55" s="343" t="s">
        <v>995</v>
      </c>
      <c r="I55" s="344"/>
      <c r="J55" s="344"/>
      <c r="K55" s="345"/>
      <c r="L55" s="345"/>
      <c r="M55" s="346"/>
    </row>
    <row r="56" spans="1:13" s="135" customFormat="1" ht="32.25" customHeight="1" x14ac:dyDescent="0.2">
      <c r="A56" s="96">
        <v>57</v>
      </c>
      <c r="B56" s="330" t="str">
        <f t="shared" si="0"/>
        <v>60M.ENG--</v>
      </c>
      <c r="C56" s="339"/>
      <c r="D56" s="339"/>
      <c r="E56" s="340"/>
      <c r="F56" s="341"/>
      <c r="G56" s="342"/>
      <c r="H56" s="343" t="s">
        <v>995</v>
      </c>
      <c r="I56" s="344"/>
      <c r="J56" s="344"/>
      <c r="K56" s="345"/>
      <c r="L56" s="345"/>
      <c r="M56" s="346"/>
    </row>
    <row r="57" spans="1:13" s="135" customFormat="1" ht="32.25" customHeight="1" x14ac:dyDescent="0.2">
      <c r="A57" s="96">
        <v>59</v>
      </c>
      <c r="B57" s="330" t="str">
        <f t="shared" si="0"/>
        <v>60M.ENG--</v>
      </c>
      <c r="C57" s="339"/>
      <c r="D57" s="339"/>
      <c r="E57" s="340"/>
      <c r="F57" s="341"/>
      <c r="G57" s="342"/>
      <c r="H57" s="343" t="s">
        <v>995</v>
      </c>
      <c r="I57" s="344"/>
      <c r="J57" s="344"/>
      <c r="K57" s="345"/>
      <c r="L57" s="345"/>
      <c r="M57" s="346"/>
    </row>
    <row r="58" spans="1:13" s="135" customFormat="1" ht="32.25" customHeight="1" x14ac:dyDescent="0.2">
      <c r="A58" s="96">
        <v>61</v>
      </c>
      <c r="B58" s="330" t="str">
        <f t="shared" si="0"/>
        <v>60M.ENG--</v>
      </c>
      <c r="C58" s="339"/>
      <c r="D58" s="339"/>
      <c r="E58" s="340"/>
      <c r="F58" s="341"/>
      <c r="G58" s="342"/>
      <c r="H58" s="343" t="s">
        <v>995</v>
      </c>
      <c r="I58" s="344"/>
      <c r="J58" s="344"/>
      <c r="K58" s="345"/>
      <c r="L58" s="345"/>
      <c r="M58" s="346"/>
    </row>
    <row r="59" spans="1:13" s="135" customFormat="1" ht="32.25" customHeight="1" x14ac:dyDescent="0.2">
      <c r="A59" s="96">
        <v>64</v>
      </c>
      <c r="B59" s="330" t="str">
        <f t="shared" si="0"/>
        <v>60M.ENG--</v>
      </c>
      <c r="C59" s="339"/>
      <c r="D59" s="339"/>
      <c r="E59" s="340"/>
      <c r="F59" s="341"/>
      <c r="G59" s="342"/>
      <c r="H59" s="343" t="s">
        <v>995</v>
      </c>
      <c r="I59" s="344"/>
      <c r="J59" s="344"/>
      <c r="K59" s="345"/>
      <c r="L59" s="345"/>
      <c r="M59" s="346"/>
    </row>
    <row r="60" spans="1:13" s="135" customFormat="1" ht="32.25" customHeight="1" x14ac:dyDescent="0.2">
      <c r="A60" s="96">
        <v>65</v>
      </c>
      <c r="B60" s="330" t="str">
        <f t="shared" si="0"/>
        <v>60M.ENG--</v>
      </c>
      <c r="C60" s="339"/>
      <c r="D60" s="339"/>
      <c r="E60" s="340"/>
      <c r="F60" s="341"/>
      <c r="G60" s="342"/>
      <c r="H60" s="343" t="s">
        <v>995</v>
      </c>
      <c r="I60" s="344"/>
      <c r="J60" s="344"/>
      <c r="K60" s="345"/>
      <c r="L60" s="345"/>
      <c r="M60" s="346"/>
    </row>
    <row r="61" spans="1:13" s="135" customFormat="1" ht="32.25" customHeight="1" x14ac:dyDescent="0.2">
      <c r="A61" s="96">
        <v>66</v>
      </c>
      <c r="B61" s="330" t="str">
        <f t="shared" si="0"/>
        <v>60M.ENG--</v>
      </c>
      <c r="C61" s="339"/>
      <c r="D61" s="339"/>
      <c r="E61" s="340"/>
      <c r="F61" s="341"/>
      <c r="G61" s="342"/>
      <c r="H61" s="343" t="s">
        <v>995</v>
      </c>
      <c r="I61" s="344"/>
      <c r="J61" s="344"/>
      <c r="K61" s="345"/>
      <c r="L61" s="345"/>
      <c r="M61" s="346"/>
    </row>
    <row r="62" spans="1:13" s="135" customFormat="1" ht="32.25" customHeight="1" x14ac:dyDescent="0.2">
      <c r="A62" s="96">
        <v>67</v>
      </c>
      <c r="B62" s="330" t="str">
        <f t="shared" si="0"/>
        <v>60M.ENG--</v>
      </c>
      <c r="C62" s="339"/>
      <c r="D62" s="339"/>
      <c r="E62" s="340"/>
      <c r="F62" s="341"/>
      <c r="G62" s="342"/>
      <c r="H62" s="343" t="s">
        <v>995</v>
      </c>
      <c r="I62" s="344"/>
      <c r="J62" s="344"/>
      <c r="K62" s="345"/>
      <c r="L62" s="345"/>
      <c r="M62" s="346"/>
    </row>
    <row r="63" spans="1:13" s="135" customFormat="1" ht="32.25" customHeight="1" x14ac:dyDescent="0.2">
      <c r="A63" s="96">
        <v>68</v>
      </c>
      <c r="B63" s="330" t="str">
        <f t="shared" si="0"/>
        <v>60M.ENG--</v>
      </c>
      <c r="C63" s="339"/>
      <c r="D63" s="339"/>
      <c r="E63" s="340"/>
      <c r="F63" s="341"/>
      <c r="G63" s="342"/>
      <c r="H63" s="343" t="s">
        <v>995</v>
      </c>
      <c r="I63" s="344"/>
      <c r="J63" s="344"/>
      <c r="K63" s="345"/>
      <c r="L63" s="345"/>
      <c r="M63" s="346"/>
    </row>
    <row r="64" spans="1:13" s="135" customFormat="1" ht="32.25" customHeight="1" x14ac:dyDescent="0.2">
      <c r="A64" s="96">
        <v>69</v>
      </c>
      <c r="B64" s="330" t="str">
        <f t="shared" si="0"/>
        <v>60M.ENG--</v>
      </c>
      <c r="C64" s="339"/>
      <c r="D64" s="339"/>
      <c r="E64" s="340"/>
      <c r="F64" s="341"/>
      <c r="G64" s="342"/>
      <c r="H64" s="343" t="s">
        <v>995</v>
      </c>
      <c r="I64" s="344"/>
      <c r="J64" s="344"/>
      <c r="K64" s="345"/>
      <c r="L64" s="345"/>
      <c r="M64" s="346"/>
    </row>
    <row r="65" spans="1:20" s="135" customFormat="1" ht="32.25" customHeight="1" x14ac:dyDescent="0.2">
      <c r="A65" s="96">
        <v>70</v>
      </c>
      <c r="B65" s="330" t="str">
        <f t="shared" si="0"/>
        <v>60M.ENG--</v>
      </c>
      <c r="C65" s="339"/>
      <c r="D65" s="339"/>
      <c r="E65" s="340"/>
      <c r="F65" s="341"/>
      <c r="G65" s="342"/>
      <c r="H65" s="343" t="s">
        <v>995</v>
      </c>
      <c r="I65" s="344"/>
      <c r="J65" s="344"/>
      <c r="K65" s="345"/>
      <c r="L65" s="345"/>
      <c r="M65" s="346"/>
    </row>
    <row r="66" spans="1:20" s="135" customFormat="1" ht="32.25" customHeight="1" x14ac:dyDescent="0.2">
      <c r="A66" s="96">
        <v>71</v>
      </c>
      <c r="B66" s="330" t="str">
        <f t="shared" si="0"/>
        <v>60M.ENG--</v>
      </c>
      <c r="C66" s="339"/>
      <c r="D66" s="339"/>
      <c r="E66" s="340"/>
      <c r="F66" s="341"/>
      <c r="G66" s="342"/>
      <c r="H66" s="343" t="s">
        <v>995</v>
      </c>
      <c r="I66" s="344"/>
      <c r="J66" s="344"/>
      <c r="K66" s="345"/>
      <c r="L66" s="345"/>
      <c r="M66" s="346"/>
    </row>
    <row r="67" spans="1:20" s="135" customFormat="1" ht="32.25" customHeight="1" x14ac:dyDescent="0.2">
      <c r="A67" s="96">
        <v>72</v>
      </c>
      <c r="B67" s="330" t="str">
        <f t="shared" si="0"/>
        <v>60M.ENG--</v>
      </c>
      <c r="C67" s="339"/>
      <c r="D67" s="339"/>
      <c r="E67" s="340"/>
      <c r="F67" s="341"/>
      <c r="G67" s="342"/>
      <c r="H67" s="343" t="s">
        <v>995</v>
      </c>
      <c r="I67" s="344"/>
      <c r="J67" s="344"/>
      <c r="K67" s="345"/>
      <c r="L67" s="345"/>
      <c r="M67" s="346"/>
      <c r="S67" s="211"/>
      <c r="T67" s="211"/>
    </row>
    <row r="68" spans="1:20" s="135" customFormat="1" ht="32.25" customHeight="1" x14ac:dyDescent="0.2">
      <c r="A68" s="96">
        <v>74</v>
      </c>
      <c r="B68" s="330" t="str">
        <f t="shared" si="0"/>
        <v>60M.ENG--</v>
      </c>
      <c r="C68" s="339"/>
      <c r="D68" s="339"/>
      <c r="E68" s="340"/>
      <c r="F68" s="341"/>
      <c r="G68" s="342"/>
      <c r="H68" s="343" t="s">
        <v>995</v>
      </c>
      <c r="I68" s="344"/>
      <c r="J68" s="344"/>
      <c r="K68" s="345"/>
      <c r="L68" s="345"/>
      <c r="M68" s="346"/>
      <c r="S68"/>
      <c r="T68"/>
    </row>
    <row r="69" spans="1:20" s="135" customFormat="1" ht="32.25" customHeight="1" x14ac:dyDescent="0.2">
      <c r="A69" s="96">
        <v>77</v>
      </c>
      <c r="B69" s="330" t="str">
        <f t="shared" si="0"/>
        <v>60M.ENG--</v>
      </c>
      <c r="C69" s="339"/>
      <c r="D69" s="339"/>
      <c r="E69" s="340"/>
      <c r="F69" s="341"/>
      <c r="G69" s="342"/>
      <c r="H69" s="343" t="s">
        <v>995</v>
      </c>
      <c r="I69" s="344"/>
      <c r="J69" s="344"/>
      <c r="K69" s="345"/>
      <c r="L69" s="345"/>
      <c r="M69" s="346"/>
      <c r="S69"/>
      <c r="T69"/>
    </row>
    <row r="70" spans="1:20" s="135" customFormat="1" ht="32.25" customHeight="1" x14ac:dyDescent="0.2">
      <c r="A70" s="96">
        <v>78</v>
      </c>
      <c r="B70" s="330" t="str">
        <f t="shared" si="0"/>
        <v>60M.ENG--</v>
      </c>
      <c r="C70" s="339"/>
      <c r="D70" s="339"/>
      <c r="E70" s="340"/>
      <c r="F70" s="341"/>
      <c r="G70" s="342"/>
      <c r="H70" s="343" t="s">
        <v>995</v>
      </c>
      <c r="I70" s="344"/>
      <c r="J70" s="344"/>
      <c r="K70" s="345"/>
      <c r="L70" s="345"/>
      <c r="M70" s="346"/>
      <c r="S70"/>
      <c r="T70"/>
    </row>
    <row r="71" spans="1:20" s="135" customFormat="1" ht="32.25" customHeight="1" x14ac:dyDescent="0.2">
      <c r="A71" s="96">
        <v>79</v>
      </c>
      <c r="B71" s="330" t="str">
        <f t="shared" si="0"/>
        <v>60M.ENG--</v>
      </c>
      <c r="C71" s="339"/>
      <c r="D71" s="339"/>
      <c r="E71" s="340"/>
      <c r="F71" s="341"/>
      <c r="G71" s="342"/>
      <c r="H71" s="343" t="s">
        <v>995</v>
      </c>
      <c r="I71" s="344"/>
      <c r="J71" s="344"/>
      <c r="K71" s="345"/>
      <c r="L71" s="345"/>
      <c r="M71" s="346"/>
      <c r="S71"/>
      <c r="T71"/>
    </row>
    <row r="72" spans="1:20" s="135" customFormat="1" ht="32.25" customHeight="1" x14ac:dyDescent="0.2">
      <c r="A72" s="96">
        <v>80</v>
      </c>
      <c r="B72" s="330" t="str">
        <f t="shared" si="0"/>
        <v>60M.ENG--</v>
      </c>
      <c r="C72" s="339"/>
      <c r="D72" s="339"/>
      <c r="E72" s="340"/>
      <c r="F72" s="341"/>
      <c r="G72" s="342"/>
      <c r="H72" s="343" t="s">
        <v>995</v>
      </c>
      <c r="I72" s="344"/>
      <c r="J72" s="344"/>
      <c r="K72" s="345"/>
      <c r="L72" s="345"/>
      <c r="M72" s="346"/>
      <c r="S72"/>
      <c r="T72"/>
    </row>
    <row r="73" spans="1:20" s="135" customFormat="1" ht="32.25" customHeight="1" x14ac:dyDescent="0.2">
      <c r="A73" s="96">
        <v>81</v>
      </c>
      <c r="B73" s="330" t="str">
        <f t="shared" si="0"/>
        <v>60M.ENG--</v>
      </c>
      <c r="C73" s="339"/>
      <c r="D73" s="339"/>
      <c r="E73" s="340"/>
      <c r="F73" s="341"/>
      <c r="G73" s="342"/>
      <c r="H73" s="343" t="s">
        <v>995</v>
      </c>
      <c r="I73" s="344"/>
      <c r="J73" s="344"/>
      <c r="K73" s="345"/>
      <c r="L73" s="345"/>
      <c r="M73" s="346"/>
      <c r="S73"/>
      <c r="T73"/>
    </row>
    <row r="74" spans="1:20" s="135" customFormat="1" ht="32.25" customHeight="1" x14ac:dyDescent="0.2">
      <c r="A74" s="96">
        <v>82</v>
      </c>
      <c r="B74" s="330" t="str">
        <f t="shared" si="0"/>
        <v>60M.ENG--</v>
      </c>
      <c r="C74" s="339"/>
      <c r="D74" s="339"/>
      <c r="E74" s="340"/>
      <c r="F74" s="341"/>
      <c r="G74" s="342"/>
      <c r="H74" s="343" t="s">
        <v>995</v>
      </c>
      <c r="I74" s="344"/>
      <c r="J74" s="344"/>
      <c r="K74" s="345"/>
      <c r="L74" s="345"/>
      <c r="M74" s="346"/>
      <c r="S74"/>
      <c r="T74"/>
    </row>
    <row r="75" spans="1:20" s="135" customFormat="1" ht="32.25" customHeight="1" x14ac:dyDescent="0.2">
      <c r="A75" s="96">
        <v>83</v>
      </c>
      <c r="B75" s="330" t="str">
        <f t="shared" si="0"/>
        <v>60M.ENG--</v>
      </c>
      <c r="C75" s="339"/>
      <c r="D75" s="339"/>
      <c r="E75" s="340"/>
      <c r="F75" s="341"/>
      <c r="G75" s="342"/>
      <c r="H75" s="343" t="s">
        <v>995</v>
      </c>
      <c r="I75" s="344"/>
      <c r="J75" s="344"/>
      <c r="K75" s="345"/>
      <c r="L75" s="345"/>
      <c r="M75" s="346"/>
      <c r="S75"/>
      <c r="T75"/>
    </row>
    <row r="76" spans="1:20" s="135" customFormat="1" ht="32.25" customHeight="1" x14ac:dyDescent="0.2">
      <c r="A76" s="96">
        <v>84</v>
      </c>
      <c r="B76" s="330" t="str">
        <f t="shared" si="0"/>
        <v>60M.ENG--</v>
      </c>
      <c r="C76" s="339"/>
      <c r="D76" s="339"/>
      <c r="E76" s="340"/>
      <c r="F76" s="341"/>
      <c r="G76" s="342"/>
      <c r="H76" s="343" t="s">
        <v>995</v>
      </c>
      <c r="I76" s="344"/>
      <c r="J76" s="344"/>
      <c r="K76" s="345"/>
      <c r="L76" s="345"/>
      <c r="M76" s="346"/>
      <c r="S76"/>
      <c r="T76"/>
    </row>
    <row r="77" spans="1:20" s="135" customFormat="1" ht="32.25" customHeight="1" x14ac:dyDescent="0.2">
      <c r="A77" s="96">
        <v>85</v>
      </c>
      <c r="B77" s="330" t="str">
        <f t="shared" si="0"/>
        <v>60M.ENG--</v>
      </c>
      <c r="C77" s="339"/>
      <c r="D77" s="339"/>
      <c r="E77" s="340"/>
      <c r="F77" s="341"/>
      <c r="G77" s="342"/>
      <c r="H77" s="343" t="s">
        <v>995</v>
      </c>
      <c r="I77" s="344"/>
      <c r="J77" s="344"/>
      <c r="K77" s="345"/>
      <c r="L77" s="345"/>
      <c r="M77" s="346"/>
      <c r="S77"/>
      <c r="T77"/>
    </row>
    <row r="78" spans="1:20" s="135" customFormat="1" ht="32.25" customHeight="1" x14ac:dyDescent="0.2">
      <c r="A78" s="96">
        <v>86</v>
      </c>
      <c r="B78" s="330" t="str">
        <f t="shared" si="0"/>
        <v>60M.ENG--</v>
      </c>
      <c r="C78" s="339"/>
      <c r="D78" s="339"/>
      <c r="E78" s="340"/>
      <c r="F78" s="341"/>
      <c r="G78" s="342"/>
      <c r="H78" s="343" t="s">
        <v>995</v>
      </c>
      <c r="I78" s="344"/>
      <c r="J78" s="344"/>
      <c r="K78" s="345"/>
      <c r="L78" s="345"/>
      <c r="M78" s="346"/>
      <c r="S78"/>
      <c r="T78"/>
    </row>
    <row r="79" spans="1:20" s="135" customFormat="1" ht="32.25" customHeight="1" x14ac:dyDescent="0.2">
      <c r="A79" s="96">
        <v>87</v>
      </c>
      <c r="B79" s="330" t="str">
        <f t="shared" si="0"/>
        <v>60M.ENG--</v>
      </c>
      <c r="C79" s="339"/>
      <c r="D79" s="339"/>
      <c r="E79" s="340"/>
      <c r="F79" s="341"/>
      <c r="G79" s="342"/>
      <c r="H79" s="343" t="s">
        <v>995</v>
      </c>
      <c r="I79" s="344"/>
      <c r="J79" s="344"/>
      <c r="K79" s="345"/>
      <c r="L79" s="345"/>
      <c r="M79" s="346"/>
      <c r="S79"/>
      <c r="T79"/>
    </row>
    <row r="80" spans="1:20" s="135" customFormat="1" ht="32.25" customHeight="1" x14ac:dyDescent="0.2">
      <c r="A80" s="96">
        <v>88</v>
      </c>
      <c r="B80" s="330" t="str">
        <f t="shared" si="0"/>
        <v>60M.ENG--</v>
      </c>
      <c r="C80" s="339"/>
      <c r="D80" s="339"/>
      <c r="E80" s="340"/>
      <c r="F80" s="341"/>
      <c r="G80" s="342"/>
      <c r="H80" s="343" t="s">
        <v>995</v>
      </c>
      <c r="I80" s="344"/>
      <c r="J80" s="344"/>
      <c r="K80" s="345"/>
      <c r="L80" s="345"/>
      <c r="M80" s="346"/>
      <c r="S80"/>
      <c r="T80"/>
    </row>
    <row r="81" spans="1:20" s="135" customFormat="1" ht="32.25" customHeight="1" x14ac:dyDescent="0.2">
      <c r="A81" s="96">
        <v>89</v>
      </c>
      <c r="B81" s="330" t="str">
        <f t="shared" si="0"/>
        <v>60M.ENG--</v>
      </c>
      <c r="C81" s="339"/>
      <c r="D81" s="339"/>
      <c r="E81" s="340"/>
      <c r="F81" s="341"/>
      <c r="G81" s="342"/>
      <c r="H81" s="343" t="s">
        <v>995</v>
      </c>
      <c r="I81" s="344"/>
      <c r="J81" s="344"/>
      <c r="K81" s="345"/>
      <c r="L81" s="345"/>
      <c r="M81" s="346"/>
      <c r="S81"/>
      <c r="T81"/>
    </row>
    <row r="82" spans="1:20" s="135" customFormat="1" ht="32.25" customHeight="1" x14ac:dyDescent="0.2">
      <c r="A82" s="96">
        <v>90</v>
      </c>
      <c r="B82" s="330" t="str">
        <f t="shared" si="0"/>
        <v>60M.ENG--</v>
      </c>
      <c r="C82" s="339"/>
      <c r="D82" s="339"/>
      <c r="E82" s="340"/>
      <c r="F82" s="341"/>
      <c r="G82" s="342"/>
      <c r="H82" s="343" t="s">
        <v>995</v>
      </c>
      <c r="I82" s="344"/>
      <c r="J82" s="344"/>
      <c r="K82" s="345"/>
      <c r="L82" s="345"/>
      <c r="M82" s="346"/>
      <c r="S82"/>
      <c r="T82"/>
    </row>
    <row r="83" spans="1:20" s="135" customFormat="1" ht="32.25" customHeight="1" x14ac:dyDescent="0.2">
      <c r="A83" s="96">
        <v>91</v>
      </c>
      <c r="B83" s="330" t="str">
        <f t="shared" si="0"/>
        <v>60M.ENG--</v>
      </c>
      <c r="C83" s="339"/>
      <c r="D83" s="339"/>
      <c r="E83" s="340"/>
      <c r="F83" s="341"/>
      <c r="G83" s="342"/>
      <c r="H83" s="343" t="s">
        <v>995</v>
      </c>
      <c r="I83" s="344"/>
      <c r="J83" s="344"/>
      <c r="K83" s="345"/>
      <c r="L83" s="345"/>
      <c r="M83" s="346"/>
      <c r="S83"/>
      <c r="T83"/>
    </row>
    <row r="84" spans="1:20" s="135" customFormat="1" ht="32.25" customHeight="1" x14ac:dyDescent="0.2">
      <c r="A84" s="96">
        <v>92</v>
      </c>
      <c r="B84" s="330" t="str">
        <f t="shared" si="0"/>
        <v>60M.ENG--</v>
      </c>
      <c r="C84" s="339"/>
      <c r="D84" s="339"/>
      <c r="E84" s="340"/>
      <c r="F84" s="341"/>
      <c r="G84" s="342"/>
      <c r="H84" s="343" t="s">
        <v>995</v>
      </c>
      <c r="I84" s="344"/>
      <c r="J84" s="344"/>
      <c r="K84" s="345"/>
      <c r="L84" s="345"/>
      <c r="M84" s="346"/>
      <c r="S84"/>
      <c r="T84"/>
    </row>
    <row r="85" spans="1:20" s="135" customFormat="1" ht="32.25" customHeight="1" x14ac:dyDescent="0.2">
      <c r="A85" s="96">
        <v>93</v>
      </c>
      <c r="B85" s="330" t="str">
        <f t="shared" si="0"/>
        <v>60M.ENG--</v>
      </c>
      <c r="C85" s="339"/>
      <c r="D85" s="339"/>
      <c r="E85" s="340"/>
      <c r="F85" s="341"/>
      <c r="G85" s="342"/>
      <c r="H85" s="343" t="s">
        <v>995</v>
      </c>
      <c r="I85" s="344"/>
      <c r="J85" s="344"/>
      <c r="K85" s="345"/>
      <c r="L85" s="345"/>
      <c r="M85" s="346"/>
      <c r="S85"/>
      <c r="T85"/>
    </row>
    <row r="86" spans="1:20" s="135" customFormat="1" ht="32.25" customHeight="1" x14ac:dyDescent="0.2">
      <c r="A86" s="96">
        <v>52</v>
      </c>
      <c r="B86" s="330" t="str">
        <f t="shared" si="0"/>
        <v>60M.ENG--</v>
      </c>
      <c r="C86" s="339"/>
      <c r="D86" s="339"/>
      <c r="E86" s="340"/>
      <c r="F86" s="341"/>
      <c r="G86" s="342"/>
      <c r="H86" s="343" t="s">
        <v>995</v>
      </c>
      <c r="I86" s="344"/>
      <c r="J86" s="344"/>
      <c r="K86" s="345"/>
      <c r="L86" s="345"/>
      <c r="M86" s="346"/>
      <c r="S86"/>
      <c r="T86"/>
    </row>
    <row r="87" spans="1:20" s="135" customFormat="1" ht="32.25" customHeight="1" x14ac:dyDescent="0.2">
      <c r="A87" s="96">
        <v>53</v>
      </c>
      <c r="B87" s="330" t="str">
        <f t="shared" si="0"/>
        <v>60M.ENG--</v>
      </c>
      <c r="C87" s="339"/>
      <c r="D87" s="339"/>
      <c r="E87" s="340"/>
      <c r="F87" s="341"/>
      <c r="G87" s="342"/>
      <c r="H87" s="343" t="s">
        <v>995</v>
      </c>
      <c r="I87" s="344"/>
      <c r="J87" s="344"/>
      <c r="K87" s="345"/>
      <c r="L87" s="345"/>
      <c r="M87" s="346"/>
      <c r="S87"/>
      <c r="T87"/>
    </row>
    <row r="88" spans="1:20" s="135" customFormat="1" ht="32.25" customHeight="1" x14ac:dyDescent="0.2">
      <c r="A88" s="96">
        <v>54</v>
      </c>
      <c r="B88" s="330" t="str">
        <f t="shared" si="0"/>
        <v>60M.ENG--</v>
      </c>
      <c r="C88" s="339"/>
      <c r="D88" s="339"/>
      <c r="E88" s="340"/>
      <c r="F88" s="341"/>
      <c r="G88" s="342"/>
      <c r="H88" s="343" t="s">
        <v>995</v>
      </c>
      <c r="I88" s="344"/>
      <c r="J88" s="344"/>
      <c r="K88" s="345"/>
      <c r="L88" s="345"/>
      <c r="M88" s="346"/>
      <c r="S88"/>
      <c r="T88"/>
    </row>
    <row r="89" spans="1:20" s="135" customFormat="1" ht="32.25" customHeight="1" x14ac:dyDescent="0.2">
      <c r="A89" s="96">
        <v>55</v>
      </c>
      <c r="B89" s="330" t="str">
        <f t="shared" si="0"/>
        <v>60M.ENG--</v>
      </c>
      <c r="C89" s="339"/>
      <c r="D89" s="339"/>
      <c r="E89" s="340"/>
      <c r="F89" s="341"/>
      <c r="G89" s="342"/>
      <c r="H89" s="343" t="s">
        <v>995</v>
      </c>
      <c r="I89" s="344"/>
      <c r="J89" s="344"/>
      <c r="K89" s="345"/>
      <c r="L89" s="345"/>
      <c r="M89" s="346"/>
      <c r="S89"/>
      <c r="T89"/>
    </row>
    <row r="90" spans="1:20" s="135" customFormat="1" ht="32.25" customHeight="1" x14ac:dyDescent="0.2">
      <c r="A90" s="96">
        <v>56</v>
      </c>
      <c r="B90" s="330" t="str">
        <f t="shared" si="0"/>
        <v>60M.ENG--</v>
      </c>
      <c r="C90" s="339"/>
      <c r="D90" s="339"/>
      <c r="E90" s="340"/>
      <c r="F90" s="341"/>
      <c r="G90" s="342"/>
      <c r="H90" s="343" t="s">
        <v>995</v>
      </c>
      <c r="I90" s="344"/>
      <c r="J90" s="344"/>
      <c r="K90" s="345"/>
      <c r="L90" s="345"/>
      <c r="M90" s="346"/>
      <c r="S90"/>
      <c r="T90"/>
    </row>
    <row r="91" spans="1:20" s="135" customFormat="1" ht="32.25" customHeight="1" x14ac:dyDescent="0.2">
      <c r="A91" s="96">
        <v>57</v>
      </c>
      <c r="B91" s="330" t="str">
        <f t="shared" si="0"/>
        <v>60M.ENG--</v>
      </c>
      <c r="C91" s="339"/>
      <c r="D91" s="339"/>
      <c r="E91" s="340"/>
      <c r="F91" s="341"/>
      <c r="G91" s="342"/>
      <c r="H91" s="343" t="s">
        <v>995</v>
      </c>
      <c r="I91" s="344"/>
      <c r="J91" s="344"/>
      <c r="K91" s="345"/>
      <c r="L91" s="345"/>
      <c r="M91" s="346"/>
      <c r="S91"/>
      <c r="T91"/>
    </row>
    <row r="92" spans="1:20" s="135" customFormat="1" ht="32.25" customHeight="1" x14ac:dyDescent="0.2">
      <c r="A92" s="96">
        <v>58</v>
      </c>
      <c r="B92" s="330" t="str">
        <f t="shared" ref="B92:B122" si="1">CONCATENATE(H92,"-",K92,"-",L92)</f>
        <v>60M.ENG--</v>
      </c>
      <c r="C92" s="339"/>
      <c r="D92" s="339"/>
      <c r="E92" s="340"/>
      <c r="F92" s="341"/>
      <c r="G92" s="342"/>
      <c r="H92" s="343" t="s">
        <v>995</v>
      </c>
      <c r="I92" s="344"/>
      <c r="J92" s="344"/>
      <c r="K92" s="345"/>
      <c r="L92" s="345"/>
      <c r="M92" s="346"/>
      <c r="S92"/>
      <c r="T92"/>
    </row>
    <row r="93" spans="1:20" s="135" customFormat="1" ht="32.25" customHeight="1" x14ac:dyDescent="0.2">
      <c r="A93" s="96">
        <v>59</v>
      </c>
      <c r="B93" s="330" t="str">
        <f t="shared" si="1"/>
        <v>1500M--</v>
      </c>
      <c r="C93" s="331"/>
      <c r="D93" s="331"/>
      <c r="E93" s="332"/>
      <c r="F93" s="333"/>
      <c r="G93" s="334"/>
      <c r="H93" s="335" t="s">
        <v>324</v>
      </c>
      <c r="I93" s="394"/>
      <c r="J93" s="394"/>
      <c r="K93" s="337"/>
      <c r="L93" s="337"/>
      <c r="M93" s="337"/>
      <c r="S93"/>
      <c r="T93"/>
    </row>
    <row r="94" spans="1:20" s="135" customFormat="1" ht="32.25" customHeight="1" x14ac:dyDescent="0.2">
      <c r="A94" s="96">
        <v>60</v>
      </c>
      <c r="B94" s="330" t="str">
        <f t="shared" si="1"/>
        <v>1500M--</v>
      </c>
      <c r="C94" s="331"/>
      <c r="D94" s="331"/>
      <c r="E94" s="332"/>
      <c r="F94" s="333"/>
      <c r="G94" s="334"/>
      <c r="H94" s="335" t="s">
        <v>324</v>
      </c>
      <c r="I94" s="394"/>
      <c r="J94" s="394"/>
      <c r="K94" s="337"/>
      <c r="L94" s="337"/>
      <c r="M94" s="338"/>
      <c r="S94"/>
      <c r="T94"/>
    </row>
    <row r="95" spans="1:20" s="135" customFormat="1" ht="32.25" customHeight="1" x14ac:dyDescent="0.2">
      <c r="A95" s="96">
        <v>62</v>
      </c>
      <c r="B95" s="330" t="str">
        <f t="shared" si="1"/>
        <v>1500M--</v>
      </c>
      <c r="C95" s="331"/>
      <c r="D95" s="331"/>
      <c r="E95" s="332"/>
      <c r="F95" s="333"/>
      <c r="G95" s="334"/>
      <c r="H95" s="335" t="s">
        <v>324</v>
      </c>
      <c r="I95" s="394"/>
      <c r="J95" s="394"/>
      <c r="K95" s="337"/>
      <c r="L95" s="337"/>
      <c r="M95" s="338"/>
      <c r="S95"/>
      <c r="T95"/>
    </row>
    <row r="96" spans="1:20" s="135" customFormat="1" ht="32.25" customHeight="1" x14ac:dyDescent="0.2">
      <c r="A96" s="96">
        <v>63</v>
      </c>
      <c r="B96" s="330" t="str">
        <f t="shared" si="1"/>
        <v>1500M--</v>
      </c>
      <c r="C96" s="331"/>
      <c r="D96" s="331"/>
      <c r="E96" s="332"/>
      <c r="F96" s="333"/>
      <c r="G96" s="334"/>
      <c r="H96" s="335" t="s">
        <v>324</v>
      </c>
      <c r="I96" s="394"/>
      <c r="J96" s="394"/>
      <c r="K96" s="337"/>
      <c r="L96" s="337"/>
      <c r="M96" s="338"/>
      <c r="S96"/>
      <c r="T96"/>
    </row>
    <row r="97" spans="1:20" s="135" customFormat="1" ht="32.25" customHeight="1" x14ac:dyDescent="0.2">
      <c r="A97" s="96"/>
      <c r="B97" s="330" t="str">
        <f t="shared" si="1"/>
        <v>1500M--</v>
      </c>
      <c r="C97" s="331"/>
      <c r="D97" s="331"/>
      <c r="E97" s="332"/>
      <c r="F97" s="333"/>
      <c r="G97" s="334"/>
      <c r="H97" s="335" t="s">
        <v>324</v>
      </c>
      <c r="I97" s="394"/>
      <c r="J97" s="394"/>
      <c r="K97" s="337"/>
      <c r="L97" s="337"/>
      <c r="M97" s="338"/>
      <c r="S97"/>
      <c r="T97"/>
    </row>
    <row r="98" spans="1:20" s="135" customFormat="1" ht="32.25" customHeight="1" x14ac:dyDescent="0.2">
      <c r="A98" s="96"/>
      <c r="B98" s="330" t="str">
        <f t="shared" si="1"/>
        <v>1500M--</v>
      </c>
      <c r="C98" s="331"/>
      <c r="D98" s="331"/>
      <c r="E98" s="332"/>
      <c r="F98" s="333"/>
      <c r="G98" s="334"/>
      <c r="H98" s="335" t="s">
        <v>324</v>
      </c>
      <c r="I98" s="394"/>
      <c r="J98" s="394"/>
      <c r="K98" s="337"/>
      <c r="L98" s="337"/>
      <c r="M98" s="338"/>
      <c r="S98"/>
      <c r="T98"/>
    </row>
    <row r="99" spans="1:20" s="135" customFormat="1" ht="32.25" customHeight="1" x14ac:dyDescent="0.2">
      <c r="A99" s="96"/>
      <c r="B99" s="330" t="str">
        <f t="shared" si="1"/>
        <v>1500M--</v>
      </c>
      <c r="C99" s="331"/>
      <c r="D99" s="331"/>
      <c r="E99" s="332"/>
      <c r="F99" s="333"/>
      <c r="G99" s="334"/>
      <c r="H99" s="335" t="s">
        <v>324</v>
      </c>
      <c r="I99" s="394"/>
      <c r="J99" s="394"/>
      <c r="K99" s="337"/>
      <c r="L99" s="337"/>
      <c r="M99" s="338"/>
      <c r="S99"/>
      <c r="T99"/>
    </row>
    <row r="100" spans="1:20" s="135" customFormat="1" ht="32.25" customHeight="1" x14ac:dyDescent="0.2">
      <c r="A100" s="96">
        <v>65</v>
      </c>
      <c r="B100" s="330" t="str">
        <f t="shared" si="1"/>
        <v>1500M--</v>
      </c>
      <c r="C100" s="331"/>
      <c r="D100" s="331"/>
      <c r="E100" s="332"/>
      <c r="F100" s="333"/>
      <c r="G100" s="334"/>
      <c r="H100" s="335" t="s">
        <v>324</v>
      </c>
      <c r="I100" s="394"/>
      <c r="J100" s="394"/>
      <c r="K100" s="337"/>
      <c r="L100" s="337"/>
      <c r="M100" s="338"/>
      <c r="S100"/>
      <c r="T100"/>
    </row>
    <row r="101" spans="1:20" s="135" customFormat="1" ht="32.25" customHeight="1" x14ac:dyDescent="0.2">
      <c r="A101" s="96">
        <v>66</v>
      </c>
      <c r="B101" s="330" t="str">
        <f t="shared" si="1"/>
        <v>1500M--</v>
      </c>
      <c r="C101" s="331"/>
      <c r="D101" s="331"/>
      <c r="E101" s="332"/>
      <c r="F101" s="333"/>
      <c r="G101" s="334"/>
      <c r="H101" s="335" t="s">
        <v>324</v>
      </c>
      <c r="I101" s="394"/>
      <c r="J101" s="394"/>
      <c r="K101" s="337"/>
      <c r="L101" s="337"/>
      <c r="M101" s="338"/>
      <c r="S101"/>
      <c r="T101"/>
    </row>
    <row r="102" spans="1:20" s="135" customFormat="1" ht="32.25" customHeight="1" x14ac:dyDescent="0.2">
      <c r="A102" s="96">
        <v>67</v>
      </c>
      <c r="B102" s="330" t="str">
        <f t="shared" si="1"/>
        <v>1500M--</v>
      </c>
      <c r="C102" s="331"/>
      <c r="D102" s="331"/>
      <c r="E102" s="332"/>
      <c r="F102" s="333"/>
      <c r="G102" s="334"/>
      <c r="H102" s="335" t="s">
        <v>324</v>
      </c>
      <c r="I102" s="394"/>
      <c r="J102" s="394"/>
      <c r="K102" s="337"/>
      <c r="L102" s="337"/>
      <c r="M102" s="338"/>
      <c r="S102"/>
      <c r="T102"/>
    </row>
    <row r="103" spans="1:20" s="135" customFormat="1" ht="32.25" customHeight="1" x14ac:dyDescent="0.2">
      <c r="A103" s="96">
        <v>68</v>
      </c>
      <c r="B103" s="330" t="str">
        <f t="shared" si="1"/>
        <v>1500M--</v>
      </c>
      <c r="C103" s="331"/>
      <c r="D103" s="331"/>
      <c r="E103" s="332"/>
      <c r="F103" s="333"/>
      <c r="G103" s="334"/>
      <c r="H103" s="335" t="s">
        <v>324</v>
      </c>
      <c r="I103" s="394"/>
      <c r="J103" s="394"/>
      <c r="K103" s="337"/>
      <c r="L103" s="337"/>
      <c r="M103" s="338"/>
      <c r="S103"/>
      <c r="T103"/>
    </row>
    <row r="104" spans="1:20" s="135" customFormat="1" ht="32.25" customHeight="1" x14ac:dyDescent="0.2">
      <c r="A104" s="96">
        <v>69</v>
      </c>
      <c r="B104" s="330" t="str">
        <f t="shared" si="1"/>
        <v>1500M--</v>
      </c>
      <c r="C104" s="331"/>
      <c r="D104" s="331"/>
      <c r="E104" s="332"/>
      <c r="F104" s="333"/>
      <c r="G104" s="334"/>
      <c r="H104" s="335" t="s">
        <v>324</v>
      </c>
      <c r="I104" s="394"/>
      <c r="J104" s="394"/>
      <c r="K104" s="337"/>
      <c r="L104" s="337"/>
      <c r="M104" s="338"/>
      <c r="S104"/>
      <c r="T104"/>
    </row>
    <row r="105" spans="1:20" s="135" customFormat="1" ht="32.25" customHeight="1" x14ac:dyDescent="0.2">
      <c r="A105" s="96">
        <v>70</v>
      </c>
      <c r="B105" s="330" t="str">
        <f t="shared" si="1"/>
        <v>1500M--</v>
      </c>
      <c r="C105" s="331"/>
      <c r="D105" s="331"/>
      <c r="E105" s="332"/>
      <c r="F105" s="333"/>
      <c r="G105" s="334"/>
      <c r="H105" s="335" t="s">
        <v>324</v>
      </c>
      <c r="I105" s="394"/>
      <c r="J105" s="394"/>
      <c r="K105" s="337"/>
      <c r="L105" s="337"/>
      <c r="M105" s="338"/>
      <c r="S105"/>
      <c r="T105"/>
    </row>
    <row r="106" spans="1:20" s="135" customFormat="1" ht="32.25" customHeight="1" x14ac:dyDescent="0.2">
      <c r="A106" s="96">
        <v>71</v>
      </c>
      <c r="B106" s="330" t="str">
        <f t="shared" si="1"/>
        <v>1500M--</v>
      </c>
      <c r="C106" s="331"/>
      <c r="D106" s="331"/>
      <c r="E106" s="347"/>
      <c r="F106" s="348"/>
      <c r="G106" s="334"/>
      <c r="H106" s="335" t="s">
        <v>324</v>
      </c>
      <c r="I106" s="394"/>
      <c r="J106" s="394"/>
      <c r="K106" s="337"/>
      <c r="L106" s="337"/>
      <c r="M106" s="338"/>
      <c r="S106"/>
      <c r="T106"/>
    </row>
    <row r="107" spans="1:20" s="135" customFormat="1" ht="32.25" customHeight="1" x14ac:dyDescent="0.2">
      <c r="A107" s="96">
        <v>72</v>
      </c>
      <c r="B107" s="330" t="str">
        <f t="shared" si="1"/>
        <v>1500M--</v>
      </c>
      <c r="C107" s="331"/>
      <c r="D107" s="331"/>
      <c r="E107" s="332"/>
      <c r="F107" s="333"/>
      <c r="G107" s="334"/>
      <c r="H107" s="335" t="s">
        <v>324</v>
      </c>
      <c r="I107" s="394"/>
      <c r="J107" s="394"/>
      <c r="K107" s="337"/>
      <c r="L107" s="337"/>
      <c r="M107" s="338"/>
      <c r="S107"/>
      <c r="T107"/>
    </row>
    <row r="108" spans="1:20" s="135" customFormat="1" ht="32.25" customHeight="1" x14ac:dyDescent="0.2">
      <c r="A108" s="96">
        <v>73</v>
      </c>
      <c r="B108" s="330" t="str">
        <f t="shared" si="1"/>
        <v>1500M--</v>
      </c>
      <c r="C108" s="331"/>
      <c r="D108" s="331"/>
      <c r="E108" s="332"/>
      <c r="F108" s="333"/>
      <c r="G108" s="334"/>
      <c r="H108" s="335" t="s">
        <v>324</v>
      </c>
      <c r="I108" s="394"/>
      <c r="J108" s="394"/>
      <c r="K108" s="337"/>
      <c r="L108" s="337"/>
      <c r="M108" s="338"/>
      <c r="S108"/>
      <c r="T108"/>
    </row>
    <row r="109" spans="1:20" s="135" customFormat="1" ht="32.25" customHeight="1" x14ac:dyDescent="0.2">
      <c r="A109" s="96">
        <v>74</v>
      </c>
      <c r="B109" s="330" t="str">
        <f t="shared" si="1"/>
        <v>1500M--</v>
      </c>
      <c r="C109" s="331"/>
      <c r="D109" s="331"/>
      <c r="E109" s="332"/>
      <c r="F109" s="333"/>
      <c r="G109" s="334"/>
      <c r="H109" s="335" t="s">
        <v>324</v>
      </c>
      <c r="I109" s="394"/>
      <c r="J109" s="394"/>
      <c r="K109" s="337"/>
      <c r="L109" s="337"/>
      <c r="M109" s="338"/>
      <c r="S109"/>
      <c r="T109"/>
    </row>
    <row r="110" spans="1:20" s="135" customFormat="1" ht="32.25" customHeight="1" x14ac:dyDescent="0.2">
      <c r="A110" s="96">
        <v>75</v>
      </c>
      <c r="B110" s="330" t="str">
        <f t="shared" si="1"/>
        <v>1500M--</v>
      </c>
      <c r="C110" s="331"/>
      <c r="D110" s="331"/>
      <c r="E110" s="332"/>
      <c r="F110" s="333"/>
      <c r="G110" s="334"/>
      <c r="H110" s="335" t="s">
        <v>324</v>
      </c>
      <c r="I110" s="394"/>
      <c r="J110" s="394"/>
      <c r="K110" s="337"/>
      <c r="L110" s="337"/>
      <c r="M110" s="338"/>
      <c r="S110"/>
      <c r="T110"/>
    </row>
    <row r="111" spans="1:20" s="135" customFormat="1" ht="32.25" customHeight="1" x14ac:dyDescent="0.2">
      <c r="A111" s="96">
        <v>76</v>
      </c>
      <c r="B111" s="330" t="str">
        <f t="shared" si="1"/>
        <v>1500M--</v>
      </c>
      <c r="C111" s="331"/>
      <c r="D111" s="331"/>
      <c r="E111" s="332"/>
      <c r="F111" s="333"/>
      <c r="G111" s="334"/>
      <c r="H111" s="335" t="s">
        <v>324</v>
      </c>
      <c r="I111" s="394"/>
      <c r="J111" s="394"/>
      <c r="K111" s="337"/>
      <c r="L111" s="337"/>
      <c r="M111" s="338"/>
      <c r="S111"/>
      <c r="T111"/>
    </row>
    <row r="112" spans="1:20" s="135" customFormat="1" ht="32.25" customHeight="1" x14ac:dyDescent="0.2">
      <c r="A112" s="96">
        <v>77</v>
      </c>
      <c r="B112" s="330" t="str">
        <f t="shared" si="1"/>
        <v>1500M--</v>
      </c>
      <c r="C112" s="331"/>
      <c r="D112" s="331"/>
      <c r="E112" s="332"/>
      <c r="F112" s="333"/>
      <c r="G112" s="334"/>
      <c r="H112" s="335" t="s">
        <v>324</v>
      </c>
      <c r="I112" s="394"/>
      <c r="J112" s="394"/>
      <c r="K112" s="337"/>
      <c r="L112" s="337"/>
      <c r="M112" s="338"/>
      <c r="S112"/>
      <c r="T112"/>
    </row>
    <row r="113" spans="1:20" s="135" customFormat="1" ht="32.25" customHeight="1" x14ac:dyDescent="0.2">
      <c r="A113" s="96">
        <v>78</v>
      </c>
      <c r="B113" s="330" t="str">
        <f t="shared" si="1"/>
        <v>1500M--</v>
      </c>
      <c r="C113" s="331"/>
      <c r="D113" s="331"/>
      <c r="E113" s="332"/>
      <c r="F113" s="333"/>
      <c r="G113" s="334"/>
      <c r="H113" s="335" t="s">
        <v>324</v>
      </c>
      <c r="I113" s="394"/>
      <c r="J113" s="394"/>
      <c r="K113" s="337"/>
      <c r="L113" s="337"/>
      <c r="M113" s="338"/>
      <c r="S113"/>
      <c r="T113"/>
    </row>
    <row r="114" spans="1:20" s="135" customFormat="1" ht="32.25" customHeight="1" x14ac:dyDescent="0.2">
      <c r="A114" s="96">
        <v>79</v>
      </c>
      <c r="B114" s="330" t="str">
        <f t="shared" si="1"/>
        <v>1500M--</v>
      </c>
      <c r="C114" s="331"/>
      <c r="D114" s="331"/>
      <c r="E114" s="332"/>
      <c r="F114" s="333"/>
      <c r="G114" s="334"/>
      <c r="H114" s="335" t="s">
        <v>324</v>
      </c>
      <c r="I114" s="394"/>
      <c r="J114" s="394"/>
      <c r="K114" s="337"/>
      <c r="L114" s="337"/>
      <c r="M114" s="338"/>
      <c r="S114"/>
      <c r="T114"/>
    </row>
    <row r="115" spans="1:20" s="135" customFormat="1" ht="32.25" customHeight="1" x14ac:dyDescent="0.2">
      <c r="A115" s="96"/>
      <c r="B115" s="330" t="str">
        <f t="shared" si="1"/>
        <v>1500M--</v>
      </c>
      <c r="C115" s="331"/>
      <c r="D115" s="331"/>
      <c r="E115" s="332"/>
      <c r="F115" s="333"/>
      <c r="G115" s="334"/>
      <c r="H115" s="335" t="s">
        <v>324</v>
      </c>
      <c r="I115" s="394"/>
      <c r="J115" s="394"/>
      <c r="K115" s="337"/>
      <c r="L115" s="337"/>
      <c r="M115" s="338"/>
      <c r="S115"/>
      <c r="T115"/>
    </row>
    <row r="116" spans="1:20" s="135" customFormat="1" ht="32.25" customHeight="1" x14ac:dyDescent="0.2">
      <c r="A116" s="96"/>
      <c r="B116" s="330" t="str">
        <f t="shared" si="1"/>
        <v>1500M--</v>
      </c>
      <c r="C116" s="331"/>
      <c r="D116" s="331"/>
      <c r="E116" s="332"/>
      <c r="F116" s="333"/>
      <c r="G116" s="334"/>
      <c r="H116" s="335" t="s">
        <v>324</v>
      </c>
      <c r="I116" s="394"/>
      <c r="J116" s="394"/>
      <c r="K116" s="337"/>
      <c r="L116" s="337"/>
      <c r="M116" s="338"/>
      <c r="S116"/>
      <c r="T116"/>
    </row>
    <row r="117" spans="1:20" s="135" customFormat="1" ht="32.25" customHeight="1" x14ac:dyDescent="0.2">
      <c r="A117" s="96"/>
      <c r="B117" s="330" t="str">
        <f t="shared" si="1"/>
        <v>1500M--</v>
      </c>
      <c r="C117" s="331"/>
      <c r="D117" s="331"/>
      <c r="E117" s="332"/>
      <c r="F117" s="333"/>
      <c r="G117" s="334"/>
      <c r="H117" s="335" t="s">
        <v>324</v>
      </c>
      <c r="I117" s="394"/>
      <c r="J117" s="394"/>
      <c r="K117" s="337"/>
      <c r="L117" s="337"/>
      <c r="M117" s="338"/>
      <c r="S117"/>
      <c r="T117"/>
    </row>
    <row r="118" spans="1:20" s="135" customFormat="1" ht="32.25" customHeight="1" x14ac:dyDescent="0.2">
      <c r="A118" s="96"/>
      <c r="B118" s="330" t="str">
        <f t="shared" si="1"/>
        <v>1500M--</v>
      </c>
      <c r="C118" s="331"/>
      <c r="D118" s="331"/>
      <c r="E118" s="332"/>
      <c r="F118" s="333"/>
      <c r="G118" s="334"/>
      <c r="H118" s="335" t="s">
        <v>324</v>
      </c>
      <c r="I118" s="394"/>
      <c r="J118" s="394"/>
      <c r="K118" s="337"/>
      <c r="L118" s="337"/>
      <c r="M118" s="338"/>
      <c r="S118"/>
      <c r="T118"/>
    </row>
    <row r="119" spans="1:20" s="211" customFormat="1" ht="32.25" customHeight="1" x14ac:dyDescent="0.2">
      <c r="A119" s="96">
        <v>80</v>
      </c>
      <c r="B119" s="330" t="str">
        <f t="shared" si="1"/>
        <v>1500M--</v>
      </c>
      <c r="C119" s="331"/>
      <c r="D119" s="331"/>
      <c r="E119" s="332"/>
      <c r="F119" s="333"/>
      <c r="G119" s="334"/>
      <c r="H119" s="335" t="s">
        <v>324</v>
      </c>
      <c r="I119" s="394"/>
      <c r="J119" s="394"/>
      <c r="K119" s="337"/>
      <c r="L119" s="337"/>
      <c r="M119" s="338"/>
      <c r="S119"/>
      <c r="T119"/>
    </row>
    <row r="120" spans="1:20" s="211" customFormat="1" ht="32.25" customHeight="1" x14ac:dyDescent="0.2">
      <c r="A120" s="96">
        <v>81</v>
      </c>
      <c r="B120" s="330" t="str">
        <f t="shared" si="1"/>
        <v>1500M--</v>
      </c>
      <c r="C120" s="331"/>
      <c r="D120" s="331"/>
      <c r="E120" s="332"/>
      <c r="F120" s="333"/>
      <c r="G120" s="334"/>
      <c r="H120" s="335" t="s">
        <v>324</v>
      </c>
      <c r="I120" s="394"/>
      <c r="J120" s="394"/>
      <c r="K120" s="337"/>
      <c r="L120" s="337"/>
      <c r="M120" s="338"/>
      <c r="S120"/>
      <c r="T120"/>
    </row>
    <row r="121" spans="1:20" s="211" customFormat="1" ht="32.25" customHeight="1" x14ac:dyDescent="0.2">
      <c r="A121" s="96">
        <v>82</v>
      </c>
      <c r="B121" s="330" t="str">
        <f t="shared" si="1"/>
        <v>1500M--</v>
      </c>
      <c r="C121" s="331"/>
      <c r="D121" s="331"/>
      <c r="E121" s="332"/>
      <c r="F121" s="333"/>
      <c r="G121" s="334"/>
      <c r="H121" s="335" t="s">
        <v>324</v>
      </c>
      <c r="I121" s="394"/>
      <c r="J121" s="394"/>
      <c r="K121" s="337"/>
      <c r="L121" s="337"/>
      <c r="M121" s="338"/>
      <c r="S121"/>
      <c r="T121"/>
    </row>
    <row r="122" spans="1:20" s="211" customFormat="1" ht="32.25" customHeight="1" x14ac:dyDescent="0.2">
      <c r="A122" s="96">
        <v>83</v>
      </c>
      <c r="B122" s="330" t="str">
        <f t="shared" si="1"/>
        <v>1500M--</v>
      </c>
      <c r="C122" s="331"/>
      <c r="D122" s="331"/>
      <c r="E122" s="332"/>
      <c r="F122" s="333"/>
      <c r="G122" s="334"/>
      <c r="H122" s="335" t="s">
        <v>324</v>
      </c>
      <c r="I122" s="394"/>
      <c r="J122" s="394"/>
      <c r="K122" s="337"/>
      <c r="L122" s="337"/>
      <c r="M122" s="338"/>
      <c r="S122"/>
      <c r="T122"/>
    </row>
    <row r="123" spans="1:20" s="211" customFormat="1" ht="32.25" customHeight="1" x14ac:dyDescent="0.2">
      <c r="A123" s="96"/>
      <c r="B123" s="330"/>
      <c r="C123" s="339"/>
      <c r="D123" s="339"/>
      <c r="E123" s="340"/>
      <c r="F123" s="341"/>
      <c r="G123" s="342"/>
      <c r="H123" s="343"/>
      <c r="I123" s="395"/>
      <c r="J123" s="395"/>
      <c r="K123" s="345"/>
      <c r="L123" s="345"/>
      <c r="M123" s="346"/>
      <c r="S123"/>
      <c r="T123"/>
    </row>
    <row r="124" spans="1:20" s="211" customFormat="1" ht="32.25" customHeight="1" x14ac:dyDescent="0.2">
      <c r="A124" s="96">
        <v>223</v>
      </c>
      <c r="B124" s="330" t="str">
        <f t="shared" ref="B124:B150" si="2">CONCATENATE(H124,"-",M124)</f>
        <v>FIRLATMA-</v>
      </c>
      <c r="C124" s="331"/>
      <c r="D124" s="331"/>
      <c r="E124" s="332"/>
      <c r="F124" s="333"/>
      <c r="G124" s="334"/>
      <c r="H124" s="335" t="s">
        <v>996</v>
      </c>
      <c r="I124" s="336"/>
      <c r="J124" s="336"/>
      <c r="K124" s="337"/>
      <c r="L124" s="337"/>
      <c r="M124" s="338"/>
      <c r="S124"/>
      <c r="T124"/>
    </row>
    <row r="125" spans="1:20" s="211" customFormat="1" ht="32.25" customHeight="1" x14ac:dyDescent="0.2">
      <c r="A125" s="96"/>
      <c r="B125" s="330" t="str">
        <f t="shared" si="2"/>
        <v>FIRLATMA-</v>
      </c>
      <c r="C125" s="331"/>
      <c r="D125" s="331"/>
      <c r="E125" s="332"/>
      <c r="F125" s="333"/>
      <c r="G125" s="334"/>
      <c r="H125" s="335" t="s">
        <v>996</v>
      </c>
      <c r="I125" s="336"/>
      <c r="J125" s="336"/>
      <c r="K125" s="337"/>
      <c r="L125" s="337"/>
      <c r="M125" s="338"/>
      <c r="S125"/>
      <c r="T125"/>
    </row>
    <row r="126" spans="1:20" s="211" customFormat="1" ht="32.25" customHeight="1" x14ac:dyDescent="0.2">
      <c r="A126" s="96"/>
      <c r="B126" s="330" t="str">
        <f t="shared" si="2"/>
        <v>FIRLATMA-</v>
      </c>
      <c r="C126" s="331"/>
      <c r="D126" s="331"/>
      <c r="E126" s="332"/>
      <c r="F126" s="333"/>
      <c r="G126" s="334"/>
      <c r="H126" s="335" t="s">
        <v>996</v>
      </c>
      <c r="I126" s="336"/>
      <c r="J126" s="336"/>
      <c r="K126" s="337"/>
      <c r="L126" s="337"/>
      <c r="M126" s="338"/>
      <c r="S126"/>
      <c r="T126"/>
    </row>
    <row r="127" spans="1:20" s="211" customFormat="1" ht="32.25" customHeight="1" x14ac:dyDescent="0.2">
      <c r="A127" s="96"/>
      <c r="B127" s="330" t="str">
        <f t="shared" si="2"/>
        <v>FIRLATMA-</v>
      </c>
      <c r="C127" s="331"/>
      <c r="D127" s="331"/>
      <c r="E127" s="332"/>
      <c r="F127" s="333"/>
      <c r="G127" s="334"/>
      <c r="H127" s="335" t="s">
        <v>996</v>
      </c>
      <c r="I127" s="336"/>
      <c r="J127" s="336"/>
      <c r="K127" s="337"/>
      <c r="L127" s="337"/>
      <c r="M127" s="338"/>
      <c r="S127"/>
      <c r="T127"/>
    </row>
    <row r="128" spans="1:20" s="211" customFormat="1" ht="32.25" customHeight="1" x14ac:dyDescent="0.2">
      <c r="A128" s="96"/>
      <c r="B128" s="330" t="str">
        <f t="shared" si="2"/>
        <v>FIRLATMA-</v>
      </c>
      <c r="C128" s="331"/>
      <c r="D128" s="331"/>
      <c r="E128" s="332"/>
      <c r="F128" s="333"/>
      <c r="G128" s="334"/>
      <c r="H128" s="335" t="s">
        <v>996</v>
      </c>
      <c r="I128" s="336"/>
      <c r="J128" s="336"/>
      <c r="K128" s="337"/>
      <c r="L128" s="337"/>
      <c r="M128" s="338"/>
      <c r="S128"/>
      <c r="T128"/>
    </row>
    <row r="129" spans="1:20" s="135" customFormat="1" ht="32.25" customHeight="1" x14ac:dyDescent="0.2">
      <c r="A129" s="96">
        <v>224</v>
      </c>
      <c r="B129" s="330" t="str">
        <f t="shared" si="2"/>
        <v>FIRLATMA-</v>
      </c>
      <c r="C129" s="331"/>
      <c r="D129" s="331"/>
      <c r="E129" s="332"/>
      <c r="F129" s="333"/>
      <c r="G129" s="334"/>
      <c r="H129" s="335" t="s">
        <v>996</v>
      </c>
      <c r="I129" s="336"/>
      <c r="J129" s="336"/>
      <c r="K129" s="337"/>
      <c r="L129" s="337"/>
      <c r="M129" s="338"/>
      <c r="S129"/>
      <c r="T129"/>
    </row>
    <row r="130" spans="1:20" s="135" customFormat="1" ht="32.25" customHeight="1" x14ac:dyDescent="0.2">
      <c r="A130" s="96">
        <v>225</v>
      </c>
      <c r="B130" s="330" t="str">
        <f t="shared" si="2"/>
        <v>FIRLATMA-</v>
      </c>
      <c r="C130" s="331"/>
      <c r="D130" s="331"/>
      <c r="E130" s="332"/>
      <c r="F130" s="333"/>
      <c r="G130" s="334"/>
      <c r="H130" s="335" t="s">
        <v>996</v>
      </c>
      <c r="I130" s="336"/>
      <c r="J130" s="336"/>
      <c r="K130" s="337"/>
      <c r="L130" s="337"/>
      <c r="M130" s="338"/>
      <c r="S130"/>
      <c r="T130"/>
    </row>
    <row r="131" spans="1:20" s="135" customFormat="1" ht="32.25" customHeight="1" x14ac:dyDescent="0.2">
      <c r="A131" s="96">
        <v>226</v>
      </c>
      <c r="B131" s="330" t="str">
        <f t="shared" si="2"/>
        <v>FIRLATMA-</v>
      </c>
      <c r="C131" s="331"/>
      <c r="D131" s="331"/>
      <c r="E131" s="332"/>
      <c r="F131" s="333"/>
      <c r="G131" s="334"/>
      <c r="H131" s="335" t="s">
        <v>996</v>
      </c>
      <c r="I131" s="336"/>
      <c r="J131" s="336"/>
      <c r="K131" s="337"/>
      <c r="L131" s="337"/>
      <c r="M131" s="338"/>
      <c r="S131"/>
      <c r="T131"/>
    </row>
    <row r="132" spans="1:20" s="135" customFormat="1" ht="32.25" customHeight="1" x14ac:dyDescent="0.2">
      <c r="A132" s="96">
        <v>227</v>
      </c>
      <c r="B132" s="330" t="str">
        <f t="shared" si="2"/>
        <v>FIRLATMA-</v>
      </c>
      <c r="C132" s="331"/>
      <c r="D132" s="331"/>
      <c r="E132" s="332"/>
      <c r="F132" s="333"/>
      <c r="G132" s="334"/>
      <c r="H132" s="335" t="s">
        <v>996</v>
      </c>
      <c r="I132" s="336"/>
      <c r="J132" s="336"/>
      <c r="K132" s="337"/>
      <c r="L132" s="337"/>
      <c r="M132" s="338"/>
      <c r="S132"/>
      <c r="T132"/>
    </row>
    <row r="133" spans="1:20" s="135" customFormat="1" ht="32.25" customHeight="1" x14ac:dyDescent="0.2">
      <c r="A133" s="96">
        <v>228</v>
      </c>
      <c r="B133" s="330" t="str">
        <f t="shared" si="2"/>
        <v>FIRLATMA-</v>
      </c>
      <c r="C133" s="331"/>
      <c r="D133" s="331"/>
      <c r="E133" s="332"/>
      <c r="F133" s="333"/>
      <c r="G133" s="334"/>
      <c r="H133" s="335" t="s">
        <v>996</v>
      </c>
      <c r="I133" s="336"/>
      <c r="J133" s="336"/>
      <c r="K133" s="337"/>
      <c r="L133" s="337"/>
      <c r="M133" s="338"/>
      <c r="S133"/>
      <c r="T133"/>
    </row>
    <row r="134" spans="1:20" s="135" customFormat="1" ht="32.25" customHeight="1" x14ac:dyDescent="0.2">
      <c r="A134" s="96">
        <v>229</v>
      </c>
      <c r="B134" s="330" t="str">
        <f t="shared" si="2"/>
        <v>FIRLATMA-</v>
      </c>
      <c r="C134" s="331"/>
      <c r="D134" s="331"/>
      <c r="E134" s="332"/>
      <c r="F134" s="333"/>
      <c r="G134" s="334"/>
      <c r="H134" s="335" t="s">
        <v>996</v>
      </c>
      <c r="I134" s="336"/>
      <c r="J134" s="336"/>
      <c r="K134" s="337"/>
      <c r="L134" s="337"/>
      <c r="M134" s="338"/>
      <c r="S134"/>
      <c r="T134"/>
    </row>
    <row r="135" spans="1:20" s="135" customFormat="1" ht="32.25" customHeight="1" x14ac:dyDescent="0.2">
      <c r="A135" s="96">
        <v>230</v>
      </c>
      <c r="B135" s="330" t="str">
        <f t="shared" si="2"/>
        <v>FIRLATMA-</v>
      </c>
      <c r="C135" s="331"/>
      <c r="D135" s="331"/>
      <c r="E135" s="332"/>
      <c r="F135" s="333"/>
      <c r="G135" s="334"/>
      <c r="H135" s="335" t="s">
        <v>996</v>
      </c>
      <c r="I135" s="336"/>
      <c r="J135" s="336"/>
      <c r="K135" s="337"/>
      <c r="L135" s="337"/>
      <c r="M135" s="338"/>
      <c r="S135"/>
      <c r="T135"/>
    </row>
    <row r="136" spans="1:20" s="135" customFormat="1" ht="32.25" customHeight="1" x14ac:dyDescent="0.2">
      <c r="A136" s="96">
        <v>231</v>
      </c>
      <c r="B136" s="330" t="str">
        <f t="shared" si="2"/>
        <v>FIRLATMA-</v>
      </c>
      <c r="C136" s="331"/>
      <c r="D136" s="331"/>
      <c r="E136" s="332"/>
      <c r="F136" s="333"/>
      <c r="G136" s="334"/>
      <c r="H136" s="335" t="s">
        <v>996</v>
      </c>
      <c r="I136" s="336"/>
      <c r="J136" s="336"/>
      <c r="K136" s="337"/>
      <c r="L136" s="337"/>
      <c r="M136" s="338"/>
      <c r="S136"/>
      <c r="T136"/>
    </row>
    <row r="137" spans="1:20" s="135" customFormat="1" ht="32.25" customHeight="1" x14ac:dyDescent="0.2">
      <c r="A137" s="96">
        <v>232</v>
      </c>
      <c r="B137" s="330" t="str">
        <f t="shared" si="2"/>
        <v>FIRLATMA-</v>
      </c>
      <c r="C137" s="331"/>
      <c r="D137" s="331"/>
      <c r="E137" s="332"/>
      <c r="F137" s="333"/>
      <c r="G137" s="334"/>
      <c r="H137" s="335" t="s">
        <v>996</v>
      </c>
      <c r="I137" s="336"/>
      <c r="J137" s="336"/>
      <c r="K137" s="337"/>
      <c r="L137" s="337"/>
      <c r="M137" s="338"/>
      <c r="S137"/>
      <c r="T137"/>
    </row>
    <row r="138" spans="1:20" s="135" customFormat="1" ht="32.25" customHeight="1" x14ac:dyDescent="0.2">
      <c r="A138" s="96">
        <v>233</v>
      </c>
      <c r="B138" s="330" t="str">
        <f t="shared" si="2"/>
        <v>FIRLATMA-</v>
      </c>
      <c r="C138" s="331"/>
      <c r="D138" s="331"/>
      <c r="E138" s="332"/>
      <c r="F138" s="333"/>
      <c r="G138" s="334"/>
      <c r="H138" s="335" t="s">
        <v>996</v>
      </c>
      <c r="I138" s="336"/>
      <c r="J138" s="336"/>
      <c r="K138" s="337"/>
      <c r="L138" s="337"/>
      <c r="M138" s="338"/>
      <c r="S138"/>
      <c r="T138"/>
    </row>
    <row r="139" spans="1:20" s="135" customFormat="1" ht="32.25" customHeight="1" x14ac:dyDescent="0.2">
      <c r="A139" s="96">
        <v>234</v>
      </c>
      <c r="B139" s="330" t="str">
        <f t="shared" si="2"/>
        <v>FIRLATMA-</v>
      </c>
      <c r="C139" s="331"/>
      <c r="D139" s="331"/>
      <c r="E139" s="332"/>
      <c r="F139" s="333"/>
      <c r="G139" s="334"/>
      <c r="H139" s="335" t="s">
        <v>996</v>
      </c>
      <c r="I139" s="336"/>
      <c r="J139" s="336"/>
      <c r="K139" s="337"/>
      <c r="L139" s="337"/>
      <c r="M139" s="338"/>
      <c r="S139"/>
      <c r="T139"/>
    </row>
    <row r="140" spans="1:20" s="135" customFormat="1" ht="32.25" customHeight="1" x14ac:dyDescent="0.2">
      <c r="A140" s="96">
        <v>235</v>
      </c>
      <c r="B140" s="330" t="str">
        <f t="shared" si="2"/>
        <v>FIRLATMA-</v>
      </c>
      <c r="C140" s="331"/>
      <c r="D140" s="331"/>
      <c r="E140" s="332"/>
      <c r="F140" s="333"/>
      <c r="G140" s="334"/>
      <c r="H140" s="335" t="s">
        <v>996</v>
      </c>
      <c r="I140" s="336"/>
      <c r="J140" s="336"/>
      <c r="K140" s="337"/>
      <c r="L140" s="337"/>
      <c r="M140" s="338"/>
      <c r="S140"/>
      <c r="T140"/>
    </row>
    <row r="141" spans="1:20" s="135" customFormat="1" ht="32.25" customHeight="1" x14ac:dyDescent="0.2">
      <c r="A141" s="96">
        <v>236</v>
      </c>
      <c r="B141" s="330" t="str">
        <f t="shared" si="2"/>
        <v>FIRLATMA-</v>
      </c>
      <c r="C141" s="331"/>
      <c r="D141" s="331"/>
      <c r="E141" s="332"/>
      <c r="F141" s="333"/>
      <c r="G141" s="334"/>
      <c r="H141" s="335" t="s">
        <v>996</v>
      </c>
      <c r="I141" s="336"/>
      <c r="J141" s="336"/>
      <c r="K141" s="337"/>
      <c r="L141" s="337"/>
      <c r="M141" s="338"/>
      <c r="S141"/>
      <c r="T141"/>
    </row>
    <row r="142" spans="1:20" s="135" customFormat="1" ht="32.25" customHeight="1" x14ac:dyDescent="0.2">
      <c r="A142" s="96">
        <v>237</v>
      </c>
      <c r="B142" s="330" t="str">
        <f t="shared" si="2"/>
        <v>FIRLATMA-</v>
      </c>
      <c r="C142" s="331"/>
      <c r="D142" s="331"/>
      <c r="E142" s="332"/>
      <c r="F142" s="333"/>
      <c r="G142" s="334"/>
      <c r="H142" s="335" t="s">
        <v>996</v>
      </c>
      <c r="I142" s="336"/>
      <c r="J142" s="336"/>
      <c r="K142" s="337"/>
      <c r="L142" s="337"/>
      <c r="M142" s="338"/>
      <c r="S142"/>
      <c r="T142"/>
    </row>
    <row r="143" spans="1:20" s="135" customFormat="1" ht="32.25" customHeight="1" x14ac:dyDescent="0.2">
      <c r="A143" s="96">
        <v>238</v>
      </c>
      <c r="B143" s="330" t="str">
        <f t="shared" si="2"/>
        <v>FIRLATMA-</v>
      </c>
      <c r="C143" s="331"/>
      <c r="D143" s="331"/>
      <c r="E143" s="332"/>
      <c r="F143" s="333"/>
      <c r="G143" s="334"/>
      <c r="H143" s="335" t="s">
        <v>996</v>
      </c>
      <c r="I143" s="336"/>
      <c r="J143" s="336"/>
      <c r="K143" s="337"/>
      <c r="L143" s="337"/>
      <c r="M143" s="338"/>
      <c r="S143"/>
      <c r="T143"/>
    </row>
    <row r="144" spans="1:20" s="135" customFormat="1" ht="32.25" customHeight="1" x14ac:dyDescent="0.2">
      <c r="A144" s="96">
        <v>239</v>
      </c>
      <c r="B144" s="330" t="str">
        <f t="shared" si="2"/>
        <v>FIRLATMA-</v>
      </c>
      <c r="C144" s="331"/>
      <c r="D144" s="331"/>
      <c r="E144" s="332"/>
      <c r="F144" s="333"/>
      <c r="G144" s="334"/>
      <c r="H144" s="335" t="s">
        <v>996</v>
      </c>
      <c r="I144" s="336"/>
      <c r="J144" s="336"/>
      <c r="K144" s="337"/>
      <c r="L144" s="337"/>
      <c r="M144" s="338"/>
      <c r="S144"/>
      <c r="T144"/>
    </row>
    <row r="145" spans="1:20" s="135" customFormat="1" ht="32.25" customHeight="1" x14ac:dyDescent="0.2">
      <c r="A145" s="96">
        <v>240</v>
      </c>
      <c r="B145" s="330" t="str">
        <f t="shared" si="2"/>
        <v>FIRLATMA-</v>
      </c>
      <c r="C145" s="331"/>
      <c r="D145" s="331"/>
      <c r="E145" s="332"/>
      <c r="F145" s="333"/>
      <c r="G145" s="334"/>
      <c r="H145" s="335" t="s">
        <v>996</v>
      </c>
      <c r="I145" s="336"/>
      <c r="J145" s="336"/>
      <c r="K145" s="337"/>
      <c r="L145" s="337"/>
      <c r="M145" s="338"/>
      <c r="S145"/>
      <c r="T145"/>
    </row>
    <row r="146" spans="1:20" s="135" customFormat="1" ht="32.25" customHeight="1" x14ac:dyDescent="0.2">
      <c r="A146" s="96">
        <v>241</v>
      </c>
      <c r="B146" s="330" t="str">
        <f t="shared" si="2"/>
        <v>FIRLATMA-</v>
      </c>
      <c r="C146" s="331"/>
      <c r="D146" s="331"/>
      <c r="E146" s="332"/>
      <c r="F146" s="333"/>
      <c r="G146" s="334"/>
      <c r="H146" s="335" t="s">
        <v>996</v>
      </c>
      <c r="I146" s="336"/>
      <c r="J146" s="336"/>
      <c r="K146" s="337"/>
      <c r="L146" s="337"/>
      <c r="M146" s="338"/>
      <c r="S146"/>
      <c r="T146"/>
    </row>
    <row r="147" spans="1:20" s="135" customFormat="1" ht="32.25" customHeight="1" x14ac:dyDescent="0.2">
      <c r="A147" s="96">
        <v>242</v>
      </c>
      <c r="B147" s="330" t="str">
        <f t="shared" si="2"/>
        <v>FIRLATMA-</v>
      </c>
      <c r="C147" s="331"/>
      <c r="D147" s="331"/>
      <c r="E147" s="332"/>
      <c r="F147" s="333"/>
      <c r="G147" s="334"/>
      <c r="H147" s="335" t="s">
        <v>996</v>
      </c>
      <c r="I147" s="336"/>
      <c r="J147" s="336"/>
      <c r="K147" s="337"/>
      <c r="L147" s="337"/>
      <c r="M147" s="338"/>
      <c r="S147"/>
      <c r="T147"/>
    </row>
    <row r="148" spans="1:20" s="135" customFormat="1" ht="32.25" customHeight="1" x14ac:dyDescent="0.2">
      <c r="A148" s="96">
        <v>243</v>
      </c>
      <c r="B148" s="330" t="str">
        <f t="shared" si="2"/>
        <v>FIRLATMA-</v>
      </c>
      <c r="C148" s="331"/>
      <c r="D148" s="331"/>
      <c r="E148" s="332"/>
      <c r="F148" s="333"/>
      <c r="G148" s="334"/>
      <c r="H148" s="335" t="s">
        <v>996</v>
      </c>
      <c r="I148" s="336"/>
      <c r="J148" s="336"/>
      <c r="K148" s="337"/>
      <c r="L148" s="337"/>
      <c r="M148" s="338"/>
      <c r="S148"/>
      <c r="T148"/>
    </row>
    <row r="149" spans="1:20" s="135" customFormat="1" ht="32.25" customHeight="1" x14ac:dyDescent="0.2">
      <c r="A149" s="96">
        <v>244</v>
      </c>
      <c r="B149" s="330" t="str">
        <f t="shared" si="2"/>
        <v>FIRLATMA-</v>
      </c>
      <c r="C149" s="331"/>
      <c r="D149" s="331"/>
      <c r="E149" s="332"/>
      <c r="F149" s="333"/>
      <c r="G149" s="334"/>
      <c r="H149" s="335" t="s">
        <v>996</v>
      </c>
      <c r="I149" s="336"/>
      <c r="J149" s="336"/>
      <c r="K149" s="337"/>
      <c r="L149" s="337"/>
      <c r="M149" s="338"/>
      <c r="S149"/>
      <c r="T149"/>
    </row>
    <row r="150" spans="1:20" s="135" customFormat="1" ht="32.25" customHeight="1" x14ac:dyDescent="0.2">
      <c r="A150" s="96">
        <v>245</v>
      </c>
      <c r="B150" s="330" t="str">
        <f t="shared" si="2"/>
        <v>FIRLATMA-</v>
      </c>
      <c r="C150" s="331"/>
      <c r="D150" s="331"/>
      <c r="E150" s="332"/>
      <c r="F150" s="333"/>
      <c r="G150" s="334"/>
      <c r="H150" s="335" t="s">
        <v>996</v>
      </c>
      <c r="I150" s="336"/>
      <c r="J150" s="336"/>
      <c r="K150" s="337"/>
      <c r="L150" s="337"/>
      <c r="M150" s="338"/>
      <c r="S150"/>
      <c r="T150"/>
    </row>
    <row r="151" spans="1:20" s="135" customFormat="1" ht="32.25" customHeight="1" x14ac:dyDescent="0.2">
      <c r="A151" s="96">
        <v>344</v>
      </c>
      <c r="B151" s="330" t="str">
        <f t="shared" ref="B151" si="3">CONCATENATE(H151,"-",M151)</f>
        <v>-</v>
      </c>
      <c r="C151" s="339"/>
      <c r="D151" s="339"/>
      <c r="E151" s="340"/>
      <c r="F151" s="341"/>
      <c r="G151" s="342"/>
      <c r="H151" s="349"/>
      <c r="I151" s="344"/>
      <c r="J151" s="344"/>
      <c r="K151" s="345"/>
      <c r="L151" s="345"/>
      <c r="M151" s="346"/>
      <c r="S151"/>
      <c r="T151"/>
    </row>
    <row r="152" spans="1:20" s="135" customFormat="1" ht="32.25" customHeight="1" x14ac:dyDescent="0.2">
      <c r="A152" s="96">
        <v>379</v>
      </c>
      <c r="B152" s="330" t="str">
        <f t="shared" ref="B152:B206" si="4">CONCATENATE(H152,"-",K152,"-",M152)</f>
        <v>UZUN--</v>
      </c>
      <c r="C152" s="339"/>
      <c r="D152" s="339"/>
      <c r="E152" s="340"/>
      <c r="F152" s="341"/>
      <c r="G152" s="342"/>
      <c r="H152" s="349" t="s">
        <v>69</v>
      </c>
      <c r="I152" s="344"/>
      <c r="J152" s="344"/>
      <c r="K152" s="345"/>
      <c r="L152" s="345"/>
      <c r="M152" s="346"/>
      <c r="S152"/>
      <c r="T152"/>
    </row>
    <row r="153" spans="1:20" s="135" customFormat="1" ht="32.25" customHeight="1" x14ac:dyDescent="0.2">
      <c r="A153" s="96">
        <v>381</v>
      </c>
      <c r="B153" s="330" t="str">
        <f t="shared" si="4"/>
        <v>UZUN--</v>
      </c>
      <c r="C153" s="339"/>
      <c r="D153" s="339"/>
      <c r="E153" s="340"/>
      <c r="F153" s="341"/>
      <c r="G153" s="342"/>
      <c r="H153" s="349" t="s">
        <v>69</v>
      </c>
      <c r="I153" s="344"/>
      <c r="J153" s="344"/>
      <c r="K153" s="345"/>
      <c r="L153" s="345"/>
      <c r="M153" s="346"/>
      <c r="S153"/>
      <c r="T153"/>
    </row>
    <row r="154" spans="1:20" ht="32.25" customHeight="1" x14ac:dyDescent="0.25">
      <c r="A154" s="96">
        <v>382</v>
      </c>
      <c r="B154" s="330" t="str">
        <f t="shared" si="4"/>
        <v>UZUN--</v>
      </c>
      <c r="C154" s="339"/>
      <c r="D154" s="339"/>
      <c r="E154" s="340"/>
      <c r="F154" s="341"/>
      <c r="G154" s="342"/>
      <c r="H154" s="343" t="s">
        <v>69</v>
      </c>
      <c r="I154" s="344"/>
      <c r="J154" s="344"/>
      <c r="K154" s="345"/>
      <c r="L154" s="345"/>
      <c r="M154" s="346"/>
      <c r="S154"/>
      <c r="T154"/>
    </row>
    <row r="155" spans="1:20" ht="32.25" customHeight="1" x14ac:dyDescent="0.25">
      <c r="A155" s="96">
        <v>383</v>
      </c>
      <c r="B155" s="330" t="str">
        <f t="shared" si="4"/>
        <v>UZUN--</v>
      </c>
      <c r="C155" s="339"/>
      <c r="D155" s="339"/>
      <c r="E155" s="340"/>
      <c r="F155" s="341"/>
      <c r="G155" s="342"/>
      <c r="H155" s="343" t="s">
        <v>69</v>
      </c>
      <c r="I155" s="344"/>
      <c r="J155" s="344"/>
      <c r="K155" s="345"/>
      <c r="L155" s="345"/>
      <c r="M155" s="346"/>
      <c r="S155"/>
      <c r="T155"/>
    </row>
    <row r="156" spans="1:20" ht="32.25" customHeight="1" x14ac:dyDescent="0.25">
      <c r="A156" s="96">
        <v>384</v>
      </c>
      <c r="B156" s="330" t="str">
        <f t="shared" si="4"/>
        <v>UZUN--</v>
      </c>
      <c r="C156" s="339"/>
      <c r="D156" s="339"/>
      <c r="E156" s="340"/>
      <c r="F156" s="341"/>
      <c r="G156" s="342"/>
      <c r="H156" s="349" t="s">
        <v>69</v>
      </c>
      <c r="I156" s="344"/>
      <c r="J156" s="344"/>
      <c r="K156" s="345"/>
      <c r="L156" s="345"/>
      <c r="M156" s="346"/>
      <c r="S156"/>
      <c r="T156"/>
    </row>
    <row r="157" spans="1:20" ht="32.25" customHeight="1" x14ac:dyDescent="0.25">
      <c r="A157" s="96">
        <v>386</v>
      </c>
      <c r="B157" s="330" t="str">
        <f t="shared" si="4"/>
        <v>UZUN--</v>
      </c>
      <c r="C157" s="339"/>
      <c r="D157" s="339"/>
      <c r="E157" s="340"/>
      <c r="F157" s="341"/>
      <c r="G157" s="342"/>
      <c r="H157" s="349" t="s">
        <v>69</v>
      </c>
      <c r="I157" s="344"/>
      <c r="J157" s="344"/>
      <c r="K157" s="345"/>
      <c r="L157" s="345"/>
      <c r="M157" s="346"/>
      <c r="S157"/>
      <c r="T157"/>
    </row>
    <row r="158" spans="1:20" ht="32.25" customHeight="1" x14ac:dyDescent="0.25">
      <c r="A158" s="96">
        <v>387</v>
      </c>
      <c r="B158" s="330" t="str">
        <f t="shared" si="4"/>
        <v>UZUN--</v>
      </c>
      <c r="C158" s="339"/>
      <c r="D158" s="339"/>
      <c r="E158" s="340"/>
      <c r="F158" s="341"/>
      <c r="G158" s="342"/>
      <c r="H158" s="349" t="s">
        <v>69</v>
      </c>
      <c r="I158" s="344"/>
      <c r="J158" s="344"/>
      <c r="K158" s="345"/>
      <c r="L158" s="345"/>
      <c r="M158" s="346"/>
      <c r="S158"/>
      <c r="T158"/>
    </row>
    <row r="159" spans="1:20" ht="32.25" customHeight="1" x14ac:dyDescent="0.25">
      <c r="A159" s="96">
        <v>388</v>
      </c>
      <c r="B159" s="330" t="str">
        <f t="shared" si="4"/>
        <v>UZUN--</v>
      </c>
      <c r="C159" s="339"/>
      <c r="D159" s="339"/>
      <c r="E159" s="340"/>
      <c r="F159" s="341"/>
      <c r="G159" s="342"/>
      <c r="H159" s="349" t="s">
        <v>69</v>
      </c>
      <c r="I159" s="344"/>
      <c r="J159" s="344"/>
      <c r="K159" s="345"/>
      <c r="L159" s="345"/>
      <c r="M159" s="346"/>
      <c r="S159"/>
      <c r="T159"/>
    </row>
    <row r="160" spans="1:20" ht="32.25" customHeight="1" x14ac:dyDescent="0.25">
      <c r="A160" s="96">
        <v>389</v>
      </c>
      <c r="B160" s="330" t="str">
        <f t="shared" si="4"/>
        <v>UZUN--</v>
      </c>
      <c r="C160" s="339"/>
      <c r="D160" s="339"/>
      <c r="E160" s="340"/>
      <c r="F160" s="341"/>
      <c r="G160" s="342"/>
      <c r="H160" s="343" t="s">
        <v>69</v>
      </c>
      <c r="I160" s="344"/>
      <c r="J160" s="344"/>
      <c r="K160" s="345"/>
      <c r="L160" s="345"/>
      <c r="M160" s="346"/>
      <c r="S160"/>
      <c r="T160"/>
    </row>
    <row r="161" spans="1:20" ht="32.25" customHeight="1" x14ac:dyDescent="0.25">
      <c r="A161" s="96">
        <v>390</v>
      </c>
      <c r="B161" s="330" t="str">
        <f t="shared" si="4"/>
        <v>UZUN--</v>
      </c>
      <c r="C161" s="339"/>
      <c r="D161" s="339"/>
      <c r="E161" s="340"/>
      <c r="F161" s="341"/>
      <c r="G161" s="342"/>
      <c r="H161" s="343" t="s">
        <v>69</v>
      </c>
      <c r="I161" s="344"/>
      <c r="J161" s="344"/>
      <c r="K161" s="345"/>
      <c r="L161" s="345"/>
      <c r="M161" s="346"/>
      <c r="S161"/>
      <c r="T161"/>
    </row>
    <row r="162" spans="1:20" ht="32.25" customHeight="1" x14ac:dyDescent="0.25">
      <c r="A162" s="96">
        <v>392</v>
      </c>
      <c r="B162" s="330" t="str">
        <f t="shared" si="4"/>
        <v>UZUN--</v>
      </c>
      <c r="C162" s="339"/>
      <c r="D162" s="339"/>
      <c r="E162" s="340"/>
      <c r="F162" s="341"/>
      <c r="G162" s="342"/>
      <c r="H162" s="343" t="s">
        <v>69</v>
      </c>
      <c r="I162" s="344"/>
      <c r="J162" s="344"/>
      <c r="K162" s="345"/>
      <c r="L162" s="345"/>
      <c r="M162" s="346"/>
      <c r="S162"/>
      <c r="T162"/>
    </row>
    <row r="163" spans="1:20" ht="32.25" customHeight="1" x14ac:dyDescent="0.25">
      <c r="A163" s="96">
        <v>393</v>
      </c>
      <c r="B163" s="330" t="str">
        <f t="shared" si="4"/>
        <v>UZUN--</v>
      </c>
      <c r="C163" s="339"/>
      <c r="D163" s="339"/>
      <c r="E163" s="340"/>
      <c r="F163" s="341"/>
      <c r="G163" s="342"/>
      <c r="H163" s="349" t="s">
        <v>69</v>
      </c>
      <c r="I163" s="344"/>
      <c r="J163" s="344"/>
      <c r="K163" s="345"/>
      <c r="L163" s="345"/>
      <c r="M163" s="346"/>
      <c r="S163"/>
      <c r="T163"/>
    </row>
    <row r="164" spans="1:20" ht="32.25" customHeight="1" x14ac:dyDescent="0.25">
      <c r="A164" s="96">
        <v>394</v>
      </c>
      <c r="B164" s="330" t="str">
        <f t="shared" si="4"/>
        <v>UZUN--</v>
      </c>
      <c r="C164" s="339"/>
      <c r="D164" s="339"/>
      <c r="E164" s="340"/>
      <c r="F164" s="341"/>
      <c r="G164" s="342"/>
      <c r="H164" s="349" t="s">
        <v>69</v>
      </c>
      <c r="I164" s="344"/>
      <c r="J164" s="344"/>
      <c r="K164" s="345"/>
      <c r="L164" s="345"/>
      <c r="M164" s="346"/>
      <c r="S164"/>
      <c r="T164"/>
    </row>
    <row r="165" spans="1:20" ht="32.25" customHeight="1" x14ac:dyDescent="0.25">
      <c r="A165" s="96">
        <v>395</v>
      </c>
      <c r="B165" s="330" t="str">
        <f t="shared" si="4"/>
        <v>UZUN--</v>
      </c>
      <c r="C165" s="339"/>
      <c r="D165" s="339"/>
      <c r="E165" s="340"/>
      <c r="F165" s="341"/>
      <c r="G165" s="342"/>
      <c r="H165" s="349" t="s">
        <v>69</v>
      </c>
      <c r="I165" s="344"/>
      <c r="J165" s="344"/>
      <c r="K165" s="345"/>
      <c r="L165" s="345"/>
      <c r="M165" s="346"/>
      <c r="S165"/>
      <c r="T165"/>
    </row>
    <row r="166" spans="1:20" ht="32.25" customHeight="1" x14ac:dyDescent="0.25">
      <c r="A166" s="96">
        <v>396</v>
      </c>
      <c r="B166" s="330" t="str">
        <f t="shared" si="4"/>
        <v>UZUN--</v>
      </c>
      <c r="C166" s="339"/>
      <c r="D166" s="339"/>
      <c r="E166" s="340"/>
      <c r="F166" s="341"/>
      <c r="G166" s="342"/>
      <c r="H166" s="343" t="s">
        <v>69</v>
      </c>
      <c r="I166" s="344"/>
      <c r="J166" s="344"/>
      <c r="K166" s="345"/>
      <c r="L166" s="345"/>
      <c r="M166" s="346"/>
      <c r="S166"/>
      <c r="T166"/>
    </row>
    <row r="167" spans="1:20" ht="32.25" customHeight="1" x14ac:dyDescent="0.25">
      <c r="A167" s="96">
        <v>397</v>
      </c>
      <c r="B167" s="330" t="str">
        <f t="shared" si="4"/>
        <v>UZUN--</v>
      </c>
      <c r="C167" s="339"/>
      <c r="D167" s="339"/>
      <c r="E167" s="340"/>
      <c r="F167" s="341"/>
      <c r="G167" s="342"/>
      <c r="H167" s="343" t="s">
        <v>69</v>
      </c>
      <c r="I167" s="344"/>
      <c r="J167" s="344"/>
      <c r="K167" s="345"/>
      <c r="L167" s="345"/>
      <c r="M167" s="346"/>
      <c r="S167"/>
      <c r="T167"/>
    </row>
    <row r="168" spans="1:20" ht="32.25" customHeight="1" x14ac:dyDescent="0.25">
      <c r="A168" s="96">
        <v>398</v>
      </c>
      <c r="B168" s="330" t="str">
        <f t="shared" si="4"/>
        <v>UZUN--</v>
      </c>
      <c r="C168" s="339"/>
      <c r="D168" s="339"/>
      <c r="E168" s="340"/>
      <c r="F168" s="341"/>
      <c r="G168" s="342"/>
      <c r="H168" s="343" t="s">
        <v>69</v>
      </c>
      <c r="I168" s="344"/>
      <c r="J168" s="344"/>
      <c r="K168" s="345"/>
      <c r="L168" s="345"/>
      <c r="M168" s="346"/>
      <c r="S168"/>
      <c r="T168"/>
    </row>
    <row r="169" spans="1:20" ht="32.25" customHeight="1" x14ac:dyDescent="0.25">
      <c r="A169" s="96">
        <v>399</v>
      </c>
      <c r="B169" s="330" t="str">
        <f t="shared" si="4"/>
        <v>UZUN--</v>
      </c>
      <c r="C169" s="339"/>
      <c r="D169" s="339"/>
      <c r="E169" s="340"/>
      <c r="F169" s="341"/>
      <c r="G169" s="342"/>
      <c r="H169" s="343" t="s">
        <v>69</v>
      </c>
      <c r="I169" s="344"/>
      <c r="J169" s="344"/>
      <c r="K169" s="345"/>
      <c r="L169" s="345"/>
      <c r="M169" s="346"/>
      <c r="S169"/>
      <c r="T169"/>
    </row>
    <row r="170" spans="1:20" ht="32.25" customHeight="1" x14ac:dyDescent="0.25">
      <c r="A170" s="96">
        <v>400</v>
      </c>
      <c r="B170" s="330" t="str">
        <f t="shared" si="4"/>
        <v>UZUN--</v>
      </c>
      <c r="C170" s="339"/>
      <c r="D170" s="339"/>
      <c r="E170" s="340"/>
      <c r="F170" s="341"/>
      <c r="G170" s="342"/>
      <c r="H170" s="349" t="s">
        <v>69</v>
      </c>
      <c r="I170" s="344"/>
      <c r="J170" s="344"/>
      <c r="K170" s="345"/>
      <c r="L170" s="345"/>
      <c r="M170" s="346"/>
      <c r="S170"/>
      <c r="T170"/>
    </row>
    <row r="171" spans="1:20" ht="32.25" customHeight="1" x14ac:dyDescent="0.25">
      <c r="A171" s="96">
        <v>401</v>
      </c>
      <c r="B171" s="330" t="str">
        <f t="shared" si="4"/>
        <v>UZUN--</v>
      </c>
      <c r="C171" s="339"/>
      <c r="D171" s="339"/>
      <c r="E171" s="340"/>
      <c r="F171" s="341"/>
      <c r="G171" s="342"/>
      <c r="H171" s="349" t="s">
        <v>69</v>
      </c>
      <c r="I171" s="344"/>
      <c r="J171" s="344"/>
      <c r="K171" s="345"/>
      <c r="L171" s="345"/>
      <c r="M171" s="346"/>
      <c r="S171"/>
      <c r="T171"/>
    </row>
    <row r="172" spans="1:20" ht="32.25" customHeight="1" x14ac:dyDescent="0.25">
      <c r="A172" s="96">
        <v>402</v>
      </c>
      <c r="B172" s="330" t="str">
        <f t="shared" si="4"/>
        <v>UZUN--</v>
      </c>
      <c r="C172" s="339"/>
      <c r="D172" s="339"/>
      <c r="E172" s="340"/>
      <c r="F172" s="341"/>
      <c r="G172" s="342"/>
      <c r="H172" s="349" t="s">
        <v>69</v>
      </c>
      <c r="I172" s="344"/>
      <c r="J172" s="344"/>
      <c r="K172" s="345"/>
      <c r="L172" s="345"/>
      <c r="M172" s="346"/>
      <c r="S172"/>
      <c r="T172"/>
    </row>
    <row r="173" spans="1:20" ht="32.25" customHeight="1" x14ac:dyDescent="0.25">
      <c r="A173" s="96">
        <v>403</v>
      </c>
      <c r="B173" s="330" t="str">
        <f t="shared" si="4"/>
        <v>UZUN--</v>
      </c>
      <c r="C173" s="339"/>
      <c r="D173" s="339"/>
      <c r="E173" s="340"/>
      <c r="F173" s="341"/>
      <c r="G173" s="342"/>
      <c r="H173" s="343" t="s">
        <v>69</v>
      </c>
      <c r="I173" s="344"/>
      <c r="J173" s="344"/>
      <c r="K173" s="345"/>
      <c r="L173" s="345"/>
      <c r="M173" s="346"/>
      <c r="S173"/>
      <c r="T173"/>
    </row>
    <row r="174" spans="1:20" ht="32.25" customHeight="1" x14ac:dyDescent="0.25">
      <c r="A174" s="96">
        <v>404</v>
      </c>
      <c r="B174" s="330" t="str">
        <f t="shared" si="4"/>
        <v>UZUN--</v>
      </c>
      <c r="C174" s="339"/>
      <c r="D174" s="339"/>
      <c r="E174" s="340"/>
      <c r="F174" s="341"/>
      <c r="G174" s="342"/>
      <c r="H174" s="343" t="s">
        <v>69</v>
      </c>
      <c r="I174" s="344"/>
      <c r="J174" s="344"/>
      <c r="K174" s="345"/>
      <c r="L174" s="345"/>
      <c r="M174" s="346"/>
      <c r="S174"/>
      <c r="T174"/>
    </row>
    <row r="175" spans="1:20" ht="32.25" customHeight="1" x14ac:dyDescent="0.25">
      <c r="A175" s="96">
        <v>405</v>
      </c>
      <c r="B175" s="330" t="str">
        <f t="shared" si="4"/>
        <v>UZUN--</v>
      </c>
      <c r="C175" s="339"/>
      <c r="D175" s="339"/>
      <c r="E175" s="340"/>
      <c r="F175" s="341"/>
      <c r="G175" s="342"/>
      <c r="H175" s="343" t="s">
        <v>69</v>
      </c>
      <c r="I175" s="344"/>
      <c r="J175" s="344"/>
      <c r="K175" s="345"/>
      <c r="L175" s="345"/>
      <c r="M175" s="346"/>
      <c r="S175"/>
      <c r="T175"/>
    </row>
    <row r="176" spans="1:20" ht="32.25" customHeight="1" x14ac:dyDescent="0.25">
      <c r="A176" s="96">
        <v>406</v>
      </c>
      <c r="B176" s="330" t="str">
        <f t="shared" si="4"/>
        <v>UZUN--</v>
      </c>
      <c r="C176" s="339"/>
      <c r="D176" s="339"/>
      <c r="E176" s="340"/>
      <c r="F176" s="341"/>
      <c r="G176" s="342"/>
      <c r="H176" s="343" t="s">
        <v>69</v>
      </c>
      <c r="I176" s="344"/>
      <c r="J176" s="344"/>
      <c r="K176" s="345"/>
      <c r="L176" s="345"/>
      <c r="M176" s="346"/>
      <c r="S176"/>
      <c r="T176"/>
    </row>
    <row r="177" spans="1:20" ht="32.25" customHeight="1" x14ac:dyDescent="0.25">
      <c r="A177" s="96">
        <v>407</v>
      </c>
      <c r="B177" s="330" t="str">
        <f t="shared" si="4"/>
        <v>UZUN--</v>
      </c>
      <c r="C177" s="339"/>
      <c r="D177" s="339"/>
      <c r="E177" s="340"/>
      <c r="F177" s="341"/>
      <c r="G177" s="342"/>
      <c r="H177" s="349" t="s">
        <v>69</v>
      </c>
      <c r="I177" s="344"/>
      <c r="J177" s="344"/>
      <c r="K177" s="345"/>
      <c r="L177" s="345"/>
      <c r="M177" s="346"/>
      <c r="S177"/>
      <c r="T177"/>
    </row>
    <row r="178" spans="1:20" ht="32.25" customHeight="1" x14ac:dyDescent="0.25">
      <c r="A178" s="96">
        <v>408</v>
      </c>
      <c r="B178" s="330" t="str">
        <f t="shared" si="4"/>
        <v>UZUN--</v>
      </c>
      <c r="C178" s="339"/>
      <c r="D178" s="339"/>
      <c r="E178" s="340"/>
      <c r="F178" s="341"/>
      <c r="G178" s="342"/>
      <c r="H178" s="349" t="s">
        <v>69</v>
      </c>
      <c r="I178" s="344"/>
      <c r="J178" s="344"/>
      <c r="K178" s="345"/>
      <c r="L178" s="345"/>
      <c r="M178" s="346"/>
      <c r="S178"/>
      <c r="T178"/>
    </row>
    <row r="179" spans="1:20" ht="32.25" customHeight="1" x14ac:dyDescent="0.25">
      <c r="A179" s="96">
        <v>409</v>
      </c>
      <c r="B179" s="330" t="str">
        <f t="shared" si="4"/>
        <v>UZUN--</v>
      </c>
      <c r="C179" s="339"/>
      <c r="D179" s="339"/>
      <c r="E179" s="340"/>
      <c r="F179" s="341"/>
      <c r="G179" s="342"/>
      <c r="H179" s="349" t="s">
        <v>69</v>
      </c>
      <c r="I179" s="344"/>
      <c r="J179" s="344"/>
      <c r="K179" s="345"/>
      <c r="L179" s="345"/>
      <c r="M179" s="346"/>
      <c r="S179"/>
      <c r="T179"/>
    </row>
    <row r="180" spans="1:20" ht="32.25" customHeight="1" x14ac:dyDescent="0.25">
      <c r="A180" s="96">
        <v>410</v>
      </c>
      <c r="B180" s="330" t="str">
        <f t="shared" si="4"/>
        <v>UZUN--</v>
      </c>
      <c r="C180" s="339"/>
      <c r="D180" s="339"/>
      <c r="E180" s="340"/>
      <c r="F180" s="341"/>
      <c r="G180" s="342"/>
      <c r="H180" s="343" t="s">
        <v>69</v>
      </c>
      <c r="I180" s="344"/>
      <c r="J180" s="344"/>
      <c r="K180" s="345"/>
      <c r="L180" s="345"/>
      <c r="M180" s="346"/>
      <c r="S180"/>
      <c r="T180"/>
    </row>
    <row r="181" spans="1:20" ht="32.25" customHeight="1" x14ac:dyDescent="0.25">
      <c r="A181" s="96">
        <v>438</v>
      </c>
      <c r="B181" s="330" t="str">
        <f t="shared" si="4"/>
        <v>UZUN--</v>
      </c>
      <c r="C181" s="339"/>
      <c r="D181" s="339"/>
      <c r="E181" s="340"/>
      <c r="F181" s="341"/>
      <c r="G181" s="342"/>
      <c r="H181" s="343" t="s">
        <v>69</v>
      </c>
      <c r="I181" s="344"/>
      <c r="J181" s="344"/>
      <c r="K181" s="345"/>
      <c r="L181" s="345"/>
      <c r="M181" s="345"/>
      <c r="S181"/>
      <c r="T181"/>
    </row>
    <row r="182" spans="1:20" ht="32.25" customHeight="1" x14ac:dyDescent="0.25">
      <c r="A182" s="96">
        <v>438</v>
      </c>
      <c r="B182" s="330" t="str">
        <f t="shared" si="4"/>
        <v>UZUN--</v>
      </c>
      <c r="C182" s="339"/>
      <c r="D182" s="339"/>
      <c r="E182" s="340"/>
      <c r="F182" s="341"/>
      <c r="G182" s="342"/>
      <c r="H182" s="343" t="s">
        <v>69</v>
      </c>
      <c r="I182" s="344"/>
      <c r="J182" s="344"/>
      <c r="K182" s="345"/>
      <c r="L182" s="345"/>
      <c r="M182" s="346"/>
      <c r="S182"/>
      <c r="T182"/>
    </row>
    <row r="183" spans="1:20" ht="32.25" customHeight="1" x14ac:dyDescent="0.25">
      <c r="A183" s="96">
        <v>438</v>
      </c>
      <c r="B183" s="330" t="str">
        <f t="shared" si="4"/>
        <v>UZUN--</v>
      </c>
      <c r="C183" s="339"/>
      <c r="D183" s="339"/>
      <c r="E183" s="340"/>
      <c r="F183" s="341"/>
      <c r="G183" s="342"/>
      <c r="H183" s="343" t="s">
        <v>69</v>
      </c>
      <c r="I183" s="344"/>
      <c r="J183" s="344"/>
      <c r="K183" s="345"/>
      <c r="L183" s="345"/>
      <c r="M183" s="345"/>
      <c r="S183"/>
      <c r="T183"/>
    </row>
    <row r="184" spans="1:20" ht="32.25" customHeight="1" x14ac:dyDescent="0.25">
      <c r="A184" s="96">
        <v>438</v>
      </c>
      <c r="B184" s="330" t="str">
        <f t="shared" si="4"/>
        <v>UZUN--</v>
      </c>
      <c r="C184" s="339"/>
      <c r="D184" s="339"/>
      <c r="E184" s="340"/>
      <c r="F184" s="341"/>
      <c r="G184" s="342"/>
      <c r="H184" s="343" t="s">
        <v>69</v>
      </c>
      <c r="I184" s="344"/>
      <c r="J184" s="344"/>
      <c r="K184" s="345"/>
      <c r="L184" s="345"/>
      <c r="M184" s="346"/>
      <c r="S184"/>
      <c r="T184"/>
    </row>
    <row r="185" spans="1:20" ht="32.25" customHeight="1" x14ac:dyDescent="0.25">
      <c r="A185" s="96">
        <v>438</v>
      </c>
      <c r="B185" s="330" t="str">
        <f t="shared" si="4"/>
        <v>UZUN--</v>
      </c>
      <c r="C185" s="339"/>
      <c r="D185" s="339"/>
      <c r="E185" s="340"/>
      <c r="F185" s="341"/>
      <c r="G185" s="342"/>
      <c r="H185" s="343" t="s">
        <v>69</v>
      </c>
      <c r="I185" s="344"/>
      <c r="J185" s="344"/>
      <c r="K185" s="345"/>
      <c r="L185" s="345"/>
      <c r="M185" s="345"/>
      <c r="S185"/>
      <c r="T185"/>
    </row>
    <row r="186" spans="1:20" ht="32.25" customHeight="1" x14ac:dyDescent="0.25">
      <c r="A186" s="96">
        <v>438</v>
      </c>
      <c r="B186" s="330" t="str">
        <f t="shared" si="4"/>
        <v>UZUN--</v>
      </c>
      <c r="C186" s="339"/>
      <c r="D186" s="339"/>
      <c r="E186" s="340"/>
      <c r="F186" s="341"/>
      <c r="G186" s="342"/>
      <c r="H186" s="343" t="s">
        <v>69</v>
      </c>
      <c r="I186" s="344"/>
      <c r="J186" s="344"/>
      <c r="K186" s="345"/>
      <c r="L186" s="345"/>
      <c r="M186" s="346"/>
      <c r="S186"/>
      <c r="T186"/>
    </row>
    <row r="187" spans="1:20" ht="32.25" customHeight="1" x14ac:dyDescent="0.25">
      <c r="A187" s="96">
        <v>438</v>
      </c>
      <c r="B187" s="330" t="str">
        <f t="shared" si="4"/>
        <v>UZUN--</v>
      </c>
      <c r="C187" s="339"/>
      <c r="D187" s="339"/>
      <c r="E187" s="340"/>
      <c r="F187" s="341"/>
      <c r="G187" s="342"/>
      <c r="H187" s="349" t="s">
        <v>69</v>
      </c>
      <c r="I187" s="344"/>
      <c r="J187" s="344"/>
      <c r="K187" s="345"/>
      <c r="L187" s="345"/>
      <c r="M187" s="345"/>
      <c r="S187"/>
      <c r="T187"/>
    </row>
    <row r="188" spans="1:20" ht="32.25" customHeight="1" x14ac:dyDescent="0.25">
      <c r="A188" s="96">
        <v>438</v>
      </c>
      <c r="B188" s="330" t="str">
        <f t="shared" si="4"/>
        <v>UZUN--</v>
      </c>
      <c r="C188" s="339"/>
      <c r="D188" s="339"/>
      <c r="E188" s="340"/>
      <c r="F188" s="341"/>
      <c r="G188" s="342"/>
      <c r="H188" s="349" t="s">
        <v>69</v>
      </c>
      <c r="I188" s="344"/>
      <c r="J188" s="344"/>
      <c r="K188" s="345"/>
      <c r="L188" s="345"/>
      <c r="M188" s="346"/>
      <c r="S188"/>
      <c r="T188"/>
    </row>
    <row r="189" spans="1:20" ht="32.25" customHeight="1" x14ac:dyDescent="0.25">
      <c r="A189" s="96">
        <v>438</v>
      </c>
      <c r="B189" s="330" t="str">
        <f t="shared" si="4"/>
        <v>UZUN--</v>
      </c>
      <c r="C189" s="339"/>
      <c r="D189" s="339"/>
      <c r="E189" s="340"/>
      <c r="F189" s="341"/>
      <c r="G189" s="342"/>
      <c r="H189" s="343" t="s">
        <v>69</v>
      </c>
      <c r="I189" s="344"/>
      <c r="J189" s="344"/>
      <c r="K189" s="345"/>
      <c r="L189" s="345"/>
      <c r="M189" s="345"/>
      <c r="S189"/>
      <c r="T189"/>
    </row>
    <row r="190" spans="1:20" ht="32.25" customHeight="1" x14ac:dyDescent="0.25">
      <c r="A190" s="96">
        <v>438</v>
      </c>
      <c r="B190" s="330" t="str">
        <f t="shared" si="4"/>
        <v>UZUN--</v>
      </c>
      <c r="C190" s="339"/>
      <c r="D190" s="339"/>
      <c r="E190" s="340"/>
      <c r="F190" s="341"/>
      <c r="G190" s="342"/>
      <c r="H190" s="343" t="s">
        <v>69</v>
      </c>
      <c r="I190" s="344"/>
      <c r="J190" s="344"/>
      <c r="K190" s="345"/>
      <c r="L190" s="345"/>
      <c r="M190" s="346"/>
      <c r="S190"/>
      <c r="T190"/>
    </row>
    <row r="191" spans="1:20" ht="32.25" customHeight="1" x14ac:dyDescent="0.25">
      <c r="A191" s="96">
        <v>438</v>
      </c>
      <c r="B191" s="330" t="str">
        <f t="shared" si="4"/>
        <v>UZUN--</v>
      </c>
      <c r="C191" s="339"/>
      <c r="D191" s="339"/>
      <c r="E191" s="340"/>
      <c r="F191" s="341"/>
      <c r="G191" s="342"/>
      <c r="H191" s="343" t="s">
        <v>69</v>
      </c>
      <c r="I191" s="344"/>
      <c r="J191" s="344"/>
      <c r="K191" s="345"/>
      <c r="L191" s="345"/>
      <c r="M191" s="345"/>
      <c r="S191"/>
      <c r="T191"/>
    </row>
    <row r="192" spans="1:20" ht="32.25" customHeight="1" x14ac:dyDescent="0.25">
      <c r="A192" s="96">
        <v>438</v>
      </c>
      <c r="B192" s="330" t="str">
        <f t="shared" si="4"/>
        <v>UZUN--</v>
      </c>
      <c r="C192" s="339"/>
      <c r="D192" s="339"/>
      <c r="E192" s="340"/>
      <c r="F192" s="341"/>
      <c r="G192" s="342"/>
      <c r="H192" s="343" t="s">
        <v>69</v>
      </c>
      <c r="I192" s="344"/>
      <c r="J192" s="344"/>
      <c r="K192" s="345"/>
      <c r="L192" s="345"/>
      <c r="M192" s="346"/>
      <c r="S192"/>
      <c r="T192"/>
    </row>
    <row r="193" spans="1:20" ht="32.25" customHeight="1" x14ac:dyDescent="0.25">
      <c r="A193" s="96">
        <v>438</v>
      </c>
      <c r="B193" s="330" t="str">
        <f t="shared" si="4"/>
        <v>UZUN--</v>
      </c>
      <c r="C193" s="339"/>
      <c r="D193" s="339"/>
      <c r="E193" s="340"/>
      <c r="F193" s="341"/>
      <c r="G193" s="342"/>
      <c r="H193" s="343" t="s">
        <v>69</v>
      </c>
      <c r="I193" s="344"/>
      <c r="J193" s="344"/>
      <c r="K193" s="345"/>
      <c r="L193" s="345"/>
      <c r="M193" s="345"/>
      <c r="S193"/>
      <c r="T193"/>
    </row>
    <row r="194" spans="1:20" ht="32.25" customHeight="1" x14ac:dyDescent="0.25">
      <c r="A194" s="96">
        <v>438</v>
      </c>
      <c r="B194" s="330" t="str">
        <f t="shared" si="4"/>
        <v>UZUN--</v>
      </c>
      <c r="C194" s="339"/>
      <c r="D194" s="339"/>
      <c r="E194" s="340"/>
      <c r="F194" s="341"/>
      <c r="G194" s="342"/>
      <c r="H194" s="343" t="s">
        <v>69</v>
      </c>
      <c r="I194" s="344"/>
      <c r="J194" s="344"/>
      <c r="K194" s="345"/>
      <c r="L194" s="345"/>
      <c r="M194" s="346"/>
      <c r="S194"/>
      <c r="T194"/>
    </row>
    <row r="195" spans="1:20" ht="32.25" customHeight="1" x14ac:dyDescent="0.25">
      <c r="A195" s="96">
        <v>438</v>
      </c>
      <c r="B195" s="330" t="str">
        <f t="shared" si="4"/>
        <v>UZUN--</v>
      </c>
      <c r="C195" s="339"/>
      <c r="D195" s="339"/>
      <c r="E195" s="340"/>
      <c r="F195" s="341"/>
      <c r="G195" s="342"/>
      <c r="H195" s="343" t="s">
        <v>69</v>
      </c>
      <c r="I195" s="344"/>
      <c r="J195" s="344"/>
      <c r="K195" s="345"/>
      <c r="L195" s="345"/>
      <c r="M195" s="345"/>
      <c r="S195"/>
      <c r="T195"/>
    </row>
    <row r="196" spans="1:20" ht="32.25" customHeight="1" x14ac:dyDescent="0.25">
      <c r="A196" s="96">
        <v>438</v>
      </c>
      <c r="B196" s="330" t="str">
        <f t="shared" si="4"/>
        <v>UZUN--</v>
      </c>
      <c r="C196" s="339"/>
      <c r="D196" s="339"/>
      <c r="E196" s="340"/>
      <c r="F196" s="341"/>
      <c r="G196" s="342"/>
      <c r="H196" s="343" t="s">
        <v>69</v>
      </c>
      <c r="I196" s="344"/>
      <c r="J196" s="344"/>
      <c r="K196" s="345"/>
      <c r="L196" s="345"/>
      <c r="M196" s="346"/>
      <c r="S196"/>
      <c r="T196"/>
    </row>
    <row r="197" spans="1:20" ht="32.25" customHeight="1" x14ac:dyDescent="0.25">
      <c r="A197" s="96">
        <v>438</v>
      </c>
      <c r="B197" s="330" t="str">
        <f t="shared" si="4"/>
        <v>UZUN--</v>
      </c>
      <c r="C197" s="339"/>
      <c r="D197" s="339"/>
      <c r="E197" s="340"/>
      <c r="F197" s="341"/>
      <c r="G197" s="342"/>
      <c r="H197" s="349" t="s">
        <v>69</v>
      </c>
      <c r="I197" s="344"/>
      <c r="J197" s="344"/>
      <c r="K197" s="345"/>
      <c r="L197" s="345"/>
      <c r="M197" s="345"/>
      <c r="S197"/>
      <c r="T197"/>
    </row>
    <row r="198" spans="1:20" ht="32.25" customHeight="1" x14ac:dyDescent="0.25">
      <c r="A198" s="96">
        <v>439</v>
      </c>
      <c r="B198" s="330" t="str">
        <f t="shared" si="4"/>
        <v>UZUN--</v>
      </c>
      <c r="C198" s="339"/>
      <c r="D198" s="339"/>
      <c r="E198" s="340"/>
      <c r="F198" s="341"/>
      <c r="G198" s="342"/>
      <c r="H198" s="349" t="s">
        <v>69</v>
      </c>
      <c r="I198" s="344"/>
      <c r="J198" s="344"/>
      <c r="K198" s="345"/>
      <c r="L198" s="345"/>
      <c r="M198" s="346"/>
      <c r="S198"/>
      <c r="T198"/>
    </row>
    <row r="199" spans="1:20" ht="32.25" customHeight="1" x14ac:dyDescent="0.25">
      <c r="A199" s="96">
        <v>440</v>
      </c>
      <c r="B199" s="330" t="str">
        <f t="shared" si="4"/>
        <v>UZUN--</v>
      </c>
      <c r="C199" s="339"/>
      <c r="D199" s="339"/>
      <c r="E199" s="340"/>
      <c r="F199" s="341"/>
      <c r="G199" s="342"/>
      <c r="H199" s="349" t="s">
        <v>69</v>
      </c>
      <c r="I199" s="344"/>
      <c r="J199" s="344"/>
      <c r="K199" s="345"/>
      <c r="L199" s="345"/>
      <c r="M199" s="345"/>
      <c r="S199"/>
      <c r="T199"/>
    </row>
    <row r="200" spans="1:20" ht="32.25" customHeight="1" x14ac:dyDescent="0.25">
      <c r="A200" s="96">
        <v>441</v>
      </c>
      <c r="B200" s="330" t="str">
        <f t="shared" si="4"/>
        <v>UZUN--</v>
      </c>
      <c r="C200" s="339"/>
      <c r="D200" s="339"/>
      <c r="E200" s="340"/>
      <c r="F200" s="341"/>
      <c r="G200" s="342"/>
      <c r="H200" s="349" t="s">
        <v>69</v>
      </c>
      <c r="I200" s="344"/>
      <c r="J200" s="344"/>
      <c r="K200" s="345"/>
      <c r="L200" s="345"/>
      <c r="M200" s="346"/>
      <c r="S200"/>
      <c r="T200"/>
    </row>
    <row r="201" spans="1:20" ht="32.25" customHeight="1" x14ac:dyDescent="0.25">
      <c r="A201" s="96">
        <v>444</v>
      </c>
      <c r="B201" s="330" t="str">
        <f t="shared" si="4"/>
        <v>UZUN--</v>
      </c>
      <c r="C201" s="339"/>
      <c r="D201" s="339"/>
      <c r="E201" s="340"/>
      <c r="F201" s="341"/>
      <c r="G201" s="342"/>
      <c r="H201" s="349" t="s">
        <v>69</v>
      </c>
      <c r="I201" s="344"/>
      <c r="J201" s="344"/>
      <c r="K201" s="345"/>
      <c r="L201" s="345"/>
      <c r="M201" s="345"/>
      <c r="S201"/>
      <c r="T201"/>
    </row>
    <row r="202" spans="1:20" ht="32.25" customHeight="1" x14ac:dyDescent="0.25">
      <c r="A202" s="96">
        <v>445</v>
      </c>
      <c r="B202" s="330" t="str">
        <f t="shared" si="4"/>
        <v>UZUN--</v>
      </c>
      <c r="C202" s="339"/>
      <c r="D202" s="339"/>
      <c r="E202" s="340"/>
      <c r="F202" s="341"/>
      <c r="G202" s="342"/>
      <c r="H202" s="349" t="s">
        <v>69</v>
      </c>
      <c r="I202" s="344"/>
      <c r="J202" s="344"/>
      <c r="K202" s="345"/>
      <c r="L202" s="345"/>
      <c r="M202" s="346"/>
      <c r="S202"/>
      <c r="T202"/>
    </row>
    <row r="203" spans="1:20" ht="32.25" customHeight="1" x14ac:dyDescent="0.25">
      <c r="A203" s="96"/>
      <c r="B203" s="330" t="str">
        <f t="shared" si="4"/>
        <v>UZUN--</v>
      </c>
      <c r="C203" s="339"/>
      <c r="D203" s="339"/>
      <c r="E203" s="340"/>
      <c r="F203" s="341"/>
      <c r="G203" s="342"/>
      <c r="H203" s="349" t="s">
        <v>69</v>
      </c>
      <c r="I203" s="344"/>
      <c r="J203" s="344"/>
      <c r="K203" s="345"/>
      <c r="L203" s="345"/>
      <c r="M203" s="345"/>
      <c r="S203"/>
      <c r="T203"/>
    </row>
    <row r="204" spans="1:20" ht="32.25" customHeight="1" x14ac:dyDescent="0.25">
      <c r="A204" s="96"/>
      <c r="B204" s="330" t="str">
        <f t="shared" si="4"/>
        <v>UZUN--</v>
      </c>
      <c r="C204" s="339"/>
      <c r="D204" s="339"/>
      <c r="E204" s="340"/>
      <c r="F204" s="341"/>
      <c r="G204" s="342"/>
      <c r="H204" s="349" t="s">
        <v>69</v>
      </c>
      <c r="I204" s="344"/>
      <c r="J204" s="344"/>
      <c r="K204" s="345"/>
      <c r="L204" s="345"/>
      <c r="M204" s="346"/>
      <c r="S204"/>
      <c r="T204"/>
    </row>
    <row r="205" spans="1:20" ht="32.25" customHeight="1" x14ac:dyDescent="0.25">
      <c r="A205" s="96"/>
      <c r="B205" s="330" t="str">
        <f t="shared" si="4"/>
        <v>UZUN--</v>
      </c>
      <c r="C205" s="339"/>
      <c r="D205" s="339"/>
      <c r="E205" s="340"/>
      <c r="F205" s="341"/>
      <c r="G205" s="342"/>
      <c r="H205" s="349" t="s">
        <v>69</v>
      </c>
      <c r="I205" s="344"/>
      <c r="J205" s="344"/>
      <c r="K205" s="345"/>
      <c r="L205" s="345"/>
      <c r="M205" s="345"/>
      <c r="S205"/>
      <c r="T205"/>
    </row>
    <row r="206" spans="1:20" ht="32.25" customHeight="1" x14ac:dyDescent="0.25">
      <c r="A206" s="96"/>
      <c r="B206" s="330" t="str">
        <f t="shared" si="4"/>
        <v>UZUN--</v>
      </c>
      <c r="C206" s="339"/>
      <c r="D206" s="339"/>
      <c r="E206" s="340"/>
      <c r="F206" s="341"/>
      <c r="G206" s="342"/>
      <c r="H206" s="349" t="s">
        <v>69</v>
      </c>
      <c r="I206" s="344"/>
      <c r="J206" s="344"/>
      <c r="K206" s="345"/>
      <c r="L206" s="345"/>
      <c r="M206" s="346"/>
      <c r="S206"/>
      <c r="T206"/>
    </row>
    <row r="207" spans="1:20" ht="32.25" customHeight="1" x14ac:dyDescent="0.25">
      <c r="A207" s="96"/>
      <c r="B207" s="330" t="str">
        <f t="shared" ref="B207:B235" si="5">CONCATENATE(H207,"-",M207)</f>
        <v>YÜKSEK-</v>
      </c>
      <c r="C207" s="339"/>
      <c r="D207" s="339"/>
      <c r="E207" s="340"/>
      <c r="F207" s="341"/>
      <c r="G207" s="342"/>
      <c r="H207" s="349" t="s">
        <v>70</v>
      </c>
      <c r="I207" s="344"/>
      <c r="J207" s="344"/>
      <c r="K207" s="345"/>
      <c r="L207" s="345"/>
      <c r="M207" s="346"/>
      <c r="S207"/>
      <c r="T207"/>
    </row>
    <row r="208" spans="1:20" ht="32.25" customHeight="1" x14ac:dyDescent="0.25">
      <c r="A208" s="96"/>
      <c r="B208" s="330" t="str">
        <f t="shared" si="5"/>
        <v>YÜKSEK-</v>
      </c>
      <c r="C208" s="339"/>
      <c r="D208" s="339"/>
      <c r="E208" s="340"/>
      <c r="F208" s="341"/>
      <c r="G208" s="342"/>
      <c r="H208" s="349" t="s">
        <v>70</v>
      </c>
      <c r="I208" s="344"/>
      <c r="J208" s="344"/>
      <c r="K208" s="345"/>
      <c r="L208" s="345"/>
      <c r="M208" s="346"/>
      <c r="S208"/>
      <c r="T208"/>
    </row>
    <row r="209" spans="1:20" ht="32.25" customHeight="1" x14ac:dyDescent="0.25">
      <c r="A209" s="96"/>
      <c r="B209" s="330" t="str">
        <f t="shared" si="5"/>
        <v>YÜKSEK-</v>
      </c>
      <c r="C209" s="339"/>
      <c r="D209" s="339"/>
      <c r="E209" s="340"/>
      <c r="F209" s="341"/>
      <c r="G209" s="342"/>
      <c r="H209" s="349" t="s">
        <v>70</v>
      </c>
      <c r="I209" s="344"/>
      <c r="J209" s="344"/>
      <c r="K209" s="345"/>
      <c r="L209" s="345"/>
      <c r="M209" s="346"/>
      <c r="S209"/>
      <c r="T209"/>
    </row>
    <row r="210" spans="1:20" ht="32.25" customHeight="1" x14ac:dyDescent="0.25">
      <c r="A210" s="96"/>
      <c r="B210" s="330" t="str">
        <f t="shared" si="5"/>
        <v>YÜKSEK-</v>
      </c>
      <c r="C210" s="339"/>
      <c r="D210" s="339"/>
      <c r="E210" s="340"/>
      <c r="F210" s="341"/>
      <c r="G210" s="342"/>
      <c r="H210" s="349" t="s">
        <v>70</v>
      </c>
      <c r="I210" s="344"/>
      <c r="J210" s="344"/>
      <c r="K210" s="345"/>
      <c r="L210" s="345"/>
      <c r="M210" s="346"/>
      <c r="S210"/>
      <c r="T210"/>
    </row>
    <row r="211" spans="1:20" ht="32.25" customHeight="1" x14ac:dyDescent="0.25">
      <c r="A211" s="96"/>
      <c r="B211" s="330" t="str">
        <f t="shared" si="5"/>
        <v>YÜKSEK-</v>
      </c>
      <c r="C211" s="339"/>
      <c r="D211" s="339"/>
      <c r="E211" s="340"/>
      <c r="F211" s="341"/>
      <c r="G211" s="342"/>
      <c r="H211" s="349" t="s">
        <v>70</v>
      </c>
      <c r="I211" s="344"/>
      <c r="J211" s="344"/>
      <c r="K211" s="345"/>
      <c r="L211" s="345"/>
      <c r="M211" s="346"/>
      <c r="S211"/>
      <c r="T211"/>
    </row>
    <row r="212" spans="1:20" ht="32.25" customHeight="1" x14ac:dyDescent="0.25">
      <c r="A212" s="96"/>
      <c r="B212" s="330" t="str">
        <f t="shared" si="5"/>
        <v>YÜKSEK-</v>
      </c>
      <c r="C212" s="339"/>
      <c r="D212" s="339"/>
      <c r="E212" s="340"/>
      <c r="F212" s="341"/>
      <c r="G212" s="342"/>
      <c r="H212" s="349" t="s">
        <v>70</v>
      </c>
      <c r="I212" s="344"/>
      <c r="J212" s="344"/>
      <c r="K212" s="345"/>
      <c r="L212" s="345"/>
      <c r="M212" s="346"/>
      <c r="S212"/>
      <c r="T212"/>
    </row>
    <row r="213" spans="1:20" ht="32.25" customHeight="1" x14ac:dyDescent="0.25">
      <c r="A213" s="96"/>
      <c r="B213" s="330" t="str">
        <f t="shared" si="5"/>
        <v>YÜKSEK-</v>
      </c>
      <c r="C213" s="339"/>
      <c r="D213" s="339"/>
      <c r="E213" s="340"/>
      <c r="F213" s="341"/>
      <c r="G213" s="342"/>
      <c r="H213" s="349" t="s">
        <v>70</v>
      </c>
      <c r="I213" s="344"/>
      <c r="J213" s="344"/>
      <c r="K213" s="345"/>
      <c r="L213" s="345"/>
      <c r="M213" s="346"/>
      <c r="S213"/>
      <c r="T213"/>
    </row>
    <row r="214" spans="1:20" ht="32.25" customHeight="1" x14ac:dyDescent="0.25">
      <c r="A214" s="96"/>
      <c r="B214" s="330" t="str">
        <f t="shared" si="5"/>
        <v>YÜKSEK-</v>
      </c>
      <c r="C214" s="339"/>
      <c r="D214" s="339"/>
      <c r="E214" s="340"/>
      <c r="F214" s="341"/>
      <c r="G214" s="342"/>
      <c r="H214" s="349" t="s">
        <v>70</v>
      </c>
      <c r="I214" s="344"/>
      <c r="J214" s="344"/>
      <c r="K214" s="345"/>
      <c r="L214" s="345"/>
      <c r="M214" s="346"/>
      <c r="S214"/>
      <c r="T214"/>
    </row>
    <row r="215" spans="1:20" ht="32.25" customHeight="1" x14ac:dyDescent="0.25">
      <c r="A215" s="96"/>
      <c r="B215" s="330" t="str">
        <f t="shared" si="5"/>
        <v>YÜKSEK-</v>
      </c>
      <c r="C215" s="339"/>
      <c r="D215" s="339"/>
      <c r="E215" s="340"/>
      <c r="F215" s="341"/>
      <c r="G215" s="342"/>
      <c r="H215" s="349" t="s">
        <v>70</v>
      </c>
      <c r="I215" s="344"/>
      <c r="J215" s="344"/>
      <c r="K215" s="345"/>
      <c r="L215" s="345"/>
      <c r="M215" s="346"/>
      <c r="S215"/>
      <c r="T215"/>
    </row>
    <row r="216" spans="1:20" ht="32.25" customHeight="1" x14ac:dyDescent="0.25">
      <c r="A216" s="96"/>
      <c r="B216" s="330" t="str">
        <f t="shared" si="5"/>
        <v>YÜKSEK-</v>
      </c>
      <c r="C216" s="339"/>
      <c r="D216" s="339"/>
      <c r="E216" s="340"/>
      <c r="F216" s="341"/>
      <c r="G216" s="342"/>
      <c r="H216" s="349" t="s">
        <v>70</v>
      </c>
      <c r="I216" s="344"/>
      <c r="J216" s="344"/>
      <c r="K216" s="345"/>
      <c r="L216" s="345"/>
      <c r="M216" s="346"/>
      <c r="S216"/>
      <c r="T216"/>
    </row>
    <row r="217" spans="1:20" ht="32.25" customHeight="1" x14ac:dyDescent="0.25">
      <c r="A217" s="96"/>
      <c r="B217" s="330" t="str">
        <f t="shared" si="5"/>
        <v>YÜKSEK-</v>
      </c>
      <c r="C217" s="339"/>
      <c r="D217" s="339"/>
      <c r="E217" s="340"/>
      <c r="F217" s="341"/>
      <c r="G217" s="342"/>
      <c r="H217" s="349" t="s">
        <v>70</v>
      </c>
      <c r="I217" s="344"/>
      <c r="J217" s="344"/>
      <c r="K217" s="345"/>
      <c r="L217" s="345"/>
      <c r="M217" s="346"/>
      <c r="S217"/>
      <c r="T217"/>
    </row>
    <row r="218" spans="1:20" ht="32.25" customHeight="1" x14ac:dyDescent="0.25">
      <c r="A218" s="96"/>
      <c r="B218" s="330" t="str">
        <f t="shared" si="5"/>
        <v>YÜKSEK-</v>
      </c>
      <c r="C218" s="339"/>
      <c r="D218" s="339"/>
      <c r="E218" s="340"/>
      <c r="F218" s="341"/>
      <c r="G218" s="342"/>
      <c r="H218" s="349" t="s">
        <v>70</v>
      </c>
      <c r="I218" s="344"/>
      <c r="J218" s="344"/>
      <c r="K218" s="345"/>
      <c r="L218" s="345"/>
      <c r="M218" s="346"/>
      <c r="S218"/>
      <c r="T218"/>
    </row>
    <row r="219" spans="1:20" ht="32.25" customHeight="1" x14ac:dyDescent="0.25">
      <c r="A219" s="96"/>
      <c r="B219" s="330" t="str">
        <f t="shared" si="5"/>
        <v>YÜKSEK-</v>
      </c>
      <c r="C219" s="339"/>
      <c r="D219" s="339"/>
      <c r="E219" s="340"/>
      <c r="F219" s="341"/>
      <c r="G219" s="342"/>
      <c r="H219" s="349" t="s">
        <v>70</v>
      </c>
      <c r="I219" s="344"/>
      <c r="J219" s="344"/>
      <c r="K219" s="345"/>
      <c r="L219" s="345"/>
      <c r="M219" s="346"/>
      <c r="S219"/>
      <c r="T219"/>
    </row>
    <row r="220" spans="1:20" ht="32.25" customHeight="1" x14ac:dyDescent="0.25">
      <c r="A220" s="96"/>
      <c r="B220" s="330" t="str">
        <f t="shared" si="5"/>
        <v>YÜKSEK-</v>
      </c>
      <c r="C220" s="339"/>
      <c r="D220" s="339"/>
      <c r="E220" s="340"/>
      <c r="F220" s="341"/>
      <c r="G220" s="342"/>
      <c r="H220" s="349" t="s">
        <v>70</v>
      </c>
      <c r="I220" s="344"/>
      <c r="J220" s="344"/>
      <c r="K220" s="345"/>
      <c r="L220" s="345"/>
      <c r="M220" s="346"/>
      <c r="S220"/>
      <c r="T220"/>
    </row>
    <row r="221" spans="1:20" ht="32.25" customHeight="1" x14ac:dyDescent="0.25">
      <c r="A221" s="96"/>
      <c r="B221" s="330" t="str">
        <f t="shared" si="5"/>
        <v>YÜKSEK-</v>
      </c>
      <c r="C221" s="339"/>
      <c r="D221" s="339"/>
      <c r="E221" s="340"/>
      <c r="F221" s="341"/>
      <c r="G221" s="342"/>
      <c r="H221" s="349" t="s">
        <v>70</v>
      </c>
      <c r="I221" s="344"/>
      <c r="J221" s="344"/>
      <c r="K221" s="345"/>
      <c r="L221" s="345"/>
      <c r="M221" s="346"/>
      <c r="S221"/>
      <c r="T221"/>
    </row>
    <row r="222" spans="1:20" ht="32.25" customHeight="1" x14ac:dyDescent="0.25">
      <c r="A222" s="96"/>
      <c r="B222" s="330" t="str">
        <f t="shared" si="5"/>
        <v>YÜKSEK-</v>
      </c>
      <c r="C222" s="339"/>
      <c r="D222" s="339"/>
      <c r="E222" s="340"/>
      <c r="F222" s="341"/>
      <c r="G222" s="342"/>
      <c r="H222" s="349" t="s">
        <v>70</v>
      </c>
      <c r="I222" s="344"/>
      <c r="J222" s="344"/>
      <c r="K222" s="345"/>
      <c r="L222" s="345"/>
      <c r="M222" s="346"/>
      <c r="S222"/>
      <c r="T222"/>
    </row>
    <row r="223" spans="1:20" ht="32.25" customHeight="1" x14ac:dyDescent="0.25">
      <c r="A223" s="96"/>
      <c r="B223" s="330" t="str">
        <f t="shared" si="5"/>
        <v>YÜKSEK-</v>
      </c>
      <c r="C223" s="339"/>
      <c r="D223" s="339"/>
      <c r="E223" s="340"/>
      <c r="F223" s="341"/>
      <c r="G223" s="342"/>
      <c r="H223" s="349" t="s">
        <v>70</v>
      </c>
      <c r="I223" s="344"/>
      <c r="J223" s="344"/>
      <c r="K223" s="345"/>
      <c r="L223" s="345"/>
      <c r="M223" s="346"/>
      <c r="S223"/>
      <c r="T223"/>
    </row>
    <row r="224" spans="1:20" ht="32.25" customHeight="1" x14ac:dyDescent="0.25">
      <c r="A224" s="96"/>
      <c r="B224" s="330" t="str">
        <f t="shared" si="5"/>
        <v>YÜKSEK-</v>
      </c>
      <c r="C224" s="339"/>
      <c r="D224" s="339"/>
      <c r="E224" s="340"/>
      <c r="F224" s="341"/>
      <c r="G224" s="342"/>
      <c r="H224" s="349" t="s">
        <v>70</v>
      </c>
      <c r="I224" s="344"/>
      <c r="J224" s="344"/>
      <c r="K224" s="345"/>
      <c r="L224" s="345"/>
      <c r="M224" s="346"/>
      <c r="S224"/>
      <c r="T224"/>
    </row>
    <row r="225" spans="1:20" ht="32.25" customHeight="1" x14ac:dyDescent="0.25">
      <c r="A225" s="96"/>
      <c r="B225" s="330" t="str">
        <f t="shared" si="5"/>
        <v>YÜKSEK-</v>
      </c>
      <c r="C225" s="339"/>
      <c r="D225" s="339"/>
      <c r="E225" s="340"/>
      <c r="F225" s="341"/>
      <c r="G225" s="342"/>
      <c r="H225" s="349" t="s">
        <v>70</v>
      </c>
      <c r="I225" s="344"/>
      <c r="J225" s="344"/>
      <c r="K225" s="345"/>
      <c r="L225" s="345"/>
      <c r="M225" s="346"/>
      <c r="S225"/>
      <c r="T225"/>
    </row>
    <row r="226" spans="1:20" ht="32.25" customHeight="1" x14ac:dyDescent="0.25">
      <c r="A226" s="96"/>
      <c r="B226" s="330" t="str">
        <f t="shared" si="5"/>
        <v>YÜKSEK-</v>
      </c>
      <c r="C226" s="339"/>
      <c r="D226" s="339"/>
      <c r="E226" s="340"/>
      <c r="F226" s="341"/>
      <c r="G226" s="342"/>
      <c r="H226" s="349" t="s">
        <v>70</v>
      </c>
      <c r="I226" s="344"/>
      <c r="J226" s="344"/>
      <c r="K226" s="345"/>
      <c r="L226" s="345"/>
      <c r="M226" s="346"/>
      <c r="S226"/>
      <c r="T226"/>
    </row>
    <row r="227" spans="1:20" ht="32.25" customHeight="1" x14ac:dyDescent="0.25">
      <c r="A227" s="96"/>
      <c r="B227" s="330" t="str">
        <f t="shared" si="5"/>
        <v>YÜKSEK-</v>
      </c>
      <c r="C227" s="339"/>
      <c r="D227" s="339"/>
      <c r="E227" s="340"/>
      <c r="F227" s="341"/>
      <c r="G227" s="342"/>
      <c r="H227" s="349" t="s">
        <v>70</v>
      </c>
      <c r="I227" s="344"/>
      <c r="J227" s="344"/>
      <c r="K227" s="345"/>
      <c r="L227" s="345"/>
      <c r="M227" s="346"/>
      <c r="S227"/>
      <c r="T227"/>
    </row>
    <row r="228" spans="1:20" ht="32.25" customHeight="1" x14ac:dyDescent="0.25">
      <c r="A228" s="96"/>
      <c r="B228" s="330" t="str">
        <f t="shared" si="5"/>
        <v>YÜKSEK-</v>
      </c>
      <c r="C228" s="339"/>
      <c r="D228" s="339"/>
      <c r="E228" s="340"/>
      <c r="F228" s="341"/>
      <c r="G228" s="342"/>
      <c r="H228" s="349" t="s">
        <v>70</v>
      </c>
      <c r="I228" s="344"/>
      <c r="J228" s="344"/>
      <c r="K228" s="345"/>
      <c r="L228" s="345"/>
      <c r="M228" s="346"/>
      <c r="S228"/>
      <c r="T228"/>
    </row>
    <row r="229" spans="1:20" ht="32.25" customHeight="1" x14ac:dyDescent="0.25">
      <c r="A229" s="96"/>
      <c r="B229" s="330" t="str">
        <f t="shared" si="5"/>
        <v>YÜKSEK-</v>
      </c>
      <c r="C229" s="339"/>
      <c r="D229" s="339"/>
      <c r="E229" s="340"/>
      <c r="F229" s="341"/>
      <c r="G229" s="342"/>
      <c r="H229" s="349" t="s">
        <v>70</v>
      </c>
      <c r="I229" s="344"/>
      <c r="J229" s="344"/>
      <c r="K229" s="345"/>
      <c r="L229" s="345"/>
      <c r="M229" s="346"/>
      <c r="S229"/>
      <c r="T229"/>
    </row>
    <row r="230" spans="1:20" ht="32.25" customHeight="1" x14ac:dyDescent="0.25">
      <c r="A230" s="96"/>
      <c r="B230" s="330" t="str">
        <f t="shared" si="5"/>
        <v>YÜKSEK-</v>
      </c>
      <c r="C230" s="339"/>
      <c r="D230" s="339"/>
      <c r="E230" s="340"/>
      <c r="F230" s="341"/>
      <c r="G230" s="342"/>
      <c r="H230" s="349" t="s">
        <v>70</v>
      </c>
      <c r="I230" s="344"/>
      <c r="J230" s="344"/>
      <c r="K230" s="345"/>
      <c r="L230" s="345"/>
      <c r="M230" s="346"/>
      <c r="S230"/>
      <c r="T230"/>
    </row>
    <row r="231" spans="1:20" ht="32.25" customHeight="1" x14ac:dyDescent="0.25">
      <c r="A231" s="96"/>
      <c r="B231" s="330" t="str">
        <f t="shared" si="5"/>
        <v>YÜKSEK-</v>
      </c>
      <c r="C231" s="339"/>
      <c r="D231" s="339"/>
      <c r="E231" s="340"/>
      <c r="F231" s="341"/>
      <c r="G231" s="342"/>
      <c r="H231" s="349" t="s">
        <v>70</v>
      </c>
      <c r="I231" s="344"/>
      <c r="J231" s="344"/>
      <c r="K231" s="345"/>
      <c r="L231" s="345"/>
      <c r="M231" s="346"/>
      <c r="S231"/>
      <c r="T231"/>
    </row>
    <row r="232" spans="1:20" ht="32.25" customHeight="1" x14ac:dyDescent="0.25">
      <c r="A232" s="96"/>
      <c r="B232" s="330" t="str">
        <f t="shared" si="5"/>
        <v>YÜKSEK-</v>
      </c>
      <c r="C232" s="339"/>
      <c r="D232" s="339"/>
      <c r="E232" s="340"/>
      <c r="F232" s="341"/>
      <c r="G232" s="342"/>
      <c r="H232" s="349" t="s">
        <v>70</v>
      </c>
      <c r="I232" s="344"/>
      <c r="J232" s="344"/>
      <c r="K232" s="345"/>
      <c r="L232" s="345"/>
      <c r="M232" s="346"/>
      <c r="S232"/>
      <c r="T232"/>
    </row>
    <row r="233" spans="1:20" ht="32.25" customHeight="1" x14ac:dyDescent="0.25">
      <c r="A233" s="96"/>
      <c r="B233" s="330" t="str">
        <f t="shared" si="5"/>
        <v>YÜKSEK-</v>
      </c>
      <c r="C233" s="339"/>
      <c r="D233" s="339"/>
      <c r="E233" s="340"/>
      <c r="F233" s="341"/>
      <c r="G233" s="342"/>
      <c r="H233" s="349" t="s">
        <v>70</v>
      </c>
      <c r="I233" s="344"/>
      <c r="J233" s="344"/>
      <c r="K233" s="345"/>
      <c r="L233" s="345"/>
      <c r="M233" s="346"/>
      <c r="S233"/>
      <c r="T233"/>
    </row>
    <row r="234" spans="1:20" ht="32.25" customHeight="1" x14ac:dyDescent="0.25">
      <c r="A234" s="96"/>
      <c r="B234" s="330" t="str">
        <f t="shared" si="5"/>
        <v>YÜKSEK-</v>
      </c>
      <c r="C234" s="339"/>
      <c r="D234" s="339"/>
      <c r="E234" s="340"/>
      <c r="F234" s="341"/>
      <c r="G234" s="342"/>
      <c r="H234" s="349" t="s">
        <v>70</v>
      </c>
      <c r="I234" s="344"/>
      <c r="J234" s="344"/>
      <c r="K234" s="345"/>
      <c r="L234" s="345"/>
      <c r="M234" s="346"/>
      <c r="S234"/>
      <c r="T234"/>
    </row>
    <row r="235" spans="1:20" ht="32.25" customHeight="1" x14ac:dyDescent="0.25">
      <c r="A235" s="96"/>
      <c r="B235" s="330" t="str">
        <f t="shared" si="5"/>
        <v>YÜKSEK-</v>
      </c>
      <c r="C235" s="339"/>
      <c r="D235" s="339"/>
      <c r="E235" s="340"/>
      <c r="F235" s="341"/>
      <c r="G235" s="342"/>
      <c r="H235" s="349" t="s">
        <v>70</v>
      </c>
      <c r="I235" s="344"/>
      <c r="J235" s="344"/>
      <c r="K235" s="345"/>
      <c r="L235" s="345"/>
      <c r="M235" s="346"/>
    </row>
  </sheetData>
  <autoFilter ref="A3:M235"/>
  <sortState ref="C271:I279">
    <sortCondition descending="1" ref="I271:I279"/>
  </sortState>
  <mergeCells count="3">
    <mergeCell ref="A1:M1"/>
    <mergeCell ref="A2:F2"/>
    <mergeCell ref="I2:M2"/>
  </mergeCells>
  <phoneticPr fontId="0" type="noConversion"/>
  <conditionalFormatting sqref="E236:E900">
    <cfRule type="cellIs" dxfId="152" priority="9" stopIfTrue="1" operator="between">
      <formula>35065</formula>
      <formula>36160</formula>
    </cfRule>
  </conditionalFormatting>
  <conditionalFormatting sqref="E4:E233">
    <cfRule type="cellIs" dxfId="151" priority="6" operator="between">
      <formula>36892</formula>
      <formula>37256</formula>
    </cfRule>
  </conditionalFormatting>
  <conditionalFormatting sqref="E234:E235">
    <cfRule type="cellIs" dxfId="150" priority="3" operator="between">
      <formula>36892</formula>
      <formula>37256</formula>
    </cfRule>
  </conditionalFormatting>
  <printOptions horizontalCentered="1"/>
  <pageMargins left="0.23622047244094491" right="0.23622047244094491" top="0.62992125984251968" bottom="0.23622047244094491" header="0.35433070866141736" footer="0.15748031496062992"/>
  <pageSetup paperSize="9" scale="55" fitToHeight="0" orientation="portrait" horizontalDpi="300" verticalDpi="300" r:id="rId1"/>
  <headerFooter alignWithMargins="0"/>
  <ignoredErrors>
    <ignoredError sqref="I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8" tint="0.39997558519241921"/>
    <pageSetUpPr fitToPage="1"/>
  </sheetPr>
  <dimension ref="A1:P144"/>
  <sheetViews>
    <sheetView view="pageBreakPreview" zoomScale="60" zoomScaleNormal="100" workbookViewId="0">
      <selection activeCell="R75" sqref="R75"/>
    </sheetView>
  </sheetViews>
  <sheetFormatPr defaultRowHeight="12.75" x14ac:dyDescent="0.2"/>
  <cols>
    <col min="1" max="1" width="8.7109375" bestFit="1" customWidth="1"/>
    <col min="2" max="2" width="15.42578125" hidden="1" customWidth="1"/>
    <col min="3" max="3" width="10.5703125" bestFit="1" customWidth="1"/>
    <col min="4" max="4" width="18" customWidth="1"/>
    <col min="5" max="5" width="27.5703125" bestFit="1" customWidth="1"/>
    <col min="6" max="6" width="47.28515625" bestFit="1" customWidth="1"/>
    <col min="7" max="7" width="12.85546875" customWidth="1"/>
    <col min="9" max="9" width="0" hidden="1" customWidth="1"/>
    <col min="11" max="11" width="13.140625" hidden="1" customWidth="1"/>
    <col min="12" max="12" width="10" customWidth="1"/>
    <col min="13" max="13" width="17" customWidth="1"/>
    <col min="14" max="14" width="30.42578125" bestFit="1" customWidth="1"/>
    <col min="15" max="15" width="52.28515625" bestFit="1" customWidth="1"/>
    <col min="16" max="16" width="14.140625" customWidth="1"/>
  </cols>
  <sheetData>
    <row r="1" spans="1:16" ht="48" customHeight="1" x14ac:dyDescent="0.2">
      <c r="A1" s="516" t="str">
        <f>('YARIŞMA BİLGİLERİ'!A2)</f>
        <v>Türkiye Atletizm Federasyonu</v>
      </c>
      <c r="B1" s="516"/>
      <c r="C1" s="516"/>
      <c r="D1" s="516"/>
      <c r="E1" s="516"/>
      <c r="F1" s="516"/>
      <c r="G1" s="516"/>
      <c r="H1" s="516"/>
      <c r="I1" s="516"/>
      <c r="J1" s="516"/>
      <c r="K1" s="516"/>
      <c r="L1" s="516"/>
      <c r="M1" s="516"/>
      <c r="N1" s="516"/>
      <c r="O1" s="516"/>
      <c r="P1" s="516"/>
    </row>
    <row r="2" spans="1:16" ht="18" customHeight="1" x14ac:dyDescent="0.2">
      <c r="A2" s="517" t="str">
        <f>'YARIŞMA BİLGİLERİ'!F19</f>
        <v>Naili Moran Türkiye Atletizm Şampiyonası</v>
      </c>
      <c r="B2" s="517"/>
      <c r="C2" s="517"/>
      <c r="D2" s="517"/>
      <c r="E2" s="517"/>
      <c r="F2" s="517"/>
      <c r="G2" s="517"/>
      <c r="H2" s="517"/>
      <c r="I2" s="517"/>
      <c r="J2" s="517"/>
      <c r="K2" s="517"/>
      <c r="L2" s="517"/>
      <c r="M2" s="517"/>
      <c r="N2" s="517"/>
      <c r="O2" s="517"/>
      <c r="P2" s="517"/>
    </row>
    <row r="3" spans="1:16" ht="23.25" customHeight="1" x14ac:dyDescent="0.2">
      <c r="A3" s="518" t="s">
        <v>691</v>
      </c>
      <c r="B3" s="518"/>
      <c r="C3" s="518"/>
      <c r="D3" s="518"/>
      <c r="E3" s="518"/>
      <c r="F3" s="518"/>
      <c r="G3" s="518"/>
      <c r="H3" s="518"/>
      <c r="I3" s="518"/>
      <c r="J3" s="518"/>
      <c r="K3" s="518"/>
      <c r="L3" s="518"/>
      <c r="M3" s="518"/>
      <c r="N3" s="518"/>
      <c r="O3" s="518"/>
      <c r="P3" s="518"/>
    </row>
    <row r="4" spans="1:16" ht="23.25" customHeight="1" x14ac:dyDescent="0.2">
      <c r="A4" s="519" t="s">
        <v>266</v>
      </c>
      <c r="B4" s="519"/>
      <c r="C4" s="519"/>
      <c r="D4" s="519"/>
      <c r="E4" s="519"/>
      <c r="F4" s="519"/>
      <c r="G4" s="519"/>
      <c r="H4" s="214"/>
      <c r="J4" s="519" t="s">
        <v>457</v>
      </c>
      <c r="K4" s="519"/>
      <c r="L4" s="519"/>
      <c r="M4" s="519"/>
      <c r="N4" s="519"/>
      <c r="O4" s="519"/>
      <c r="P4" s="519"/>
    </row>
    <row r="5" spans="1:16" ht="18" customHeight="1" x14ac:dyDescent="0.2">
      <c r="A5" s="510" t="s">
        <v>16</v>
      </c>
      <c r="B5" s="511"/>
      <c r="C5" s="511"/>
      <c r="D5" s="511"/>
      <c r="E5" s="511"/>
      <c r="F5" s="511"/>
      <c r="G5" s="511"/>
      <c r="H5" s="214"/>
      <c r="I5" s="512" t="s">
        <v>6</v>
      </c>
      <c r="J5" s="510" t="s">
        <v>16</v>
      </c>
      <c r="K5" s="511"/>
      <c r="L5" s="511"/>
      <c r="M5" s="511"/>
      <c r="N5" s="511"/>
      <c r="O5" s="511"/>
      <c r="P5" s="511"/>
    </row>
    <row r="6" spans="1:16" ht="31.5" customHeight="1" x14ac:dyDescent="0.2">
      <c r="A6" s="194" t="s">
        <v>12</v>
      </c>
      <c r="B6" s="194" t="s">
        <v>97</v>
      </c>
      <c r="C6" s="194" t="s">
        <v>96</v>
      </c>
      <c r="D6" s="195" t="s">
        <v>13</v>
      </c>
      <c r="E6" s="196" t="s">
        <v>14</v>
      </c>
      <c r="F6" s="196" t="s">
        <v>216</v>
      </c>
      <c r="G6" s="194" t="s">
        <v>267</v>
      </c>
      <c r="H6" s="214"/>
      <c r="I6" s="513"/>
      <c r="J6" s="194" t="s">
        <v>12</v>
      </c>
      <c r="K6" s="194" t="s">
        <v>97</v>
      </c>
      <c r="L6" s="194" t="s">
        <v>96</v>
      </c>
      <c r="M6" s="195" t="s">
        <v>13</v>
      </c>
      <c r="N6" s="196" t="s">
        <v>14</v>
      </c>
      <c r="O6" s="196" t="s">
        <v>216</v>
      </c>
      <c r="P6" s="194" t="s">
        <v>267</v>
      </c>
    </row>
    <row r="7" spans="1:16" ht="36.75" customHeight="1" x14ac:dyDescent="0.2">
      <c r="A7" s="73">
        <v>1</v>
      </c>
      <c r="B7" s="199" t="s">
        <v>183</v>
      </c>
      <c r="C7" s="255" t="str">
        <f>IF(ISERROR(VLOOKUP(B7,'KAYIT LİSTESİ'!$B$4:$H$767,2,0)),"",(VLOOKUP(B7,'KAYIT LİSTESİ'!$B$4:$H$767,2,0)))</f>
        <v/>
      </c>
      <c r="D7" s="127" t="str">
        <f>IF(ISERROR(VLOOKUP(B7,'KAYIT LİSTESİ'!$B$4:$H$767,4,0)),"",(VLOOKUP(B7,'KAYIT LİSTESİ'!$B$4:$H$767,4,0)))</f>
        <v/>
      </c>
      <c r="E7" s="200" t="str">
        <f>IF(ISERROR(VLOOKUP(B7,'KAYIT LİSTESİ'!$B$4:$H$767,5,0)),"",(VLOOKUP(B7,'KAYIT LİSTESİ'!$B$4:$H$767,5,0)))</f>
        <v/>
      </c>
      <c r="F7" s="200" t="str">
        <f>IF(ISERROR(VLOOKUP(B7,'KAYIT LİSTESİ'!$B$4:$H$767,6,0)),"",(VLOOKUP(B7,'KAYIT LİSTESİ'!$B$4:$H$767,6,0)))</f>
        <v/>
      </c>
      <c r="G7" s="128"/>
      <c r="H7" s="215"/>
      <c r="I7" s="73">
        <v>1</v>
      </c>
      <c r="J7" s="73">
        <v>1</v>
      </c>
      <c r="K7" s="199" t="s">
        <v>45</v>
      </c>
      <c r="L7" s="255" t="str">
        <f>IF(ISERROR(VLOOKUP(K7,'KAYIT LİSTESİ'!$B$4:$H$767,2,0)),"",(VLOOKUP(K7,'KAYIT LİSTESİ'!$B$4:$H$767,2,0)))</f>
        <v/>
      </c>
      <c r="M7" s="127" t="str">
        <f>IF(ISERROR(VLOOKUP(K7,'KAYIT LİSTESİ'!$B$4:$H$767,4,0)),"",(VLOOKUP(K7,'KAYIT LİSTESİ'!$B$4:$H$767,4,0)))</f>
        <v/>
      </c>
      <c r="N7" s="200" t="str">
        <f>IF(ISERROR(VLOOKUP(K7,'KAYIT LİSTESİ'!$B$4:$H$767,5,0)),"",(VLOOKUP(K7,'KAYIT LİSTESİ'!$B$4:$H$767,5,0)))</f>
        <v/>
      </c>
      <c r="O7" s="200" t="str">
        <f>IF(ISERROR(VLOOKUP(K7,'KAYIT LİSTESİ'!$B$4:$H$767,6,0)),"",(VLOOKUP(K7,'KAYIT LİSTESİ'!$B$4:$H$767,6,0)))</f>
        <v/>
      </c>
      <c r="P7" s="128"/>
    </row>
    <row r="8" spans="1:16" ht="36.75" customHeight="1" x14ac:dyDescent="0.2">
      <c r="A8" s="73">
        <v>2</v>
      </c>
      <c r="B8" s="199" t="s">
        <v>184</v>
      </c>
      <c r="C8" s="255" t="str">
        <f>IF(ISERROR(VLOOKUP(B8,'KAYIT LİSTESİ'!$B$4:$H$767,2,0)),"",(VLOOKUP(B8,'KAYIT LİSTESİ'!$B$4:$H$767,2,0)))</f>
        <v/>
      </c>
      <c r="D8" s="127" t="str">
        <f>IF(ISERROR(VLOOKUP(B8,'KAYIT LİSTESİ'!$B$4:$H$767,4,0)),"",(VLOOKUP(B8,'KAYIT LİSTESİ'!$B$4:$H$767,4,0)))</f>
        <v/>
      </c>
      <c r="E8" s="200" t="str">
        <f>IF(ISERROR(VLOOKUP(B8,'KAYIT LİSTESİ'!$B$4:$H$767,5,0)),"",(VLOOKUP(B8,'KAYIT LİSTESİ'!$B$4:$H$767,5,0)))</f>
        <v/>
      </c>
      <c r="F8" s="200" t="str">
        <f>IF(ISERROR(VLOOKUP(B8,'KAYIT LİSTESİ'!$B$4:$H$767,6,0)),"",(VLOOKUP(B8,'KAYIT LİSTESİ'!$B$4:$H$767,6,0)))</f>
        <v/>
      </c>
      <c r="G8" s="128"/>
      <c r="H8" s="215"/>
      <c r="I8" s="73">
        <v>2</v>
      </c>
      <c r="J8" s="73">
        <v>2</v>
      </c>
      <c r="K8" s="199" t="s">
        <v>47</v>
      </c>
      <c r="L8" s="255" t="str">
        <f>IF(ISERROR(VLOOKUP(K8,'KAYIT LİSTESİ'!$B$4:$H$767,2,0)),"",(VLOOKUP(K8,'KAYIT LİSTESİ'!$B$4:$H$767,2,0)))</f>
        <v/>
      </c>
      <c r="M8" s="127" t="str">
        <f>IF(ISERROR(VLOOKUP(K8,'KAYIT LİSTESİ'!$B$4:$H$767,4,0)),"",(VLOOKUP(K8,'KAYIT LİSTESİ'!$B$4:$H$767,4,0)))</f>
        <v/>
      </c>
      <c r="N8" s="200" t="str">
        <f>IF(ISERROR(VLOOKUP(K8,'KAYIT LİSTESİ'!$B$4:$H$767,5,0)),"",(VLOOKUP(K8,'KAYIT LİSTESİ'!$B$4:$H$767,5,0)))</f>
        <v/>
      </c>
      <c r="O8" s="200" t="str">
        <f>IF(ISERROR(VLOOKUP(K8,'KAYIT LİSTESİ'!$B$4:$H$767,6,0)),"",(VLOOKUP(K8,'KAYIT LİSTESİ'!$B$4:$H$767,6,0)))</f>
        <v/>
      </c>
      <c r="P8" s="128"/>
    </row>
    <row r="9" spans="1:16" ht="36.75" customHeight="1" x14ac:dyDescent="0.2">
      <c r="A9" s="73">
        <v>3</v>
      </c>
      <c r="B9" s="199" t="s">
        <v>185</v>
      </c>
      <c r="C9" s="255" t="str">
        <f>IF(ISERROR(VLOOKUP(B9,'KAYIT LİSTESİ'!$B$4:$H$767,2,0)),"",(VLOOKUP(B9,'KAYIT LİSTESİ'!$B$4:$H$767,2,0)))</f>
        <v/>
      </c>
      <c r="D9" s="127" t="str">
        <f>IF(ISERROR(VLOOKUP(B9,'KAYIT LİSTESİ'!$B$4:$H$767,4,0)),"",(VLOOKUP(B9,'KAYIT LİSTESİ'!$B$4:$H$767,4,0)))</f>
        <v/>
      </c>
      <c r="E9" s="200" t="str">
        <f>IF(ISERROR(VLOOKUP(B9,'KAYIT LİSTESİ'!$B$4:$H$767,5,0)),"",(VLOOKUP(B9,'KAYIT LİSTESİ'!$B$4:$H$767,5,0)))</f>
        <v/>
      </c>
      <c r="F9" s="200" t="str">
        <f>IF(ISERROR(VLOOKUP(B9,'KAYIT LİSTESİ'!$B$4:$H$767,6,0)),"",(VLOOKUP(B9,'KAYIT LİSTESİ'!$B$4:$H$767,6,0)))</f>
        <v/>
      </c>
      <c r="G9" s="128"/>
      <c r="H9" s="215"/>
      <c r="I9" s="73">
        <v>3</v>
      </c>
      <c r="J9" s="73">
        <v>3</v>
      </c>
      <c r="K9" s="199" t="s">
        <v>48</v>
      </c>
      <c r="L9" s="255" t="str">
        <f>IF(ISERROR(VLOOKUP(K9,'KAYIT LİSTESİ'!$B$4:$H$767,2,0)),"",(VLOOKUP(K9,'KAYIT LİSTESİ'!$B$4:$H$767,2,0)))</f>
        <v/>
      </c>
      <c r="M9" s="127" t="str">
        <f>IF(ISERROR(VLOOKUP(K9,'KAYIT LİSTESİ'!$B$4:$H$767,4,0)),"",(VLOOKUP(K9,'KAYIT LİSTESİ'!$B$4:$H$767,4,0)))</f>
        <v/>
      </c>
      <c r="N9" s="200" t="str">
        <f>IF(ISERROR(VLOOKUP(K9,'KAYIT LİSTESİ'!$B$4:$H$767,5,0)),"",(VLOOKUP(K9,'KAYIT LİSTESİ'!$B$4:$H$767,5,0)))</f>
        <v/>
      </c>
      <c r="O9" s="200" t="str">
        <f>IF(ISERROR(VLOOKUP(K9,'KAYIT LİSTESİ'!$B$4:$H$767,6,0)),"",(VLOOKUP(K9,'KAYIT LİSTESİ'!$B$4:$H$767,6,0)))</f>
        <v/>
      </c>
      <c r="P9" s="128"/>
    </row>
    <row r="10" spans="1:16" ht="36.75" customHeight="1" x14ac:dyDescent="0.2">
      <c r="A10" s="73">
        <v>4</v>
      </c>
      <c r="B10" s="199" t="s">
        <v>186</v>
      </c>
      <c r="C10" s="255" t="str">
        <f>IF(ISERROR(VLOOKUP(B10,'KAYIT LİSTESİ'!$B$4:$H$767,2,0)),"",(VLOOKUP(B10,'KAYIT LİSTESİ'!$B$4:$H$767,2,0)))</f>
        <v/>
      </c>
      <c r="D10" s="127" t="str">
        <f>IF(ISERROR(VLOOKUP(B10,'KAYIT LİSTESİ'!$B$4:$H$767,4,0)),"",(VLOOKUP(B10,'KAYIT LİSTESİ'!$B$4:$H$767,4,0)))</f>
        <v/>
      </c>
      <c r="E10" s="200" t="str">
        <f>IF(ISERROR(VLOOKUP(B10,'KAYIT LİSTESİ'!$B$4:$H$767,5,0)),"",(VLOOKUP(B10,'KAYIT LİSTESİ'!$B$4:$H$767,5,0)))</f>
        <v/>
      </c>
      <c r="F10" s="200" t="str">
        <f>IF(ISERROR(VLOOKUP(B10,'KAYIT LİSTESİ'!$B$4:$H$767,6,0)),"",(VLOOKUP(B10,'KAYIT LİSTESİ'!$B$4:$H$767,6,0)))</f>
        <v/>
      </c>
      <c r="G10" s="128"/>
      <c r="H10" s="215"/>
      <c r="I10" s="73">
        <v>4</v>
      </c>
      <c r="J10" s="73">
        <v>4</v>
      </c>
      <c r="K10" s="199" t="s">
        <v>49</v>
      </c>
      <c r="L10" s="255" t="str">
        <f>IF(ISERROR(VLOOKUP(K10,'KAYIT LİSTESİ'!$B$4:$H$767,2,0)),"",(VLOOKUP(K10,'KAYIT LİSTESİ'!$B$4:$H$767,2,0)))</f>
        <v/>
      </c>
      <c r="M10" s="127" t="str">
        <f>IF(ISERROR(VLOOKUP(K10,'KAYIT LİSTESİ'!$B$4:$H$767,4,0)),"",(VLOOKUP(K10,'KAYIT LİSTESİ'!$B$4:$H$767,4,0)))</f>
        <v/>
      </c>
      <c r="N10" s="200" t="str">
        <f>IF(ISERROR(VLOOKUP(K10,'KAYIT LİSTESİ'!$B$4:$H$767,5,0)),"",(VLOOKUP(K10,'KAYIT LİSTESİ'!$B$4:$H$767,5,0)))</f>
        <v/>
      </c>
      <c r="O10" s="200" t="str">
        <f>IF(ISERROR(VLOOKUP(K10,'KAYIT LİSTESİ'!$B$4:$H$767,6,0)),"",(VLOOKUP(K10,'KAYIT LİSTESİ'!$B$4:$H$767,6,0)))</f>
        <v/>
      </c>
      <c r="P10" s="128"/>
    </row>
    <row r="11" spans="1:16" ht="36.75" customHeight="1" x14ac:dyDescent="0.2">
      <c r="A11" s="73">
        <v>5</v>
      </c>
      <c r="B11" s="199" t="s">
        <v>187</v>
      </c>
      <c r="C11" s="255" t="str">
        <f>IF(ISERROR(VLOOKUP(B11,'KAYIT LİSTESİ'!$B$4:$H$767,2,0)),"",(VLOOKUP(B11,'KAYIT LİSTESİ'!$B$4:$H$767,2,0)))</f>
        <v/>
      </c>
      <c r="D11" s="127" t="str">
        <f>IF(ISERROR(VLOOKUP(B11,'KAYIT LİSTESİ'!$B$4:$H$767,4,0)),"",(VLOOKUP(B11,'KAYIT LİSTESİ'!$B$4:$H$767,4,0)))</f>
        <v/>
      </c>
      <c r="E11" s="200" t="str">
        <f>IF(ISERROR(VLOOKUP(B11,'KAYIT LİSTESİ'!$B$4:$H$767,5,0)),"",(VLOOKUP(B11,'KAYIT LİSTESİ'!$B$4:$H$767,5,0)))</f>
        <v/>
      </c>
      <c r="F11" s="200" t="str">
        <f>IF(ISERROR(VLOOKUP(B11,'KAYIT LİSTESİ'!$B$4:$H$767,6,0)),"",(VLOOKUP(B11,'KAYIT LİSTESİ'!$B$4:$H$767,6,0)))</f>
        <v/>
      </c>
      <c r="G11" s="128"/>
      <c r="H11" s="215"/>
      <c r="I11" s="73">
        <v>5</v>
      </c>
      <c r="J11" s="73">
        <v>5</v>
      </c>
      <c r="K11" s="199" t="s">
        <v>50</v>
      </c>
      <c r="L11" s="255" t="str">
        <f>IF(ISERROR(VLOOKUP(K11,'KAYIT LİSTESİ'!$B$4:$H$767,2,0)),"",(VLOOKUP(K11,'KAYIT LİSTESİ'!$B$4:$H$767,2,0)))</f>
        <v/>
      </c>
      <c r="M11" s="127" t="str">
        <f>IF(ISERROR(VLOOKUP(K11,'KAYIT LİSTESİ'!$B$4:$H$767,4,0)),"",(VLOOKUP(K11,'KAYIT LİSTESİ'!$B$4:$H$767,4,0)))</f>
        <v/>
      </c>
      <c r="N11" s="200" t="str">
        <f>IF(ISERROR(VLOOKUP(K11,'KAYIT LİSTESİ'!$B$4:$H$767,5,0)),"",(VLOOKUP(K11,'KAYIT LİSTESİ'!$B$4:$H$767,5,0)))</f>
        <v/>
      </c>
      <c r="O11" s="200" t="str">
        <f>IF(ISERROR(VLOOKUP(K11,'KAYIT LİSTESİ'!$B$4:$H$767,6,0)),"",(VLOOKUP(K11,'KAYIT LİSTESİ'!$B$4:$H$767,6,0)))</f>
        <v/>
      </c>
      <c r="P11" s="128"/>
    </row>
    <row r="12" spans="1:16" ht="36.75" customHeight="1" x14ac:dyDescent="0.2">
      <c r="A12" s="73">
        <v>6</v>
      </c>
      <c r="B12" s="199" t="s">
        <v>188</v>
      </c>
      <c r="C12" s="255" t="str">
        <f>IF(ISERROR(VLOOKUP(B12,'KAYIT LİSTESİ'!$B$4:$H$767,2,0)),"",(VLOOKUP(B12,'KAYIT LİSTESİ'!$B$4:$H$767,2,0)))</f>
        <v/>
      </c>
      <c r="D12" s="127" t="str">
        <f>IF(ISERROR(VLOOKUP(B12,'KAYIT LİSTESİ'!$B$4:$H$767,4,0)),"",(VLOOKUP(B12,'KAYIT LİSTESİ'!$B$4:$H$767,4,0)))</f>
        <v/>
      </c>
      <c r="E12" s="200" t="str">
        <f>IF(ISERROR(VLOOKUP(B12,'KAYIT LİSTESİ'!$B$4:$H$767,5,0)),"",(VLOOKUP(B12,'KAYIT LİSTESİ'!$B$4:$H$767,5,0)))</f>
        <v/>
      </c>
      <c r="F12" s="200" t="str">
        <f>IF(ISERROR(VLOOKUP(B12,'KAYIT LİSTESİ'!$B$4:$H$767,6,0)),"",(VLOOKUP(B12,'KAYIT LİSTESİ'!$B$4:$H$767,6,0)))</f>
        <v/>
      </c>
      <c r="G12" s="128"/>
      <c r="H12" s="215"/>
      <c r="I12" s="73">
        <v>6</v>
      </c>
      <c r="J12" s="73">
        <v>6</v>
      </c>
      <c r="K12" s="199" t="s">
        <v>51</v>
      </c>
      <c r="L12" s="255" t="str">
        <f>IF(ISERROR(VLOOKUP(K12,'KAYIT LİSTESİ'!$B$4:$H$767,2,0)),"",(VLOOKUP(K12,'KAYIT LİSTESİ'!$B$4:$H$767,2,0)))</f>
        <v/>
      </c>
      <c r="M12" s="127" t="str">
        <f>IF(ISERROR(VLOOKUP(K12,'KAYIT LİSTESİ'!$B$4:$H$767,4,0)),"",(VLOOKUP(K12,'KAYIT LİSTESİ'!$B$4:$H$767,4,0)))</f>
        <v/>
      </c>
      <c r="N12" s="200" t="str">
        <f>IF(ISERROR(VLOOKUP(K12,'KAYIT LİSTESİ'!$B$4:$H$767,5,0)),"",(VLOOKUP(K12,'KAYIT LİSTESİ'!$B$4:$H$767,5,0)))</f>
        <v/>
      </c>
      <c r="O12" s="200" t="str">
        <f>IF(ISERROR(VLOOKUP(K12,'KAYIT LİSTESİ'!$B$4:$H$767,6,0)),"",(VLOOKUP(K12,'KAYIT LİSTESİ'!$B$4:$H$767,6,0)))</f>
        <v/>
      </c>
      <c r="P12" s="128"/>
    </row>
    <row r="13" spans="1:16" ht="36.75" customHeight="1" x14ac:dyDescent="0.2">
      <c r="A13" s="73">
        <v>7</v>
      </c>
      <c r="B13" s="199" t="s">
        <v>189</v>
      </c>
      <c r="C13" s="255" t="str">
        <f>IF(ISERROR(VLOOKUP(B13,'KAYIT LİSTESİ'!$B$4:$H$767,2,0)),"",(VLOOKUP(B13,'KAYIT LİSTESİ'!$B$4:$H$767,2,0)))</f>
        <v/>
      </c>
      <c r="D13" s="127" t="str">
        <f>IF(ISERROR(VLOOKUP(B13,'KAYIT LİSTESİ'!$B$4:$H$767,4,0)),"",(VLOOKUP(B13,'KAYIT LİSTESİ'!$B$4:$H$767,4,0)))</f>
        <v/>
      </c>
      <c r="E13" s="200" t="str">
        <f>IF(ISERROR(VLOOKUP(B13,'KAYIT LİSTESİ'!$B$4:$H$767,5,0)),"",(VLOOKUP(B13,'KAYIT LİSTESİ'!$B$4:$H$767,5,0)))</f>
        <v/>
      </c>
      <c r="F13" s="200" t="str">
        <f>IF(ISERROR(VLOOKUP(B13,'KAYIT LİSTESİ'!$B$4:$H$767,6,0)),"",(VLOOKUP(B13,'KAYIT LİSTESİ'!$B$4:$H$767,6,0)))</f>
        <v/>
      </c>
      <c r="G13" s="128"/>
      <c r="H13" s="215"/>
      <c r="I13" s="73">
        <v>7</v>
      </c>
      <c r="J13" s="73">
        <v>7</v>
      </c>
      <c r="K13" s="199" t="s">
        <v>458</v>
      </c>
      <c r="L13" s="255" t="str">
        <f>IF(ISERROR(VLOOKUP(K13,'KAYIT LİSTESİ'!$B$4:$H$767,2,0)),"",(VLOOKUP(K13,'KAYIT LİSTESİ'!$B$4:$H$767,2,0)))</f>
        <v/>
      </c>
      <c r="M13" s="127" t="str">
        <f>IF(ISERROR(VLOOKUP(K13,'KAYIT LİSTESİ'!$B$4:$H$767,4,0)),"",(VLOOKUP(K13,'KAYIT LİSTESİ'!$B$4:$H$767,4,0)))</f>
        <v/>
      </c>
      <c r="N13" s="200" t="str">
        <f>IF(ISERROR(VLOOKUP(K13,'KAYIT LİSTESİ'!$B$4:$H$767,5,0)),"",(VLOOKUP(K13,'KAYIT LİSTESİ'!$B$4:$H$767,5,0)))</f>
        <v/>
      </c>
      <c r="O13" s="200" t="str">
        <f>IF(ISERROR(VLOOKUP(K13,'KAYIT LİSTESİ'!$B$4:$H$767,6,0)),"",(VLOOKUP(K13,'KAYIT LİSTESİ'!$B$4:$H$767,6,0)))</f>
        <v/>
      </c>
      <c r="P13" s="128"/>
    </row>
    <row r="14" spans="1:16" ht="36.75" customHeight="1" x14ac:dyDescent="0.2">
      <c r="A14" s="73">
        <v>8</v>
      </c>
      <c r="B14" s="199" t="s">
        <v>190</v>
      </c>
      <c r="C14" s="255" t="str">
        <f>IF(ISERROR(VLOOKUP(B14,'KAYIT LİSTESİ'!$B$4:$H$767,2,0)),"",(VLOOKUP(B14,'KAYIT LİSTESİ'!$B$4:$H$767,2,0)))</f>
        <v/>
      </c>
      <c r="D14" s="127" t="str">
        <f>IF(ISERROR(VLOOKUP(B14,'KAYIT LİSTESİ'!$B$4:$H$767,4,0)),"",(VLOOKUP(B14,'KAYIT LİSTESİ'!$B$4:$H$767,4,0)))</f>
        <v/>
      </c>
      <c r="E14" s="200" t="str">
        <f>IF(ISERROR(VLOOKUP(B14,'KAYIT LİSTESİ'!$B$4:$H$767,5,0)),"",(VLOOKUP(B14,'KAYIT LİSTESİ'!$B$4:$H$767,5,0)))</f>
        <v/>
      </c>
      <c r="F14" s="200" t="str">
        <f>IF(ISERROR(VLOOKUP(B14,'KAYIT LİSTESİ'!$B$4:$H$767,6,0)),"",(VLOOKUP(B14,'KAYIT LİSTESİ'!$B$4:$H$767,6,0)))</f>
        <v/>
      </c>
      <c r="G14" s="128"/>
      <c r="H14" s="215"/>
      <c r="I14" s="73">
        <v>8</v>
      </c>
      <c r="J14" s="73">
        <v>8</v>
      </c>
      <c r="K14" s="199" t="s">
        <v>459</v>
      </c>
      <c r="L14" s="255" t="str">
        <f>IF(ISERROR(VLOOKUP(K14,'KAYIT LİSTESİ'!$B$4:$H$767,2,0)),"",(VLOOKUP(K14,'KAYIT LİSTESİ'!$B$4:$H$767,2,0)))</f>
        <v/>
      </c>
      <c r="M14" s="127" t="str">
        <f>IF(ISERROR(VLOOKUP(K14,'KAYIT LİSTESİ'!$B$4:$H$767,4,0)),"",(VLOOKUP(K14,'KAYIT LİSTESİ'!$B$4:$H$767,4,0)))</f>
        <v/>
      </c>
      <c r="N14" s="200" t="str">
        <f>IF(ISERROR(VLOOKUP(K14,'KAYIT LİSTESİ'!$B$4:$H$767,5,0)),"",(VLOOKUP(K14,'KAYIT LİSTESİ'!$B$4:$H$767,5,0)))</f>
        <v/>
      </c>
      <c r="O14" s="200" t="str">
        <f>IF(ISERROR(VLOOKUP(K14,'KAYIT LİSTESİ'!$B$4:$H$767,6,0)),"",(VLOOKUP(K14,'KAYIT LİSTESİ'!$B$4:$H$767,6,0)))</f>
        <v/>
      </c>
      <c r="P14" s="128"/>
    </row>
    <row r="15" spans="1:16" ht="36.75" customHeight="1" x14ac:dyDescent="0.2">
      <c r="A15" s="510" t="s">
        <v>17</v>
      </c>
      <c r="B15" s="511"/>
      <c r="C15" s="511"/>
      <c r="D15" s="511"/>
      <c r="E15" s="511"/>
      <c r="F15" s="511"/>
      <c r="G15" s="511"/>
      <c r="H15" s="214"/>
      <c r="I15" s="75">
        <v>9</v>
      </c>
      <c r="J15" s="510" t="s">
        <v>17</v>
      </c>
      <c r="K15" s="511"/>
      <c r="L15" s="511"/>
      <c r="M15" s="511"/>
      <c r="N15" s="511"/>
      <c r="O15" s="511"/>
      <c r="P15" s="511"/>
    </row>
    <row r="16" spans="1:16" ht="36.75" customHeight="1" x14ac:dyDescent="0.2">
      <c r="A16" s="194" t="s">
        <v>12</v>
      </c>
      <c r="B16" s="194" t="s">
        <v>97</v>
      </c>
      <c r="C16" s="194" t="s">
        <v>96</v>
      </c>
      <c r="D16" s="195" t="s">
        <v>13</v>
      </c>
      <c r="E16" s="196" t="s">
        <v>14</v>
      </c>
      <c r="F16" s="196" t="s">
        <v>216</v>
      </c>
      <c r="G16" s="194" t="s">
        <v>267</v>
      </c>
      <c r="H16" s="214"/>
      <c r="I16" s="75">
        <v>10</v>
      </c>
      <c r="J16" s="194" t="s">
        <v>12</v>
      </c>
      <c r="K16" s="194" t="s">
        <v>97</v>
      </c>
      <c r="L16" s="194" t="s">
        <v>96</v>
      </c>
      <c r="M16" s="195" t="s">
        <v>13</v>
      </c>
      <c r="N16" s="196" t="s">
        <v>14</v>
      </c>
      <c r="O16" s="196" t="s">
        <v>216</v>
      </c>
      <c r="P16" s="194" t="s">
        <v>267</v>
      </c>
    </row>
    <row r="17" spans="1:16" ht="36.75" customHeight="1" x14ac:dyDescent="0.2">
      <c r="A17" s="73">
        <v>1</v>
      </c>
      <c r="B17" s="199" t="s">
        <v>191</v>
      </c>
      <c r="C17" s="255" t="str">
        <f>IF(ISERROR(VLOOKUP(B17,'KAYIT LİSTESİ'!$B$4:$H$767,2,0)),"",(VLOOKUP(B17,'KAYIT LİSTESİ'!$B$4:$H$767,2,0)))</f>
        <v/>
      </c>
      <c r="D17" s="127" t="str">
        <f>IF(ISERROR(VLOOKUP(B17,'KAYIT LİSTESİ'!$B$4:$H$767,4,0)),"",(VLOOKUP(B17,'KAYIT LİSTESİ'!$B$4:$H$767,4,0)))</f>
        <v/>
      </c>
      <c r="E17" s="200" t="str">
        <f>IF(ISERROR(VLOOKUP(B17,'KAYIT LİSTESİ'!$B$4:$H$767,5,0)),"",(VLOOKUP(B17,'KAYIT LİSTESİ'!$B$4:$H$767,5,0)))</f>
        <v/>
      </c>
      <c r="F17" s="200" t="str">
        <f>IF(ISERROR(VLOOKUP(B17,'KAYIT LİSTESİ'!$B$4:$H$767,6,0)),"",(VLOOKUP(B17,'KAYIT LİSTESİ'!$B$4:$H$767,6,0)))</f>
        <v/>
      </c>
      <c r="G17" s="128"/>
      <c r="H17" s="214"/>
      <c r="I17" s="75">
        <v>11</v>
      </c>
      <c r="J17" s="73">
        <v>1</v>
      </c>
      <c r="K17" s="199" t="s">
        <v>52</v>
      </c>
      <c r="L17" s="255" t="str">
        <f>IF(ISERROR(VLOOKUP(K17,'KAYIT LİSTESİ'!$B$4:$H$767,2,0)),"",(VLOOKUP(K17,'KAYIT LİSTESİ'!$B$4:$H$767,2,0)))</f>
        <v/>
      </c>
      <c r="M17" s="127" t="str">
        <f>IF(ISERROR(VLOOKUP(K17,'KAYIT LİSTESİ'!$B$4:$H$767,4,0)),"",(VLOOKUP(K17,'KAYIT LİSTESİ'!$B$4:$H$767,4,0)))</f>
        <v/>
      </c>
      <c r="N17" s="200" t="str">
        <f>IF(ISERROR(VLOOKUP(K17,'KAYIT LİSTESİ'!$B$4:$H$767,5,0)),"",(VLOOKUP(K17,'KAYIT LİSTESİ'!$B$4:$H$767,5,0)))</f>
        <v/>
      </c>
      <c r="O17" s="200" t="str">
        <f>IF(ISERROR(VLOOKUP(K17,'KAYIT LİSTESİ'!$B$4:$H$767,6,0)),"",(VLOOKUP(K17,'KAYIT LİSTESİ'!$B$4:$H$767,6,0)))</f>
        <v/>
      </c>
      <c r="P17" s="128"/>
    </row>
    <row r="18" spans="1:16" ht="36.75" customHeight="1" x14ac:dyDescent="0.2">
      <c r="A18" s="73">
        <v>2</v>
      </c>
      <c r="B18" s="199" t="s">
        <v>192</v>
      </c>
      <c r="C18" s="255" t="str">
        <f>IF(ISERROR(VLOOKUP(B18,'KAYIT LİSTESİ'!$B$4:$H$767,2,0)),"",(VLOOKUP(B18,'KAYIT LİSTESİ'!$B$4:$H$767,2,0)))</f>
        <v/>
      </c>
      <c r="D18" s="127" t="str">
        <f>IF(ISERROR(VLOOKUP(B18,'KAYIT LİSTESİ'!$B$4:$H$767,4,0)),"",(VLOOKUP(B18,'KAYIT LİSTESİ'!$B$4:$H$767,4,0)))</f>
        <v/>
      </c>
      <c r="E18" s="200" t="str">
        <f>IF(ISERROR(VLOOKUP(B18,'KAYIT LİSTESİ'!$B$4:$H$767,5,0)),"",(VLOOKUP(B18,'KAYIT LİSTESİ'!$B$4:$H$767,5,0)))</f>
        <v/>
      </c>
      <c r="F18" s="200" t="str">
        <f>IF(ISERROR(VLOOKUP(B18,'KAYIT LİSTESİ'!$B$4:$H$767,6,0)),"",(VLOOKUP(B18,'KAYIT LİSTESİ'!$B$4:$H$767,6,0)))</f>
        <v/>
      </c>
      <c r="G18" s="128"/>
      <c r="H18" s="214"/>
      <c r="I18" s="75">
        <v>12</v>
      </c>
      <c r="J18" s="73">
        <v>2</v>
      </c>
      <c r="K18" s="199" t="s">
        <v>46</v>
      </c>
      <c r="L18" s="255" t="str">
        <f>IF(ISERROR(VLOOKUP(K18,'KAYIT LİSTESİ'!$B$4:$H$767,2,0)),"",(VLOOKUP(K18,'KAYIT LİSTESİ'!$B$4:$H$767,2,0)))</f>
        <v/>
      </c>
      <c r="M18" s="127" t="str">
        <f>IF(ISERROR(VLOOKUP(K18,'KAYIT LİSTESİ'!$B$4:$H$767,4,0)),"",(VLOOKUP(K18,'KAYIT LİSTESİ'!$B$4:$H$767,4,0)))</f>
        <v/>
      </c>
      <c r="N18" s="200" t="str">
        <f>IF(ISERROR(VLOOKUP(K18,'KAYIT LİSTESİ'!$B$4:$H$767,5,0)),"",(VLOOKUP(K18,'KAYIT LİSTESİ'!$B$4:$H$767,5,0)))</f>
        <v/>
      </c>
      <c r="O18" s="200" t="str">
        <f>IF(ISERROR(VLOOKUP(K18,'KAYIT LİSTESİ'!$B$4:$H$767,6,0)),"",(VLOOKUP(K18,'KAYIT LİSTESİ'!$B$4:$H$767,6,0)))</f>
        <v/>
      </c>
      <c r="P18" s="128"/>
    </row>
    <row r="19" spans="1:16" ht="36.75" customHeight="1" x14ac:dyDescent="0.2">
      <c r="A19" s="73">
        <v>3</v>
      </c>
      <c r="B19" s="199" t="s">
        <v>193</v>
      </c>
      <c r="C19" s="255" t="str">
        <f>IF(ISERROR(VLOOKUP(B19,'KAYIT LİSTESİ'!$B$4:$H$767,2,0)),"",(VLOOKUP(B19,'KAYIT LİSTESİ'!$B$4:$H$767,2,0)))</f>
        <v/>
      </c>
      <c r="D19" s="127" t="str">
        <f>IF(ISERROR(VLOOKUP(B19,'KAYIT LİSTESİ'!$B$4:$H$767,4,0)),"",(VLOOKUP(B19,'KAYIT LİSTESİ'!$B$4:$H$767,4,0)))</f>
        <v/>
      </c>
      <c r="E19" s="200" t="str">
        <f>IF(ISERROR(VLOOKUP(B19,'KAYIT LİSTESİ'!$B$4:$H$767,5,0)),"",(VLOOKUP(B19,'KAYIT LİSTESİ'!$B$4:$H$767,5,0)))</f>
        <v/>
      </c>
      <c r="F19" s="200" t="str">
        <f>IF(ISERROR(VLOOKUP(B19,'KAYIT LİSTESİ'!$B$4:$H$767,6,0)),"",(VLOOKUP(B19,'KAYIT LİSTESİ'!$B$4:$H$767,6,0)))</f>
        <v/>
      </c>
      <c r="G19" s="128"/>
      <c r="H19" s="214"/>
      <c r="I19" s="75">
        <v>13</v>
      </c>
      <c r="J19" s="73">
        <v>3</v>
      </c>
      <c r="K19" s="199" t="s">
        <v>53</v>
      </c>
      <c r="L19" s="255" t="str">
        <f>IF(ISERROR(VLOOKUP(K19,'KAYIT LİSTESİ'!$B$4:$H$767,2,0)),"",(VLOOKUP(K19,'KAYIT LİSTESİ'!$B$4:$H$767,2,0)))</f>
        <v/>
      </c>
      <c r="M19" s="127" t="str">
        <f>IF(ISERROR(VLOOKUP(K19,'KAYIT LİSTESİ'!$B$4:$H$767,4,0)),"",(VLOOKUP(K19,'KAYIT LİSTESİ'!$B$4:$H$767,4,0)))</f>
        <v/>
      </c>
      <c r="N19" s="200" t="str">
        <f>IF(ISERROR(VLOOKUP(K19,'KAYIT LİSTESİ'!$B$4:$H$767,5,0)),"",(VLOOKUP(K19,'KAYIT LİSTESİ'!$B$4:$H$767,5,0)))</f>
        <v/>
      </c>
      <c r="O19" s="200" t="str">
        <f>IF(ISERROR(VLOOKUP(K19,'KAYIT LİSTESİ'!$B$4:$H$767,6,0)),"",(VLOOKUP(K19,'KAYIT LİSTESİ'!$B$4:$H$767,6,0)))</f>
        <v/>
      </c>
      <c r="P19" s="128"/>
    </row>
    <row r="20" spans="1:16" ht="36.75" customHeight="1" x14ac:dyDescent="0.2">
      <c r="A20" s="73">
        <v>4</v>
      </c>
      <c r="B20" s="199" t="s">
        <v>194</v>
      </c>
      <c r="C20" s="255" t="str">
        <f>IF(ISERROR(VLOOKUP(B20,'KAYIT LİSTESİ'!$B$4:$H$767,2,0)),"",(VLOOKUP(B20,'KAYIT LİSTESİ'!$B$4:$H$767,2,0)))</f>
        <v/>
      </c>
      <c r="D20" s="127" t="str">
        <f>IF(ISERROR(VLOOKUP(B20,'KAYIT LİSTESİ'!$B$4:$H$767,4,0)),"",(VLOOKUP(B20,'KAYIT LİSTESİ'!$B$4:$H$767,4,0)))</f>
        <v/>
      </c>
      <c r="E20" s="200" t="str">
        <f>IF(ISERROR(VLOOKUP(B20,'KAYIT LİSTESİ'!$B$4:$H$767,5,0)),"",(VLOOKUP(B20,'KAYIT LİSTESİ'!$B$4:$H$767,5,0)))</f>
        <v/>
      </c>
      <c r="F20" s="200" t="str">
        <f>IF(ISERROR(VLOOKUP(B20,'KAYIT LİSTESİ'!$B$4:$H$767,6,0)),"",(VLOOKUP(B20,'KAYIT LİSTESİ'!$B$4:$H$767,6,0)))</f>
        <v/>
      </c>
      <c r="G20" s="128"/>
      <c r="H20" s="214"/>
      <c r="I20" s="75">
        <v>14</v>
      </c>
      <c r="J20" s="73">
        <v>4</v>
      </c>
      <c r="K20" s="199" t="s">
        <v>54</v>
      </c>
      <c r="L20" s="255" t="str">
        <f>IF(ISERROR(VLOOKUP(K20,'KAYIT LİSTESİ'!$B$4:$H$767,2,0)),"",(VLOOKUP(K20,'KAYIT LİSTESİ'!$B$4:$H$767,2,0)))</f>
        <v/>
      </c>
      <c r="M20" s="127" t="str">
        <f>IF(ISERROR(VLOOKUP(K20,'KAYIT LİSTESİ'!$B$4:$H$767,4,0)),"",(VLOOKUP(K20,'KAYIT LİSTESİ'!$B$4:$H$767,4,0)))</f>
        <v/>
      </c>
      <c r="N20" s="200" t="str">
        <f>IF(ISERROR(VLOOKUP(K20,'KAYIT LİSTESİ'!$B$4:$H$767,5,0)),"",(VLOOKUP(K20,'KAYIT LİSTESİ'!$B$4:$H$767,5,0)))</f>
        <v/>
      </c>
      <c r="O20" s="200" t="str">
        <f>IF(ISERROR(VLOOKUP(K20,'KAYIT LİSTESİ'!$B$4:$H$767,6,0)),"",(VLOOKUP(K20,'KAYIT LİSTESİ'!$B$4:$H$767,6,0)))</f>
        <v/>
      </c>
      <c r="P20" s="128"/>
    </row>
    <row r="21" spans="1:16" ht="36.75" customHeight="1" x14ac:dyDescent="0.2">
      <c r="A21" s="73">
        <v>5</v>
      </c>
      <c r="B21" s="199" t="s">
        <v>195</v>
      </c>
      <c r="C21" s="255" t="str">
        <f>IF(ISERROR(VLOOKUP(B21,'KAYIT LİSTESİ'!$B$4:$H$767,2,0)),"",(VLOOKUP(B21,'KAYIT LİSTESİ'!$B$4:$H$767,2,0)))</f>
        <v/>
      </c>
      <c r="D21" s="127" t="str">
        <f>IF(ISERROR(VLOOKUP(B21,'KAYIT LİSTESİ'!$B$4:$H$767,4,0)),"",(VLOOKUP(B21,'KAYIT LİSTESİ'!$B$4:$H$767,4,0)))</f>
        <v/>
      </c>
      <c r="E21" s="200" t="str">
        <f>IF(ISERROR(VLOOKUP(B21,'KAYIT LİSTESİ'!$B$4:$H$767,5,0)),"",(VLOOKUP(B21,'KAYIT LİSTESİ'!$B$4:$H$767,5,0)))</f>
        <v/>
      </c>
      <c r="F21" s="200" t="str">
        <f>IF(ISERROR(VLOOKUP(B21,'KAYIT LİSTESİ'!$B$4:$H$767,6,0)),"",(VLOOKUP(B21,'KAYIT LİSTESİ'!$B$4:$H$767,6,0)))</f>
        <v/>
      </c>
      <c r="G21" s="128"/>
      <c r="H21" s="214"/>
      <c r="I21" s="75">
        <v>15</v>
      </c>
      <c r="J21" s="73">
        <v>5</v>
      </c>
      <c r="K21" s="199" t="s">
        <v>55</v>
      </c>
      <c r="L21" s="255" t="str">
        <f>IF(ISERROR(VLOOKUP(K21,'KAYIT LİSTESİ'!$B$4:$H$767,2,0)),"",(VLOOKUP(K21,'KAYIT LİSTESİ'!$B$4:$H$767,2,0)))</f>
        <v/>
      </c>
      <c r="M21" s="127" t="str">
        <f>IF(ISERROR(VLOOKUP(K21,'KAYIT LİSTESİ'!$B$4:$H$767,4,0)),"",(VLOOKUP(K21,'KAYIT LİSTESİ'!$B$4:$H$767,4,0)))</f>
        <v/>
      </c>
      <c r="N21" s="200" t="str">
        <f>IF(ISERROR(VLOOKUP(K21,'KAYIT LİSTESİ'!$B$4:$H$767,5,0)),"",(VLOOKUP(K21,'KAYIT LİSTESİ'!$B$4:$H$767,5,0)))</f>
        <v/>
      </c>
      <c r="O21" s="200" t="str">
        <f>IF(ISERROR(VLOOKUP(K21,'KAYIT LİSTESİ'!$B$4:$H$767,6,0)),"",(VLOOKUP(K21,'KAYIT LİSTESİ'!$B$4:$H$767,6,0)))</f>
        <v/>
      </c>
      <c r="P21" s="128"/>
    </row>
    <row r="22" spans="1:16" ht="36.75" customHeight="1" x14ac:dyDescent="0.2">
      <c r="A22" s="73">
        <v>6</v>
      </c>
      <c r="B22" s="199" t="s">
        <v>196</v>
      </c>
      <c r="C22" s="255" t="str">
        <f>IF(ISERROR(VLOOKUP(B22,'KAYIT LİSTESİ'!$B$4:$H$767,2,0)),"",(VLOOKUP(B22,'KAYIT LİSTESİ'!$B$4:$H$767,2,0)))</f>
        <v/>
      </c>
      <c r="D22" s="127" t="str">
        <f>IF(ISERROR(VLOOKUP(B22,'KAYIT LİSTESİ'!$B$4:$H$767,4,0)),"",(VLOOKUP(B22,'KAYIT LİSTESİ'!$B$4:$H$767,4,0)))</f>
        <v/>
      </c>
      <c r="E22" s="200" t="str">
        <f>IF(ISERROR(VLOOKUP(B22,'KAYIT LİSTESİ'!$B$4:$H$767,5,0)),"",(VLOOKUP(B22,'KAYIT LİSTESİ'!$B$4:$H$767,5,0)))</f>
        <v/>
      </c>
      <c r="F22" s="200" t="str">
        <f>IF(ISERROR(VLOOKUP(B22,'KAYIT LİSTESİ'!$B$4:$H$767,6,0)),"",(VLOOKUP(B22,'KAYIT LİSTESİ'!$B$4:$H$767,6,0)))</f>
        <v/>
      </c>
      <c r="G22" s="128"/>
      <c r="H22" s="214"/>
      <c r="I22" s="75">
        <v>16</v>
      </c>
      <c r="J22" s="73">
        <v>6</v>
      </c>
      <c r="K22" s="199" t="s">
        <v>56</v>
      </c>
      <c r="L22" s="255" t="str">
        <f>IF(ISERROR(VLOOKUP(K22,'KAYIT LİSTESİ'!$B$4:$H$767,2,0)),"",(VLOOKUP(K22,'KAYIT LİSTESİ'!$B$4:$H$767,2,0)))</f>
        <v/>
      </c>
      <c r="M22" s="127" t="str">
        <f>IF(ISERROR(VLOOKUP(K22,'KAYIT LİSTESİ'!$B$4:$H$767,4,0)),"",(VLOOKUP(K22,'KAYIT LİSTESİ'!$B$4:$H$767,4,0)))</f>
        <v/>
      </c>
      <c r="N22" s="200" t="str">
        <f>IF(ISERROR(VLOOKUP(K22,'KAYIT LİSTESİ'!$B$4:$H$767,5,0)),"",(VLOOKUP(K22,'KAYIT LİSTESİ'!$B$4:$H$767,5,0)))</f>
        <v/>
      </c>
      <c r="O22" s="200" t="str">
        <f>IF(ISERROR(VLOOKUP(K22,'KAYIT LİSTESİ'!$B$4:$H$767,6,0)),"",(VLOOKUP(K22,'KAYIT LİSTESİ'!$B$4:$H$767,6,0)))</f>
        <v/>
      </c>
      <c r="P22" s="128"/>
    </row>
    <row r="23" spans="1:16" ht="36.75" customHeight="1" x14ac:dyDescent="0.2">
      <c r="A23" s="73">
        <v>7</v>
      </c>
      <c r="B23" s="199" t="s">
        <v>197</v>
      </c>
      <c r="C23" s="255" t="str">
        <f>IF(ISERROR(VLOOKUP(B23,'KAYIT LİSTESİ'!$B$4:$H$767,2,0)),"",(VLOOKUP(B23,'KAYIT LİSTESİ'!$B$4:$H$767,2,0)))</f>
        <v/>
      </c>
      <c r="D23" s="127" t="str">
        <f>IF(ISERROR(VLOOKUP(B23,'KAYIT LİSTESİ'!$B$4:$H$767,4,0)),"",(VLOOKUP(B23,'KAYIT LİSTESİ'!$B$4:$H$767,4,0)))</f>
        <v/>
      </c>
      <c r="E23" s="200" t="str">
        <f>IF(ISERROR(VLOOKUP(B23,'KAYIT LİSTESİ'!$B$4:$H$767,5,0)),"",(VLOOKUP(B23,'KAYIT LİSTESİ'!$B$4:$H$767,5,0)))</f>
        <v/>
      </c>
      <c r="F23" s="200" t="str">
        <f>IF(ISERROR(VLOOKUP(B23,'KAYIT LİSTESİ'!$B$4:$H$767,6,0)),"",(VLOOKUP(B23,'KAYIT LİSTESİ'!$B$4:$H$767,6,0)))</f>
        <v/>
      </c>
      <c r="G23" s="128"/>
      <c r="H23" s="214"/>
      <c r="I23" s="75">
        <v>17</v>
      </c>
      <c r="J23" s="73">
        <v>7</v>
      </c>
      <c r="K23" s="199" t="s">
        <v>460</v>
      </c>
      <c r="L23" s="255" t="str">
        <f>IF(ISERROR(VLOOKUP(K23,'KAYIT LİSTESİ'!$B$4:$H$767,2,0)),"",(VLOOKUP(K23,'KAYIT LİSTESİ'!$B$4:$H$767,2,0)))</f>
        <v/>
      </c>
      <c r="M23" s="127" t="str">
        <f>IF(ISERROR(VLOOKUP(K23,'KAYIT LİSTESİ'!$B$4:$H$767,4,0)),"",(VLOOKUP(K23,'KAYIT LİSTESİ'!$B$4:$H$767,4,0)))</f>
        <v/>
      </c>
      <c r="N23" s="200" t="str">
        <f>IF(ISERROR(VLOOKUP(K23,'KAYIT LİSTESİ'!$B$4:$H$767,5,0)),"",(VLOOKUP(K23,'KAYIT LİSTESİ'!$B$4:$H$767,5,0)))</f>
        <v/>
      </c>
      <c r="O23" s="200" t="str">
        <f>IF(ISERROR(VLOOKUP(K23,'KAYIT LİSTESİ'!$B$4:$H$767,6,0)),"",(VLOOKUP(K23,'KAYIT LİSTESİ'!$B$4:$H$767,6,0)))</f>
        <v/>
      </c>
      <c r="P23" s="128"/>
    </row>
    <row r="24" spans="1:16" ht="36.75" customHeight="1" x14ac:dyDescent="0.2">
      <c r="A24" s="73">
        <v>8</v>
      </c>
      <c r="B24" s="199" t="s">
        <v>198</v>
      </c>
      <c r="C24" s="255" t="str">
        <f>IF(ISERROR(VLOOKUP(B24,'KAYIT LİSTESİ'!$B$4:$H$767,2,0)),"",(VLOOKUP(B24,'KAYIT LİSTESİ'!$B$4:$H$767,2,0)))</f>
        <v/>
      </c>
      <c r="D24" s="127" t="str">
        <f>IF(ISERROR(VLOOKUP(B24,'KAYIT LİSTESİ'!$B$4:$H$767,4,0)),"",(VLOOKUP(B24,'KAYIT LİSTESİ'!$B$4:$H$767,4,0)))</f>
        <v/>
      </c>
      <c r="E24" s="200" t="str">
        <f>IF(ISERROR(VLOOKUP(B24,'KAYIT LİSTESİ'!$B$4:$H$767,5,0)),"",(VLOOKUP(B24,'KAYIT LİSTESİ'!$B$4:$H$767,5,0)))</f>
        <v/>
      </c>
      <c r="F24" s="200" t="str">
        <f>IF(ISERROR(VLOOKUP(B24,'KAYIT LİSTESİ'!$B$4:$H$767,6,0)),"",(VLOOKUP(B24,'KAYIT LİSTESİ'!$B$4:$H$767,6,0)))</f>
        <v/>
      </c>
      <c r="G24" s="128"/>
      <c r="H24" s="214"/>
      <c r="I24" s="75">
        <v>18</v>
      </c>
      <c r="J24" s="73">
        <v>8</v>
      </c>
      <c r="K24" s="199" t="s">
        <v>461</v>
      </c>
      <c r="L24" s="255" t="str">
        <f>IF(ISERROR(VLOOKUP(K24,'KAYIT LİSTESİ'!$B$4:$H$767,2,0)),"",(VLOOKUP(K24,'KAYIT LİSTESİ'!$B$4:$H$767,2,0)))</f>
        <v/>
      </c>
      <c r="M24" s="127" t="str">
        <f>IF(ISERROR(VLOOKUP(K24,'KAYIT LİSTESİ'!$B$4:$H$767,4,0)),"",(VLOOKUP(K24,'KAYIT LİSTESİ'!$B$4:$H$767,4,0)))</f>
        <v/>
      </c>
      <c r="N24" s="200" t="str">
        <f>IF(ISERROR(VLOOKUP(K24,'KAYIT LİSTESİ'!$B$4:$H$767,5,0)),"",(VLOOKUP(K24,'KAYIT LİSTESİ'!$B$4:$H$767,5,0)))</f>
        <v/>
      </c>
      <c r="O24" s="200" t="str">
        <f>IF(ISERROR(VLOOKUP(K24,'KAYIT LİSTESİ'!$B$4:$H$767,6,0)),"",(VLOOKUP(K24,'KAYIT LİSTESİ'!$B$4:$H$767,6,0)))</f>
        <v/>
      </c>
      <c r="P24" s="128"/>
    </row>
    <row r="25" spans="1:16" ht="36.75" customHeight="1" x14ac:dyDescent="0.2">
      <c r="A25" s="510" t="s">
        <v>18</v>
      </c>
      <c r="B25" s="511"/>
      <c r="C25" s="511"/>
      <c r="D25" s="511"/>
      <c r="E25" s="511"/>
      <c r="F25" s="511"/>
      <c r="G25" s="511"/>
      <c r="H25" s="214"/>
      <c r="I25" s="75">
        <v>19</v>
      </c>
      <c r="J25" s="510" t="s">
        <v>18</v>
      </c>
      <c r="K25" s="511"/>
      <c r="L25" s="511"/>
      <c r="M25" s="511"/>
      <c r="N25" s="511"/>
      <c r="O25" s="511"/>
      <c r="P25" s="511"/>
    </row>
    <row r="26" spans="1:16" ht="36.75" customHeight="1" x14ac:dyDescent="0.2">
      <c r="A26" s="194" t="s">
        <v>12</v>
      </c>
      <c r="B26" s="194" t="s">
        <v>97</v>
      </c>
      <c r="C26" s="194" t="s">
        <v>96</v>
      </c>
      <c r="D26" s="195" t="s">
        <v>13</v>
      </c>
      <c r="E26" s="196" t="s">
        <v>14</v>
      </c>
      <c r="F26" s="196" t="s">
        <v>216</v>
      </c>
      <c r="G26" s="194" t="s">
        <v>267</v>
      </c>
      <c r="H26" s="214"/>
      <c r="I26" s="75">
        <v>20</v>
      </c>
      <c r="J26" s="194" t="s">
        <v>12</v>
      </c>
      <c r="K26" s="194" t="s">
        <v>97</v>
      </c>
      <c r="L26" s="194" t="s">
        <v>96</v>
      </c>
      <c r="M26" s="195" t="s">
        <v>13</v>
      </c>
      <c r="N26" s="196" t="s">
        <v>14</v>
      </c>
      <c r="O26" s="196" t="s">
        <v>216</v>
      </c>
      <c r="P26" s="194" t="s">
        <v>267</v>
      </c>
    </row>
    <row r="27" spans="1:16" ht="36.75" customHeight="1" x14ac:dyDescent="0.2">
      <c r="A27" s="73">
        <v>1</v>
      </c>
      <c r="B27" s="199" t="s">
        <v>199</v>
      </c>
      <c r="C27" s="255" t="str">
        <f>IF(ISERROR(VLOOKUP(B27,'KAYIT LİSTESİ'!$B$4:$H$767,2,0)),"",(VLOOKUP(B27,'KAYIT LİSTESİ'!$B$4:$H$767,2,0)))</f>
        <v/>
      </c>
      <c r="D27" s="127" t="str">
        <f>IF(ISERROR(VLOOKUP(B27,'KAYIT LİSTESİ'!$B$4:$H$767,4,0)),"",(VLOOKUP(B27,'KAYIT LİSTESİ'!$B$4:$H$767,4,0)))</f>
        <v/>
      </c>
      <c r="E27" s="200" t="str">
        <f>IF(ISERROR(VLOOKUP(B27,'KAYIT LİSTESİ'!$B$4:$H$767,5,0)),"",(VLOOKUP(B27,'KAYIT LİSTESİ'!$B$4:$H$767,5,0)))</f>
        <v/>
      </c>
      <c r="F27" s="200" t="str">
        <f>IF(ISERROR(VLOOKUP(B27,'KAYIT LİSTESİ'!$B$4:$H$767,6,0)),"",(VLOOKUP(B27,'KAYIT LİSTESİ'!$B$4:$H$767,6,0)))</f>
        <v/>
      </c>
      <c r="G27" s="128"/>
      <c r="H27" s="214"/>
      <c r="I27" s="75">
        <v>21</v>
      </c>
      <c r="J27" s="73">
        <v>1</v>
      </c>
      <c r="K27" s="199" t="s">
        <v>57</v>
      </c>
      <c r="L27" s="255" t="str">
        <f>IF(ISERROR(VLOOKUP(K27,'KAYIT LİSTESİ'!$B$4:$H$767,2,0)),"",(VLOOKUP(K27,'KAYIT LİSTESİ'!$B$4:$H$767,2,0)))</f>
        <v/>
      </c>
      <c r="M27" s="127" t="str">
        <f>IF(ISERROR(VLOOKUP(K27,'KAYIT LİSTESİ'!$B$4:$H$767,4,0)),"",(VLOOKUP(K27,'KAYIT LİSTESİ'!$B$4:$H$767,4,0)))</f>
        <v/>
      </c>
      <c r="N27" s="200" t="str">
        <f>IF(ISERROR(VLOOKUP(K27,'KAYIT LİSTESİ'!$B$4:$H$767,5,0)),"",(VLOOKUP(K27,'KAYIT LİSTESİ'!$B$4:$H$767,5,0)))</f>
        <v/>
      </c>
      <c r="O27" s="200" t="str">
        <f>IF(ISERROR(VLOOKUP(K27,'KAYIT LİSTESİ'!$B$4:$H$767,6,0)),"",(VLOOKUP(K27,'KAYIT LİSTESİ'!$B$4:$H$767,6,0)))</f>
        <v/>
      </c>
      <c r="P27" s="128"/>
    </row>
    <row r="28" spans="1:16" ht="36.75" customHeight="1" x14ac:dyDescent="0.2">
      <c r="A28" s="73">
        <v>2</v>
      </c>
      <c r="B28" s="199" t="s">
        <v>200</v>
      </c>
      <c r="C28" s="255" t="str">
        <f>IF(ISERROR(VLOOKUP(B28,'KAYIT LİSTESİ'!$B$4:$H$767,2,0)),"",(VLOOKUP(B28,'KAYIT LİSTESİ'!$B$4:$H$767,2,0)))</f>
        <v/>
      </c>
      <c r="D28" s="127" t="str">
        <f>IF(ISERROR(VLOOKUP(B28,'KAYIT LİSTESİ'!$B$4:$H$767,4,0)),"",(VLOOKUP(B28,'KAYIT LİSTESİ'!$B$4:$H$767,4,0)))</f>
        <v/>
      </c>
      <c r="E28" s="200" t="str">
        <f>IF(ISERROR(VLOOKUP(B28,'KAYIT LİSTESİ'!$B$4:$H$767,5,0)),"",(VLOOKUP(B28,'KAYIT LİSTESİ'!$B$4:$H$767,5,0)))</f>
        <v/>
      </c>
      <c r="F28" s="200" t="str">
        <f>IF(ISERROR(VLOOKUP(B28,'KAYIT LİSTESİ'!$B$4:$H$767,6,0)),"",(VLOOKUP(B28,'KAYIT LİSTESİ'!$B$4:$H$767,6,0)))</f>
        <v/>
      </c>
      <c r="G28" s="128"/>
      <c r="H28" s="214"/>
      <c r="I28" s="75">
        <v>22</v>
      </c>
      <c r="J28" s="73">
        <v>2</v>
      </c>
      <c r="K28" s="199" t="s">
        <v>58</v>
      </c>
      <c r="L28" s="255" t="str">
        <f>IF(ISERROR(VLOOKUP(K28,'KAYIT LİSTESİ'!$B$4:$H$767,2,0)),"",(VLOOKUP(K28,'KAYIT LİSTESİ'!$B$4:$H$767,2,0)))</f>
        <v/>
      </c>
      <c r="M28" s="127" t="str">
        <f>IF(ISERROR(VLOOKUP(K28,'KAYIT LİSTESİ'!$B$4:$H$767,4,0)),"",(VLOOKUP(K28,'KAYIT LİSTESİ'!$B$4:$H$767,4,0)))</f>
        <v/>
      </c>
      <c r="N28" s="200" t="str">
        <f>IF(ISERROR(VLOOKUP(K28,'KAYIT LİSTESİ'!$B$4:$H$767,5,0)),"",(VLOOKUP(K28,'KAYIT LİSTESİ'!$B$4:$H$767,5,0)))</f>
        <v/>
      </c>
      <c r="O28" s="200" t="str">
        <f>IF(ISERROR(VLOOKUP(K28,'KAYIT LİSTESİ'!$B$4:$H$767,6,0)),"",(VLOOKUP(K28,'KAYIT LİSTESİ'!$B$4:$H$767,6,0)))</f>
        <v/>
      </c>
      <c r="P28" s="128"/>
    </row>
    <row r="29" spans="1:16" ht="36.75" customHeight="1" x14ac:dyDescent="0.2">
      <c r="A29" s="73">
        <v>3</v>
      </c>
      <c r="B29" s="199" t="s">
        <v>201</v>
      </c>
      <c r="C29" s="255" t="str">
        <f>IF(ISERROR(VLOOKUP(B29,'KAYIT LİSTESİ'!$B$4:$H$767,2,0)),"",(VLOOKUP(B29,'KAYIT LİSTESİ'!$B$4:$H$767,2,0)))</f>
        <v/>
      </c>
      <c r="D29" s="127" t="str">
        <f>IF(ISERROR(VLOOKUP(B29,'KAYIT LİSTESİ'!$B$4:$H$767,4,0)),"",(VLOOKUP(B29,'KAYIT LİSTESİ'!$B$4:$H$767,4,0)))</f>
        <v/>
      </c>
      <c r="E29" s="200" t="str">
        <f>IF(ISERROR(VLOOKUP(B29,'KAYIT LİSTESİ'!$B$4:$H$767,5,0)),"",(VLOOKUP(B29,'KAYIT LİSTESİ'!$B$4:$H$767,5,0)))</f>
        <v/>
      </c>
      <c r="F29" s="200" t="str">
        <f>IF(ISERROR(VLOOKUP(B29,'KAYIT LİSTESİ'!$B$4:$H$767,6,0)),"",(VLOOKUP(B29,'KAYIT LİSTESİ'!$B$4:$H$767,6,0)))</f>
        <v/>
      </c>
      <c r="G29" s="128"/>
      <c r="H29" s="214"/>
      <c r="I29" s="75">
        <v>23</v>
      </c>
      <c r="J29" s="73">
        <v>3</v>
      </c>
      <c r="K29" s="199" t="s">
        <v>59</v>
      </c>
      <c r="L29" s="255" t="str">
        <f>IF(ISERROR(VLOOKUP(K29,'KAYIT LİSTESİ'!$B$4:$H$767,2,0)),"",(VLOOKUP(K29,'KAYIT LİSTESİ'!$B$4:$H$767,2,0)))</f>
        <v/>
      </c>
      <c r="M29" s="127" t="str">
        <f>IF(ISERROR(VLOOKUP(K29,'KAYIT LİSTESİ'!$B$4:$H$767,4,0)),"",(VLOOKUP(K29,'KAYIT LİSTESİ'!$B$4:$H$767,4,0)))</f>
        <v/>
      </c>
      <c r="N29" s="200" t="str">
        <f>IF(ISERROR(VLOOKUP(K29,'KAYIT LİSTESİ'!$B$4:$H$767,5,0)),"",(VLOOKUP(K29,'KAYIT LİSTESİ'!$B$4:$H$767,5,0)))</f>
        <v/>
      </c>
      <c r="O29" s="200" t="str">
        <f>IF(ISERROR(VLOOKUP(K29,'KAYIT LİSTESİ'!$B$4:$H$767,6,0)),"",(VLOOKUP(K29,'KAYIT LİSTESİ'!$B$4:$H$767,6,0)))</f>
        <v/>
      </c>
      <c r="P29" s="128"/>
    </row>
    <row r="30" spans="1:16" ht="36.75" customHeight="1" x14ac:dyDescent="0.2">
      <c r="A30" s="73">
        <v>4</v>
      </c>
      <c r="B30" s="199" t="s">
        <v>202</v>
      </c>
      <c r="C30" s="255" t="str">
        <f>IF(ISERROR(VLOOKUP(B30,'KAYIT LİSTESİ'!$B$4:$H$767,2,0)),"",(VLOOKUP(B30,'KAYIT LİSTESİ'!$B$4:$H$767,2,0)))</f>
        <v/>
      </c>
      <c r="D30" s="127" t="str">
        <f>IF(ISERROR(VLOOKUP(B30,'KAYIT LİSTESİ'!$B$4:$H$767,4,0)),"",(VLOOKUP(B30,'KAYIT LİSTESİ'!$B$4:$H$767,4,0)))</f>
        <v/>
      </c>
      <c r="E30" s="200" t="str">
        <f>IF(ISERROR(VLOOKUP(B30,'KAYIT LİSTESİ'!$B$4:$H$767,5,0)),"",(VLOOKUP(B30,'KAYIT LİSTESİ'!$B$4:$H$767,5,0)))</f>
        <v/>
      </c>
      <c r="F30" s="200" t="str">
        <f>IF(ISERROR(VLOOKUP(B30,'KAYIT LİSTESİ'!$B$4:$H$767,6,0)),"",(VLOOKUP(B30,'KAYIT LİSTESİ'!$B$4:$H$767,6,0)))</f>
        <v/>
      </c>
      <c r="G30" s="128"/>
      <c r="H30" s="214"/>
      <c r="I30" s="75">
        <v>24</v>
      </c>
      <c r="J30" s="73">
        <v>4</v>
      </c>
      <c r="K30" s="199" t="s">
        <v>60</v>
      </c>
      <c r="L30" s="255" t="str">
        <f>IF(ISERROR(VLOOKUP(K30,'KAYIT LİSTESİ'!$B$4:$H$767,2,0)),"",(VLOOKUP(K30,'KAYIT LİSTESİ'!$B$4:$H$767,2,0)))</f>
        <v/>
      </c>
      <c r="M30" s="127" t="str">
        <f>IF(ISERROR(VLOOKUP(K30,'KAYIT LİSTESİ'!$B$4:$H$767,4,0)),"",(VLOOKUP(K30,'KAYIT LİSTESİ'!$B$4:$H$767,4,0)))</f>
        <v/>
      </c>
      <c r="N30" s="200" t="str">
        <f>IF(ISERROR(VLOOKUP(K30,'KAYIT LİSTESİ'!$B$4:$H$767,5,0)),"",(VLOOKUP(K30,'KAYIT LİSTESİ'!$B$4:$H$767,5,0)))</f>
        <v/>
      </c>
      <c r="O30" s="200" t="str">
        <f>IF(ISERROR(VLOOKUP(K30,'KAYIT LİSTESİ'!$B$4:$H$767,6,0)),"",(VLOOKUP(K30,'KAYIT LİSTESİ'!$B$4:$H$767,6,0)))</f>
        <v/>
      </c>
      <c r="P30" s="128"/>
    </row>
    <row r="31" spans="1:16" ht="36.75" customHeight="1" x14ac:dyDescent="0.2">
      <c r="A31" s="73">
        <v>5</v>
      </c>
      <c r="B31" s="199" t="s">
        <v>203</v>
      </c>
      <c r="C31" s="255" t="str">
        <f>IF(ISERROR(VLOOKUP(B31,'KAYIT LİSTESİ'!$B$4:$H$767,2,0)),"",(VLOOKUP(B31,'KAYIT LİSTESİ'!$B$4:$H$767,2,0)))</f>
        <v/>
      </c>
      <c r="D31" s="127" t="str">
        <f>IF(ISERROR(VLOOKUP(B31,'KAYIT LİSTESİ'!$B$4:$H$767,4,0)),"",(VLOOKUP(B31,'KAYIT LİSTESİ'!$B$4:$H$767,4,0)))</f>
        <v/>
      </c>
      <c r="E31" s="200" t="str">
        <f>IF(ISERROR(VLOOKUP(B31,'KAYIT LİSTESİ'!$B$4:$H$767,5,0)),"",(VLOOKUP(B31,'KAYIT LİSTESİ'!$B$4:$H$767,5,0)))</f>
        <v/>
      </c>
      <c r="F31" s="200" t="str">
        <f>IF(ISERROR(VLOOKUP(B31,'KAYIT LİSTESİ'!$B$4:$H$767,6,0)),"",(VLOOKUP(B31,'KAYIT LİSTESİ'!$B$4:$H$767,6,0)))</f>
        <v/>
      </c>
      <c r="G31" s="128"/>
      <c r="H31" s="214"/>
      <c r="I31" s="75">
        <v>25</v>
      </c>
      <c r="J31" s="73">
        <v>5</v>
      </c>
      <c r="K31" s="199" t="s">
        <v>61</v>
      </c>
      <c r="L31" s="255" t="str">
        <f>IF(ISERROR(VLOOKUP(K31,'KAYIT LİSTESİ'!$B$4:$H$767,2,0)),"",(VLOOKUP(K31,'KAYIT LİSTESİ'!$B$4:$H$767,2,0)))</f>
        <v/>
      </c>
      <c r="M31" s="127" t="str">
        <f>IF(ISERROR(VLOOKUP(K31,'KAYIT LİSTESİ'!$B$4:$H$767,4,0)),"",(VLOOKUP(K31,'KAYIT LİSTESİ'!$B$4:$H$767,4,0)))</f>
        <v/>
      </c>
      <c r="N31" s="200" t="str">
        <f>IF(ISERROR(VLOOKUP(K31,'KAYIT LİSTESİ'!$B$4:$H$767,5,0)),"",(VLOOKUP(K31,'KAYIT LİSTESİ'!$B$4:$H$767,5,0)))</f>
        <v/>
      </c>
      <c r="O31" s="200" t="str">
        <f>IF(ISERROR(VLOOKUP(K31,'KAYIT LİSTESİ'!$B$4:$H$767,6,0)),"",(VLOOKUP(K31,'KAYIT LİSTESİ'!$B$4:$H$767,6,0)))</f>
        <v/>
      </c>
      <c r="P31" s="128"/>
    </row>
    <row r="32" spans="1:16" ht="36.75" customHeight="1" x14ac:dyDescent="0.2">
      <c r="A32" s="73">
        <v>6</v>
      </c>
      <c r="B32" s="199" t="s">
        <v>204</v>
      </c>
      <c r="C32" s="255" t="str">
        <f>IF(ISERROR(VLOOKUP(B32,'KAYIT LİSTESİ'!$B$4:$H$767,2,0)),"",(VLOOKUP(B32,'KAYIT LİSTESİ'!$B$4:$H$767,2,0)))</f>
        <v/>
      </c>
      <c r="D32" s="127" t="str">
        <f>IF(ISERROR(VLOOKUP(B32,'KAYIT LİSTESİ'!$B$4:$H$767,4,0)),"",(VLOOKUP(B32,'KAYIT LİSTESİ'!$B$4:$H$767,4,0)))</f>
        <v/>
      </c>
      <c r="E32" s="200" t="str">
        <f>IF(ISERROR(VLOOKUP(B32,'KAYIT LİSTESİ'!$B$4:$H$767,5,0)),"",(VLOOKUP(B32,'KAYIT LİSTESİ'!$B$4:$H$767,5,0)))</f>
        <v/>
      </c>
      <c r="F32" s="200" t="str">
        <f>IF(ISERROR(VLOOKUP(B32,'KAYIT LİSTESİ'!$B$4:$H$767,6,0)),"",(VLOOKUP(B32,'KAYIT LİSTESİ'!$B$4:$H$767,6,0)))</f>
        <v/>
      </c>
      <c r="G32" s="128"/>
      <c r="H32" s="214"/>
      <c r="J32" s="73">
        <v>6</v>
      </c>
      <c r="K32" s="199" t="s">
        <v>62</v>
      </c>
      <c r="L32" s="255" t="str">
        <f>IF(ISERROR(VLOOKUP(K32,'KAYIT LİSTESİ'!$B$4:$H$767,2,0)),"",(VLOOKUP(K32,'KAYIT LİSTESİ'!$B$4:$H$767,2,0)))</f>
        <v/>
      </c>
      <c r="M32" s="127" t="str">
        <f>IF(ISERROR(VLOOKUP(K32,'KAYIT LİSTESİ'!$B$4:$H$767,4,0)),"",(VLOOKUP(K32,'KAYIT LİSTESİ'!$B$4:$H$767,4,0)))</f>
        <v/>
      </c>
      <c r="N32" s="200" t="str">
        <f>IF(ISERROR(VLOOKUP(K32,'KAYIT LİSTESİ'!$B$4:$H$767,5,0)),"",(VLOOKUP(K32,'KAYIT LİSTESİ'!$B$4:$H$767,5,0)))</f>
        <v/>
      </c>
      <c r="O32" s="200" t="str">
        <f>IF(ISERROR(VLOOKUP(K32,'KAYIT LİSTESİ'!$B$4:$H$767,6,0)),"",(VLOOKUP(K32,'KAYIT LİSTESİ'!$B$4:$H$767,6,0)))</f>
        <v/>
      </c>
      <c r="P32" s="128"/>
    </row>
    <row r="33" spans="1:16" ht="36.75" customHeight="1" x14ac:dyDescent="0.2">
      <c r="A33" s="73">
        <v>7</v>
      </c>
      <c r="B33" s="199" t="s">
        <v>205</v>
      </c>
      <c r="C33" s="255" t="str">
        <f>IF(ISERROR(VLOOKUP(B33,'KAYIT LİSTESİ'!$B$4:$H$767,2,0)),"",(VLOOKUP(B33,'KAYIT LİSTESİ'!$B$4:$H$767,2,0)))</f>
        <v/>
      </c>
      <c r="D33" s="127" t="str">
        <f>IF(ISERROR(VLOOKUP(B33,'KAYIT LİSTESİ'!$B$4:$H$767,4,0)),"",(VLOOKUP(B33,'KAYIT LİSTESİ'!$B$4:$H$767,4,0)))</f>
        <v/>
      </c>
      <c r="E33" s="200" t="str">
        <f>IF(ISERROR(VLOOKUP(B33,'KAYIT LİSTESİ'!$B$4:$H$767,5,0)),"",(VLOOKUP(B33,'KAYIT LİSTESİ'!$B$4:$H$767,5,0)))</f>
        <v/>
      </c>
      <c r="F33" s="200" t="str">
        <f>IF(ISERROR(VLOOKUP(B33,'KAYIT LİSTESİ'!$B$4:$H$767,6,0)),"",(VLOOKUP(B33,'KAYIT LİSTESİ'!$B$4:$H$767,6,0)))</f>
        <v/>
      </c>
      <c r="G33" s="128"/>
      <c r="H33" s="214"/>
      <c r="J33" s="73">
        <v>7</v>
      </c>
      <c r="K33" s="199" t="s">
        <v>462</v>
      </c>
      <c r="L33" s="255" t="str">
        <f>IF(ISERROR(VLOOKUP(K33,'KAYIT LİSTESİ'!$B$4:$H$767,2,0)),"",(VLOOKUP(K33,'KAYIT LİSTESİ'!$B$4:$H$767,2,0)))</f>
        <v/>
      </c>
      <c r="M33" s="127" t="str">
        <f>IF(ISERROR(VLOOKUP(K33,'KAYIT LİSTESİ'!$B$4:$H$767,4,0)),"",(VLOOKUP(K33,'KAYIT LİSTESİ'!$B$4:$H$767,4,0)))</f>
        <v/>
      </c>
      <c r="N33" s="200" t="str">
        <f>IF(ISERROR(VLOOKUP(K33,'KAYIT LİSTESİ'!$B$4:$H$767,5,0)),"",(VLOOKUP(K33,'KAYIT LİSTESİ'!$B$4:$H$767,5,0)))</f>
        <v/>
      </c>
      <c r="O33" s="200" t="str">
        <f>IF(ISERROR(VLOOKUP(K33,'KAYIT LİSTESİ'!$B$4:$H$767,6,0)),"",(VLOOKUP(K33,'KAYIT LİSTESİ'!$B$4:$H$767,6,0)))</f>
        <v/>
      </c>
      <c r="P33" s="128"/>
    </row>
    <row r="34" spans="1:16" ht="36.75" customHeight="1" x14ac:dyDescent="0.2">
      <c r="A34" s="73">
        <v>8</v>
      </c>
      <c r="B34" s="199" t="s">
        <v>206</v>
      </c>
      <c r="C34" s="255" t="str">
        <f>IF(ISERROR(VLOOKUP(B34,'KAYIT LİSTESİ'!$B$4:$H$767,2,0)),"",(VLOOKUP(B34,'KAYIT LİSTESİ'!$B$4:$H$767,2,0)))</f>
        <v/>
      </c>
      <c r="D34" s="127" t="str">
        <f>IF(ISERROR(VLOOKUP(B34,'KAYIT LİSTESİ'!$B$4:$H$767,4,0)),"",(VLOOKUP(B34,'KAYIT LİSTESİ'!$B$4:$H$767,4,0)))</f>
        <v/>
      </c>
      <c r="E34" s="200" t="str">
        <f>IF(ISERROR(VLOOKUP(B34,'KAYIT LİSTESİ'!$B$4:$H$767,5,0)),"",(VLOOKUP(B34,'KAYIT LİSTESİ'!$B$4:$H$767,5,0)))</f>
        <v/>
      </c>
      <c r="F34" s="200" t="str">
        <f>IF(ISERROR(VLOOKUP(B34,'KAYIT LİSTESİ'!$B$4:$H$767,6,0)),"",(VLOOKUP(B34,'KAYIT LİSTESİ'!$B$4:$H$767,6,0)))</f>
        <v/>
      </c>
      <c r="G34" s="128"/>
      <c r="H34" s="214"/>
      <c r="J34" s="73">
        <v>8</v>
      </c>
      <c r="K34" s="199" t="s">
        <v>463</v>
      </c>
      <c r="L34" s="255" t="str">
        <f>IF(ISERROR(VLOOKUP(K34,'KAYIT LİSTESİ'!$B$4:$H$767,2,0)),"",(VLOOKUP(K34,'KAYIT LİSTESİ'!$B$4:$H$767,2,0)))</f>
        <v/>
      </c>
      <c r="M34" s="127" t="str">
        <f>IF(ISERROR(VLOOKUP(K34,'KAYIT LİSTESİ'!$B$4:$H$767,4,0)),"",(VLOOKUP(K34,'KAYIT LİSTESİ'!$B$4:$H$767,4,0)))</f>
        <v/>
      </c>
      <c r="N34" s="200" t="str">
        <f>IF(ISERROR(VLOOKUP(K34,'KAYIT LİSTESİ'!$B$4:$H$767,5,0)),"",(VLOOKUP(K34,'KAYIT LİSTESİ'!$B$4:$H$767,5,0)))</f>
        <v/>
      </c>
      <c r="O34" s="200" t="str">
        <f>IF(ISERROR(VLOOKUP(K34,'KAYIT LİSTESİ'!$B$4:$H$767,6,0)),"",(VLOOKUP(K34,'KAYIT LİSTESİ'!$B$4:$H$767,6,0)))</f>
        <v/>
      </c>
      <c r="P34" s="128"/>
    </row>
    <row r="35" spans="1:16" ht="36.75" customHeight="1" x14ac:dyDescent="0.2">
      <c r="A35" s="510" t="s">
        <v>43</v>
      </c>
      <c r="B35" s="511"/>
      <c r="C35" s="511"/>
      <c r="D35" s="511"/>
      <c r="E35" s="511"/>
      <c r="F35" s="511"/>
      <c r="G35" s="511"/>
      <c r="H35" s="214"/>
      <c r="J35" s="510" t="s">
        <v>43</v>
      </c>
      <c r="K35" s="511"/>
      <c r="L35" s="511"/>
      <c r="M35" s="511"/>
      <c r="N35" s="511"/>
      <c r="O35" s="511"/>
      <c r="P35" s="511"/>
    </row>
    <row r="36" spans="1:16" ht="36.75" customHeight="1" x14ac:dyDescent="0.2">
      <c r="A36" s="194" t="s">
        <v>12</v>
      </c>
      <c r="B36" s="194" t="s">
        <v>97</v>
      </c>
      <c r="C36" s="194" t="s">
        <v>96</v>
      </c>
      <c r="D36" s="195" t="s">
        <v>13</v>
      </c>
      <c r="E36" s="196" t="s">
        <v>14</v>
      </c>
      <c r="F36" s="196" t="s">
        <v>216</v>
      </c>
      <c r="G36" s="194" t="s">
        <v>267</v>
      </c>
      <c r="H36" s="214"/>
      <c r="J36" s="194" t="s">
        <v>12</v>
      </c>
      <c r="K36" s="194" t="s">
        <v>97</v>
      </c>
      <c r="L36" s="194" t="s">
        <v>96</v>
      </c>
      <c r="M36" s="195" t="s">
        <v>13</v>
      </c>
      <c r="N36" s="196" t="s">
        <v>14</v>
      </c>
      <c r="O36" s="196" t="s">
        <v>216</v>
      </c>
      <c r="P36" s="194" t="s">
        <v>267</v>
      </c>
    </row>
    <row r="37" spans="1:16" ht="36.75" customHeight="1" x14ac:dyDescent="0.2">
      <c r="A37" s="73">
        <v>1</v>
      </c>
      <c r="B37" s="199" t="s">
        <v>207</v>
      </c>
      <c r="C37" s="255" t="str">
        <f>IF(ISERROR(VLOOKUP(B37,'KAYIT LİSTESİ'!$B$4:$H$767,2,0)),"",(VLOOKUP(B37,'KAYIT LİSTESİ'!$B$4:$H$767,2,0)))</f>
        <v/>
      </c>
      <c r="D37" s="127" t="str">
        <f>IF(ISERROR(VLOOKUP(B37,'KAYIT LİSTESİ'!$B$4:$H$767,4,0)),"",(VLOOKUP(B37,'KAYIT LİSTESİ'!$B$4:$H$767,4,0)))</f>
        <v/>
      </c>
      <c r="E37" s="200" t="str">
        <f>IF(ISERROR(VLOOKUP(B37,'KAYIT LİSTESİ'!$B$4:$H$767,5,0)),"",(VLOOKUP(B37,'KAYIT LİSTESİ'!$B$4:$H$767,5,0)))</f>
        <v/>
      </c>
      <c r="F37" s="200" t="str">
        <f>IF(ISERROR(VLOOKUP(B37,'KAYIT LİSTESİ'!$B$4:$H$767,6,0)),"",(VLOOKUP(B37,'KAYIT LİSTESİ'!$B$4:$H$767,6,0)))</f>
        <v/>
      </c>
      <c r="G37" s="128"/>
      <c r="H37" s="214"/>
      <c r="J37" s="73">
        <v>1</v>
      </c>
      <c r="K37" s="199" t="s">
        <v>63</v>
      </c>
      <c r="L37" s="255" t="str">
        <f>IF(ISERROR(VLOOKUP(K37,'KAYIT LİSTESİ'!$B$4:$H$767,2,0)),"",(VLOOKUP(K37,'KAYIT LİSTESİ'!$B$4:$H$767,2,0)))</f>
        <v/>
      </c>
      <c r="M37" s="127" t="str">
        <f>IF(ISERROR(VLOOKUP(K37,'KAYIT LİSTESİ'!$B$4:$H$767,4,0)),"",(VLOOKUP(K37,'KAYIT LİSTESİ'!$B$4:$H$767,4,0)))</f>
        <v/>
      </c>
      <c r="N37" s="200" t="str">
        <f>IF(ISERROR(VLOOKUP(K37,'KAYIT LİSTESİ'!$B$4:$H$767,5,0)),"",(VLOOKUP(K37,'KAYIT LİSTESİ'!$B$4:$H$767,5,0)))</f>
        <v/>
      </c>
      <c r="O37" s="200" t="str">
        <f>IF(ISERROR(VLOOKUP(K37,'KAYIT LİSTESİ'!$B$4:$H$767,6,0)),"",(VLOOKUP(K37,'KAYIT LİSTESİ'!$B$4:$H$767,6,0)))</f>
        <v/>
      </c>
      <c r="P37" s="128"/>
    </row>
    <row r="38" spans="1:16" ht="36.75" customHeight="1" x14ac:dyDescent="0.2">
      <c r="A38" s="73">
        <v>2</v>
      </c>
      <c r="B38" s="199" t="s">
        <v>208</v>
      </c>
      <c r="C38" s="255" t="str">
        <f>IF(ISERROR(VLOOKUP(B38,'KAYIT LİSTESİ'!$B$4:$H$767,2,0)),"",(VLOOKUP(B38,'KAYIT LİSTESİ'!$B$4:$H$767,2,0)))</f>
        <v/>
      </c>
      <c r="D38" s="127" t="str">
        <f>IF(ISERROR(VLOOKUP(B38,'KAYIT LİSTESİ'!$B$4:$H$767,4,0)),"",(VLOOKUP(B38,'KAYIT LİSTESİ'!$B$4:$H$767,4,0)))</f>
        <v/>
      </c>
      <c r="E38" s="200" t="str">
        <f>IF(ISERROR(VLOOKUP(B38,'KAYIT LİSTESİ'!$B$4:$H$767,5,0)),"",(VLOOKUP(B38,'KAYIT LİSTESİ'!$B$4:$H$767,5,0)))</f>
        <v/>
      </c>
      <c r="F38" s="200" t="str">
        <f>IF(ISERROR(VLOOKUP(B38,'KAYIT LİSTESİ'!$B$4:$H$767,6,0)),"",(VLOOKUP(B38,'KAYIT LİSTESİ'!$B$4:$H$767,6,0)))</f>
        <v/>
      </c>
      <c r="G38" s="128"/>
      <c r="H38" s="214"/>
      <c r="J38" s="73">
        <v>2</v>
      </c>
      <c r="K38" s="199" t="s">
        <v>64</v>
      </c>
      <c r="L38" s="255" t="str">
        <f>IF(ISERROR(VLOOKUP(K38,'KAYIT LİSTESİ'!$B$4:$H$767,2,0)),"",(VLOOKUP(K38,'KAYIT LİSTESİ'!$B$4:$H$767,2,0)))</f>
        <v/>
      </c>
      <c r="M38" s="127" t="str">
        <f>IF(ISERROR(VLOOKUP(K38,'KAYIT LİSTESİ'!$B$4:$H$767,4,0)),"",(VLOOKUP(K38,'KAYIT LİSTESİ'!$B$4:$H$767,4,0)))</f>
        <v/>
      </c>
      <c r="N38" s="200" t="str">
        <f>IF(ISERROR(VLOOKUP(K38,'KAYIT LİSTESİ'!$B$4:$H$767,5,0)),"",(VLOOKUP(K38,'KAYIT LİSTESİ'!$B$4:$H$767,5,0)))</f>
        <v/>
      </c>
      <c r="O38" s="200" t="str">
        <f>IF(ISERROR(VLOOKUP(K38,'KAYIT LİSTESİ'!$B$4:$H$767,6,0)),"",(VLOOKUP(K38,'KAYIT LİSTESİ'!$B$4:$H$767,6,0)))</f>
        <v/>
      </c>
      <c r="P38" s="128"/>
    </row>
    <row r="39" spans="1:16" ht="36.75" customHeight="1" x14ac:dyDescent="0.2">
      <c r="A39" s="73">
        <v>3</v>
      </c>
      <c r="B39" s="199" t="s">
        <v>209</v>
      </c>
      <c r="C39" s="255" t="str">
        <f>IF(ISERROR(VLOOKUP(B39,'KAYIT LİSTESİ'!$B$4:$H$767,2,0)),"",(VLOOKUP(B39,'KAYIT LİSTESİ'!$B$4:$H$767,2,0)))</f>
        <v/>
      </c>
      <c r="D39" s="127" t="str">
        <f>IF(ISERROR(VLOOKUP(B39,'KAYIT LİSTESİ'!$B$4:$H$767,4,0)),"",(VLOOKUP(B39,'KAYIT LİSTESİ'!$B$4:$H$767,4,0)))</f>
        <v/>
      </c>
      <c r="E39" s="200" t="str">
        <f>IF(ISERROR(VLOOKUP(B39,'KAYIT LİSTESİ'!$B$4:$H$767,5,0)),"",(VLOOKUP(B39,'KAYIT LİSTESİ'!$B$4:$H$767,5,0)))</f>
        <v/>
      </c>
      <c r="F39" s="200" t="str">
        <f>IF(ISERROR(VLOOKUP(B39,'KAYIT LİSTESİ'!$B$4:$H$767,6,0)),"",(VLOOKUP(B39,'KAYIT LİSTESİ'!$B$4:$H$767,6,0)))</f>
        <v/>
      </c>
      <c r="G39" s="128"/>
      <c r="H39" s="214"/>
      <c r="J39" s="73">
        <v>3</v>
      </c>
      <c r="K39" s="199" t="s">
        <v>65</v>
      </c>
      <c r="L39" s="255" t="str">
        <f>IF(ISERROR(VLOOKUP(K39,'KAYIT LİSTESİ'!$B$4:$H$767,2,0)),"",(VLOOKUP(K39,'KAYIT LİSTESİ'!$B$4:$H$767,2,0)))</f>
        <v/>
      </c>
      <c r="M39" s="127" t="str">
        <f>IF(ISERROR(VLOOKUP(K39,'KAYIT LİSTESİ'!$B$4:$H$767,4,0)),"",(VLOOKUP(K39,'KAYIT LİSTESİ'!$B$4:$H$767,4,0)))</f>
        <v/>
      </c>
      <c r="N39" s="200" t="str">
        <f>IF(ISERROR(VLOOKUP(K39,'KAYIT LİSTESİ'!$B$4:$H$767,5,0)),"",(VLOOKUP(K39,'KAYIT LİSTESİ'!$B$4:$H$767,5,0)))</f>
        <v/>
      </c>
      <c r="O39" s="200" t="str">
        <f>IF(ISERROR(VLOOKUP(K39,'KAYIT LİSTESİ'!$B$4:$H$767,6,0)),"",(VLOOKUP(K39,'KAYIT LİSTESİ'!$B$4:$H$767,6,0)))</f>
        <v/>
      </c>
      <c r="P39" s="128"/>
    </row>
    <row r="40" spans="1:16" ht="36.75" customHeight="1" x14ac:dyDescent="0.2">
      <c r="A40" s="73">
        <v>4</v>
      </c>
      <c r="B40" s="199" t="s">
        <v>210</v>
      </c>
      <c r="C40" s="255" t="str">
        <f>IF(ISERROR(VLOOKUP(B40,'KAYIT LİSTESİ'!$B$4:$H$767,2,0)),"",(VLOOKUP(B40,'KAYIT LİSTESİ'!$B$4:$H$767,2,0)))</f>
        <v/>
      </c>
      <c r="D40" s="127" t="str">
        <f>IF(ISERROR(VLOOKUP(B40,'KAYIT LİSTESİ'!$B$4:$H$767,4,0)),"",(VLOOKUP(B40,'KAYIT LİSTESİ'!$B$4:$H$767,4,0)))</f>
        <v/>
      </c>
      <c r="E40" s="200" t="str">
        <f>IF(ISERROR(VLOOKUP(B40,'KAYIT LİSTESİ'!$B$4:$H$767,5,0)),"",(VLOOKUP(B40,'KAYIT LİSTESİ'!$B$4:$H$767,5,0)))</f>
        <v/>
      </c>
      <c r="F40" s="200" t="str">
        <f>IF(ISERROR(VLOOKUP(B40,'KAYIT LİSTESİ'!$B$4:$H$767,6,0)),"",(VLOOKUP(B40,'KAYIT LİSTESİ'!$B$4:$H$767,6,0)))</f>
        <v/>
      </c>
      <c r="G40" s="128"/>
      <c r="H40" s="214"/>
      <c r="J40" s="73">
        <v>4</v>
      </c>
      <c r="K40" s="199" t="s">
        <v>66</v>
      </c>
      <c r="L40" s="255" t="str">
        <f>IF(ISERROR(VLOOKUP(K40,'KAYIT LİSTESİ'!$B$4:$H$767,2,0)),"",(VLOOKUP(K40,'KAYIT LİSTESİ'!$B$4:$H$767,2,0)))</f>
        <v/>
      </c>
      <c r="M40" s="127" t="str">
        <f>IF(ISERROR(VLOOKUP(K40,'KAYIT LİSTESİ'!$B$4:$H$767,4,0)),"",(VLOOKUP(K40,'KAYIT LİSTESİ'!$B$4:$H$767,4,0)))</f>
        <v/>
      </c>
      <c r="N40" s="200" t="str">
        <f>IF(ISERROR(VLOOKUP(K40,'KAYIT LİSTESİ'!$B$4:$H$767,5,0)),"",(VLOOKUP(K40,'KAYIT LİSTESİ'!$B$4:$H$767,5,0)))</f>
        <v/>
      </c>
      <c r="O40" s="200" t="str">
        <f>IF(ISERROR(VLOOKUP(K40,'KAYIT LİSTESİ'!$B$4:$H$767,6,0)),"",(VLOOKUP(K40,'KAYIT LİSTESİ'!$B$4:$H$767,6,0)))</f>
        <v/>
      </c>
      <c r="P40" s="128"/>
    </row>
    <row r="41" spans="1:16" ht="36.75" customHeight="1" x14ac:dyDescent="0.2">
      <c r="A41" s="73">
        <v>5</v>
      </c>
      <c r="B41" s="199" t="s">
        <v>211</v>
      </c>
      <c r="C41" s="255" t="str">
        <f>IF(ISERROR(VLOOKUP(B41,'KAYIT LİSTESİ'!$B$4:$H$767,2,0)),"",(VLOOKUP(B41,'KAYIT LİSTESİ'!$B$4:$H$767,2,0)))</f>
        <v/>
      </c>
      <c r="D41" s="127" t="str">
        <f>IF(ISERROR(VLOOKUP(B41,'KAYIT LİSTESİ'!$B$4:$H$767,4,0)),"",(VLOOKUP(B41,'KAYIT LİSTESİ'!$B$4:$H$767,4,0)))</f>
        <v/>
      </c>
      <c r="E41" s="200" t="str">
        <f>IF(ISERROR(VLOOKUP(B41,'KAYIT LİSTESİ'!$B$4:$H$767,5,0)),"",(VLOOKUP(B41,'KAYIT LİSTESİ'!$B$4:$H$767,5,0)))</f>
        <v/>
      </c>
      <c r="F41" s="200" t="str">
        <f>IF(ISERROR(VLOOKUP(B41,'KAYIT LİSTESİ'!$B$4:$H$767,6,0)),"",(VLOOKUP(B41,'KAYIT LİSTESİ'!$B$4:$H$767,6,0)))</f>
        <v/>
      </c>
      <c r="G41" s="128"/>
      <c r="H41" s="214"/>
      <c r="J41" s="73">
        <v>5</v>
      </c>
      <c r="K41" s="199" t="s">
        <v>67</v>
      </c>
      <c r="L41" s="255" t="str">
        <f>IF(ISERROR(VLOOKUP(K41,'KAYIT LİSTESİ'!$B$4:$H$767,2,0)),"",(VLOOKUP(K41,'KAYIT LİSTESİ'!$B$4:$H$767,2,0)))</f>
        <v/>
      </c>
      <c r="M41" s="127" t="str">
        <f>IF(ISERROR(VLOOKUP(K41,'KAYIT LİSTESİ'!$B$4:$H$767,4,0)),"",(VLOOKUP(K41,'KAYIT LİSTESİ'!$B$4:$H$767,4,0)))</f>
        <v/>
      </c>
      <c r="N41" s="200" t="str">
        <f>IF(ISERROR(VLOOKUP(K41,'KAYIT LİSTESİ'!$B$4:$H$767,5,0)),"",(VLOOKUP(K41,'KAYIT LİSTESİ'!$B$4:$H$767,5,0)))</f>
        <v/>
      </c>
      <c r="O41" s="200" t="str">
        <f>IF(ISERROR(VLOOKUP(K41,'KAYIT LİSTESİ'!$B$4:$H$767,6,0)),"",(VLOOKUP(K41,'KAYIT LİSTESİ'!$B$4:$H$767,6,0)))</f>
        <v/>
      </c>
      <c r="P41" s="128"/>
    </row>
    <row r="42" spans="1:16" ht="36.75" customHeight="1" x14ac:dyDescent="0.2">
      <c r="A42" s="73">
        <v>6</v>
      </c>
      <c r="B42" s="199" t="s">
        <v>212</v>
      </c>
      <c r="C42" s="255" t="str">
        <f>IF(ISERROR(VLOOKUP(B42,'KAYIT LİSTESİ'!$B$4:$H$767,2,0)),"",(VLOOKUP(B42,'KAYIT LİSTESİ'!$B$4:$H$767,2,0)))</f>
        <v/>
      </c>
      <c r="D42" s="127" t="str">
        <f>IF(ISERROR(VLOOKUP(B42,'KAYIT LİSTESİ'!$B$4:$H$767,4,0)),"",(VLOOKUP(B42,'KAYIT LİSTESİ'!$B$4:$H$767,4,0)))</f>
        <v/>
      </c>
      <c r="E42" s="200" t="str">
        <f>IF(ISERROR(VLOOKUP(B42,'KAYIT LİSTESİ'!$B$4:$H$767,5,0)),"",(VLOOKUP(B42,'KAYIT LİSTESİ'!$B$4:$H$767,5,0)))</f>
        <v/>
      </c>
      <c r="F42" s="200" t="str">
        <f>IF(ISERROR(VLOOKUP(B42,'KAYIT LİSTESİ'!$B$4:$H$767,6,0)),"",(VLOOKUP(B42,'KAYIT LİSTESİ'!$B$4:$H$767,6,0)))</f>
        <v/>
      </c>
      <c r="G42" s="128"/>
      <c r="H42" s="214"/>
      <c r="J42" s="73">
        <v>6</v>
      </c>
      <c r="K42" s="199" t="s">
        <v>68</v>
      </c>
      <c r="L42" s="255" t="str">
        <f>IF(ISERROR(VLOOKUP(K42,'KAYIT LİSTESİ'!$B$4:$H$767,2,0)),"",(VLOOKUP(K42,'KAYIT LİSTESİ'!$B$4:$H$767,2,0)))</f>
        <v/>
      </c>
      <c r="M42" s="127" t="str">
        <f>IF(ISERROR(VLOOKUP(K42,'KAYIT LİSTESİ'!$B$4:$H$767,4,0)),"",(VLOOKUP(K42,'KAYIT LİSTESİ'!$B$4:$H$767,4,0)))</f>
        <v/>
      </c>
      <c r="N42" s="200" t="str">
        <f>IF(ISERROR(VLOOKUP(K42,'KAYIT LİSTESİ'!$B$4:$H$767,5,0)),"",(VLOOKUP(K42,'KAYIT LİSTESİ'!$B$4:$H$767,5,0)))</f>
        <v/>
      </c>
      <c r="O42" s="200" t="str">
        <f>IF(ISERROR(VLOOKUP(K42,'KAYIT LİSTESİ'!$B$4:$H$767,6,0)),"",(VLOOKUP(K42,'KAYIT LİSTESİ'!$B$4:$H$767,6,0)))</f>
        <v/>
      </c>
      <c r="P42" s="128"/>
    </row>
    <row r="43" spans="1:16" ht="36.75" customHeight="1" x14ac:dyDescent="0.2">
      <c r="A43" s="73">
        <v>7</v>
      </c>
      <c r="B43" s="199" t="s">
        <v>213</v>
      </c>
      <c r="C43" s="255" t="str">
        <f>IF(ISERROR(VLOOKUP(B43,'KAYIT LİSTESİ'!$B$4:$H$767,2,0)),"",(VLOOKUP(B43,'KAYIT LİSTESİ'!$B$4:$H$767,2,0)))</f>
        <v/>
      </c>
      <c r="D43" s="127" t="str">
        <f>IF(ISERROR(VLOOKUP(B43,'KAYIT LİSTESİ'!$B$4:$H$767,4,0)),"",(VLOOKUP(B43,'KAYIT LİSTESİ'!$B$4:$H$767,4,0)))</f>
        <v/>
      </c>
      <c r="E43" s="200" t="str">
        <f>IF(ISERROR(VLOOKUP(B43,'KAYIT LİSTESİ'!$B$4:$H$767,5,0)),"",(VLOOKUP(B43,'KAYIT LİSTESİ'!$B$4:$H$767,5,0)))</f>
        <v/>
      </c>
      <c r="F43" s="200" t="str">
        <f>IF(ISERROR(VLOOKUP(B43,'KAYIT LİSTESİ'!$B$4:$H$767,6,0)),"",(VLOOKUP(B43,'KAYIT LİSTESİ'!$B$4:$H$767,6,0)))</f>
        <v/>
      </c>
      <c r="G43" s="128"/>
      <c r="H43" s="214"/>
      <c r="J43" s="73">
        <v>7</v>
      </c>
      <c r="K43" s="199" t="s">
        <v>464</v>
      </c>
      <c r="L43" s="255" t="str">
        <f>IF(ISERROR(VLOOKUP(K43,'KAYIT LİSTESİ'!$B$4:$H$767,2,0)),"",(VLOOKUP(K43,'KAYIT LİSTESİ'!$B$4:$H$767,2,0)))</f>
        <v/>
      </c>
      <c r="M43" s="127" t="str">
        <f>IF(ISERROR(VLOOKUP(K43,'KAYIT LİSTESİ'!$B$4:$H$767,4,0)),"",(VLOOKUP(K43,'KAYIT LİSTESİ'!$B$4:$H$767,4,0)))</f>
        <v/>
      </c>
      <c r="N43" s="200" t="str">
        <f>IF(ISERROR(VLOOKUP(K43,'KAYIT LİSTESİ'!$B$4:$H$767,5,0)),"",(VLOOKUP(K43,'KAYIT LİSTESİ'!$B$4:$H$767,5,0)))</f>
        <v/>
      </c>
      <c r="O43" s="200" t="str">
        <f>IF(ISERROR(VLOOKUP(K43,'KAYIT LİSTESİ'!$B$4:$H$767,6,0)),"",(VLOOKUP(K43,'KAYIT LİSTESİ'!$B$4:$H$767,6,0)))</f>
        <v/>
      </c>
      <c r="P43" s="128"/>
    </row>
    <row r="44" spans="1:16" ht="36.75" customHeight="1" x14ac:dyDescent="0.2">
      <c r="A44" s="73">
        <v>8</v>
      </c>
      <c r="B44" s="199" t="s">
        <v>214</v>
      </c>
      <c r="C44" s="255" t="str">
        <f>IF(ISERROR(VLOOKUP(B44,'KAYIT LİSTESİ'!$B$4:$H$767,2,0)),"",(VLOOKUP(B44,'KAYIT LİSTESİ'!$B$4:$H$767,2,0)))</f>
        <v/>
      </c>
      <c r="D44" s="127" t="str">
        <f>IF(ISERROR(VLOOKUP(B44,'KAYIT LİSTESİ'!$B$4:$H$767,4,0)),"",(VLOOKUP(B44,'KAYIT LİSTESİ'!$B$4:$H$767,4,0)))</f>
        <v/>
      </c>
      <c r="E44" s="200" t="str">
        <f>IF(ISERROR(VLOOKUP(B44,'KAYIT LİSTESİ'!$B$4:$H$767,5,0)),"",(VLOOKUP(B44,'KAYIT LİSTESİ'!$B$4:$H$767,5,0)))</f>
        <v/>
      </c>
      <c r="F44" s="200" t="str">
        <f>IF(ISERROR(VLOOKUP(B44,'KAYIT LİSTESİ'!$B$4:$H$767,6,0)),"",(VLOOKUP(B44,'KAYIT LİSTESİ'!$B$4:$H$767,6,0)))</f>
        <v/>
      </c>
      <c r="G44" s="128"/>
      <c r="H44" s="214"/>
      <c r="J44" s="73">
        <v>8</v>
      </c>
      <c r="K44" s="199" t="s">
        <v>465</v>
      </c>
      <c r="L44" s="255" t="str">
        <f>IF(ISERROR(VLOOKUP(K44,'KAYIT LİSTESİ'!$B$4:$H$767,2,0)),"",(VLOOKUP(K44,'KAYIT LİSTESİ'!$B$4:$H$767,2,0)))</f>
        <v/>
      </c>
      <c r="M44" s="127" t="str">
        <f>IF(ISERROR(VLOOKUP(K44,'KAYIT LİSTESİ'!$B$4:$H$767,4,0)),"",(VLOOKUP(K44,'KAYIT LİSTESİ'!$B$4:$H$767,4,0)))</f>
        <v/>
      </c>
      <c r="N44" s="200" t="str">
        <f>IF(ISERROR(VLOOKUP(K44,'KAYIT LİSTESİ'!$B$4:$H$767,5,0)),"",(VLOOKUP(K44,'KAYIT LİSTESİ'!$B$4:$H$767,5,0)))</f>
        <v/>
      </c>
      <c r="O44" s="200" t="str">
        <f>IF(ISERROR(VLOOKUP(K44,'KAYIT LİSTESİ'!$B$4:$H$767,6,0)),"",(VLOOKUP(K44,'KAYIT LİSTESİ'!$B$4:$H$767,6,0)))</f>
        <v/>
      </c>
      <c r="P44" s="128"/>
    </row>
    <row r="45" spans="1:16" ht="36.75" customHeight="1" x14ac:dyDescent="0.3">
      <c r="A45" s="509" t="s">
        <v>658</v>
      </c>
      <c r="B45" s="509"/>
      <c r="C45" s="509"/>
      <c r="D45" s="509"/>
      <c r="E45" s="509"/>
      <c r="F45" s="509"/>
      <c r="G45" s="509"/>
      <c r="H45" s="216"/>
      <c r="J45" s="514" t="s">
        <v>268</v>
      </c>
      <c r="K45" s="514"/>
      <c r="L45" s="514"/>
      <c r="M45" s="514"/>
      <c r="N45" s="514"/>
      <c r="O45" s="514"/>
      <c r="P45" s="514"/>
    </row>
    <row r="46" spans="1:16" ht="36.75" customHeight="1" x14ac:dyDescent="0.2">
      <c r="A46" s="510" t="s">
        <v>16</v>
      </c>
      <c r="B46" s="511"/>
      <c r="C46" s="511"/>
      <c r="D46" s="511"/>
      <c r="E46" s="511"/>
      <c r="F46" s="511"/>
      <c r="G46" s="511"/>
      <c r="H46" s="217"/>
      <c r="J46" s="512" t="s">
        <v>6</v>
      </c>
      <c r="K46" s="515"/>
      <c r="L46" s="512" t="s">
        <v>95</v>
      </c>
      <c r="M46" s="512" t="s">
        <v>21</v>
      </c>
      <c r="N46" s="512" t="s">
        <v>7</v>
      </c>
      <c r="O46" s="512" t="s">
        <v>215</v>
      </c>
      <c r="P46" s="512" t="s">
        <v>267</v>
      </c>
    </row>
    <row r="47" spans="1:16" ht="36.75" customHeight="1" x14ac:dyDescent="0.2">
      <c r="A47" s="194" t="s">
        <v>12</v>
      </c>
      <c r="B47" s="194" t="s">
        <v>97</v>
      </c>
      <c r="C47" s="194" t="s">
        <v>96</v>
      </c>
      <c r="D47" s="195" t="s">
        <v>13</v>
      </c>
      <c r="E47" s="196" t="s">
        <v>14</v>
      </c>
      <c r="F47" s="196" t="s">
        <v>216</v>
      </c>
      <c r="G47" s="194" t="s">
        <v>267</v>
      </c>
      <c r="H47" s="218"/>
      <c r="J47" s="513"/>
      <c r="K47" s="515"/>
      <c r="L47" s="513"/>
      <c r="M47" s="513"/>
      <c r="N47" s="513"/>
      <c r="O47" s="513"/>
      <c r="P47" s="513"/>
    </row>
    <row r="48" spans="1:16" ht="36.75" customHeight="1" x14ac:dyDescent="0.2">
      <c r="A48" s="23">
        <v>1</v>
      </c>
      <c r="B48" s="24" t="s">
        <v>659</v>
      </c>
      <c r="C48" s="256" t="str">
        <f>IF(ISERROR(VLOOKUP(B48,'KAYIT LİSTESİ'!$B$4:$H$767,2,0)),"",(VLOOKUP(B48,'KAYIT LİSTESİ'!$B$4:$H$767,2,0)))</f>
        <v/>
      </c>
      <c r="D48" s="25" t="str">
        <f>IF(ISERROR(VLOOKUP(B48,'KAYIT LİSTESİ'!$B$4:$H$767,4,0)),"",(VLOOKUP(B48,'KAYIT LİSTESİ'!$B$4:$H$767,4,0)))</f>
        <v/>
      </c>
      <c r="E48" s="50" t="str">
        <f>IF(ISERROR(VLOOKUP(B48,'KAYIT LİSTESİ'!$B$4:$H$767,5,0)),"",(VLOOKUP(B48,'KAYIT LİSTESİ'!$B$4:$H$767,5,0)))</f>
        <v/>
      </c>
      <c r="F48" s="50" t="str">
        <f>IF(ISERROR(VLOOKUP(B48,'KAYIT LİSTESİ'!$B$4:$H$767,6,0)),"",(VLOOKUP(B48,'KAYIT LİSTESİ'!$B$4:$H$767,6,0)))</f>
        <v/>
      </c>
      <c r="G48" s="26"/>
      <c r="H48" s="219"/>
      <c r="J48" s="73">
        <v>1</v>
      </c>
      <c r="K48" s="199" t="s">
        <v>521</v>
      </c>
      <c r="L48" s="257" t="str">
        <f>IF(ISERROR(VLOOKUP(K48,'KAYIT LİSTESİ'!$B$4:$H$767,2,0)),"",(VLOOKUP(K48,'KAYIT LİSTESİ'!$B$4:$H$767,2,0)))</f>
        <v/>
      </c>
      <c r="M48" s="201" t="str">
        <f>IF(ISERROR(VLOOKUP(K48,'KAYIT LİSTESİ'!$B$4:$H$767,4,0)),"",(VLOOKUP(K48,'KAYIT LİSTESİ'!$B$4:$H$767,4,0)))</f>
        <v/>
      </c>
      <c r="N48" s="228" t="str">
        <f>IF(ISERROR(VLOOKUP(K48,'KAYIT LİSTESİ'!$B$4:$H$767,5,0)),"",(VLOOKUP(K48,'KAYIT LİSTESİ'!$B$4:$H$767,5,0)))</f>
        <v/>
      </c>
      <c r="O48" s="228" t="str">
        <f>IF(ISERROR(VLOOKUP(K48,'KAYIT LİSTESİ'!$B$4:$H$767,6,0)),"",(VLOOKUP(K48,'KAYIT LİSTESİ'!$B$4:$H$767,6,0)))</f>
        <v/>
      </c>
      <c r="P48" s="202"/>
    </row>
    <row r="49" spans="1:16" ht="36.75" customHeight="1" x14ac:dyDescent="0.2">
      <c r="A49" s="23">
        <v>2</v>
      </c>
      <c r="B49" s="24" t="s">
        <v>660</v>
      </c>
      <c r="C49" s="256" t="str">
        <f>IF(ISERROR(VLOOKUP(B49,'KAYIT LİSTESİ'!$B$4:$H$767,2,0)),"",(VLOOKUP(B49,'KAYIT LİSTESİ'!$B$4:$H$767,2,0)))</f>
        <v/>
      </c>
      <c r="D49" s="25" t="str">
        <f>IF(ISERROR(VLOOKUP(B49,'KAYIT LİSTESİ'!$B$4:$H$767,4,0)),"",(VLOOKUP(B49,'KAYIT LİSTESİ'!$B$4:$H$767,4,0)))</f>
        <v/>
      </c>
      <c r="E49" s="50" t="str">
        <f>IF(ISERROR(VLOOKUP(B49,'KAYIT LİSTESİ'!$B$4:$H$767,5,0)),"",(VLOOKUP(B49,'KAYIT LİSTESİ'!$B$4:$H$767,5,0)))</f>
        <v/>
      </c>
      <c r="F49" s="50" t="str">
        <f>IF(ISERROR(VLOOKUP(B49,'KAYIT LİSTESİ'!$B$4:$H$767,6,0)),"",(VLOOKUP(B49,'KAYIT LİSTESİ'!$B$4:$H$767,6,0)))</f>
        <v/>
      </c>
      <c r="G49" s="26"/>
      <c r="H49" s="219"/>
      <c r="J49" s="73">
        <v>2</v>
      </c>
      <c r="K49" s="199" t="s">
        <v>522</v>
      </c>
      <c r="L49" s="257" t="str">
        <f>IF(ISERROR(VLOOKUP(K49,'KAYIT LİSTESİ'!$B$4:$H$767,2,0)),"",(VLOOKUP(K49,'KAYIT LİSTESİ'!$B$4:$H$767,2,0)))</f>
        <v/>
      </c>
      <c r="M49" s="201" t="str">
        <f>IF(ISERROR(VLOOKUP(K49,'KAYIT LİSTESİ'!$B$4:$H$767,4,0)),"",(VLOOKUP(K49,'KAYIT LİSTESİ'!$B$4:$H$767,4,0)))</f>
        <v/>
      </c>
      <c r="N49" s="228" t="str">
        <f>IF(ISERROR(VLOOKUP(K49,'KAYIT LİSTESİ'!$B$4:$H$767,5,0)),"",(VLOOKUP(K49,'KAYIT LİSTESİ'!$B$4:$H$767,5,0)))</f>
        <v/>
      </c>
      <c r="O49" s="228" t="str">
        <f>IF(ISERROR(VLOOKUP(K49,'KAYIT LİSTESİ'!$B$4:$H$767,6,0)),"",(VLOOKUP(K49,'KAYIT LİSTESİ'!$B$4:$H$767,6,0)))</f>
        <v/>
      </c>
      <c r="P49" s="202"/>
    </row>
    <row r="50" spans="1:16" ht="36.75" customHeight="1" x14ac:dyDescent="0.2">
      <c r="A50" s="23">
        <v>3</v>
      </c>
      <c r="B50" s="24" t="s">
        <v>661</v>
      </c>
      <c r="C50" s="256" t="str">
        <f>IF(ISERROR(VLOOKUP(B50,'KAYIT LİSTESİ'!$B$4:$H$767,2,0)),"",(VLOOKUP(B50,'KAYIT LİSTESİ'!$B$4:$H$767,2,0)))</f>
        <v/>
      </c>
      <c r="D50" s="25" t="str">
        <f>IF(ISERROR(VLOOKUP(B50,'KAYIT LİSTESİ'!$B$4:$H$767,4,0)),"",(VLOOKUP(B50,'KAYIT LİSTESİ'!$B$4:$H$767,4,0)))</f>
        <v/>
      </c>
      <c r="E50" s="50" t="str">
        <f>IF(ISERROR(VLOOKUP(B50,'KAYIT LİSTESİ'!$B$4:$H$767,5,0)),"",(VLOOKUP(B50,'KAYIT LİSTESİ'!$B$4:$H$767,5,0)))</f>
        <v/>
      </c>
      <c r="F50" s="50" t="str">
        <f>IF(ISERROR(VLOOKUP(B50,'KAYIT LİSTESİ'!$B$4:$H$767,6,0)),"",(VLOOKUP(B50,'KAYIT LİSTESİ'!$B$4:$H$767,6,0)))</f>
        <v/>
      </c>
      <c r="G50" s="26"/>
      <c r="H50" s="219"/>
      <c r="J50" s="73">
        <v>3</v>
      </c>
      <c r="K50" s="199" t="s">
        <v>523</v>
      </c>
      <c r="L50" s="257" t="str">
        <f>IF(ISERROR(VLOOKUP(K50,'KAYIT LİSTESİ'!$B$4:$H$767,2,0)),"",(VLOOKUP(K50,'KAYIT LİSTESİ'!$B$4:$H$767,2,0)))</f>
        <v/>
      </c>
      <c r="M50" s="201" t="str">
        <f>IF(ISERROR(VLOOKUP(K50,'KAYIT LİSTESİ'!$B$4:$H$767,4,0)),"",(VLOOKUP(K50,'KAYIT LİSTESİ'!$B$4:$H$767,4,0)))</f>
        <v/>
      </c>
      <c r="N50" s="228" t="str">
        <f>IF(ISERROR(VLOOKUP(K50,'KAYIT LİSTESİ'!$B$4:$H$767,5,0)),"",(VLOOKUP(K50,'KAYIT LİSTESİ'!$B$4:$H$767,5,0)))</f>
        <v/>
      </c>
      <c r="O50" s="228" t="str">
        <f>IF(ISERROR(VLOOKUP(K50,'KAYIT LİSTESİ'!$B$4:$H$767,6,0)),"",(VLOOKUP(K50,'KAYIT LİSTESİ'!$B$4:$H$767,6,0)))</f>
        <v/>
      </c>
      <c r="P50" s="202"/>
    </row>
    <row r="51" spans="1:16" ht="36.75" customHeight="1" x14ac:dyDescent="0.2">
      <c r="A51" s="23">
        <v>4</v>
      </c>
      <c r="B51" s="24" t="s">
        <v>662</v>
      </c>
      <c r="C51" s="256" t="str">
        <f>IF(ISERROR(VLOOKUP(B51,'KAYIT LİSTESİ'!$B$4:$H$767,2,0)),"",(VLOOKUP(B51,'KAYIT LİSTESİ'!$B$4:$H$767,2,0)))</f>
        <v/>
      </c>
      <c r="D51" s="25" t="str">
        <f>IF(ISERROR(VLOOKUP(B51,'KAYIT LİSTESİ'!$B$4:$H$767,4,0)),"",(VLOOKUP(B51,'KAYIT LİSTESİ'!$B$4:$H$767,4,0)))</f>
        <v/>
      </c>
      <c r="E51" s="50" t="str">
        <f>IF(ISERROR(VLOOKUP(B51,'KAYIT LİSTESİ'!$B$4:$H$767,5,0)),"",(VLOOKUP(B51,'KAYIT LİSTESİ'!$B$4:$H$767,5,0)))</f>
        <v/>
      </c>
      <c r="F51" s="50" t="str">
        <f>IF(ISERROR(VLOOKUP(B51,'KAYIT LİSTESİ'!$B$4:$H$767,6,0)),"",(VLOOKUP(B51,'KAYIT LİSTESİ'!$B$4:$H$767,6,0)))</f>
        <v/>
      </c>
      <c r="G51" s="26"/>
      <c r="H51" s="219"/>
      <c r="J51" s="73">
        <v>4</v>
      </c>
      <c r="K51" s="199" t="s">
        <v>524</v>
      </c>
      <c r="L51" s="257" t="str">
        <f>IF(ISERROR(VLOOKUP(K51,'KAYIT LİSTESİ'!$B$4:$H$767,2,0)),"",(VLOOKUP(K51,'KAYIT LİSTESİ'!$B$4:$H$767,2,0)))</f>
        <v/>
      </c>
      <c r="M51" s="201" t="str">
        <f>IF(ISERROR(VLOOKUP(K51,'KAYIT LİSTESİ'!$B$4:$H$767,4,0)),"",(VLOOKUP(K51,'KAYIT LİSTESİ'!$B$4:$H$767,4,0)))</f>
        <v/>
      </c>
      <c r="N51" s="228" t="str">
        <f>IF(ISERROR(VLOOKUP(K51,'KAYIT LİSTESİ'!$B$4:$H$767,5,0)),"",(VLOOKUP(K51,'KAYIT LİSTESİ'!$B$4:$H$767,5,0)))</f>
        <v/>
      </c>
      <c r="O51" s="228" t="str">
        <f>IF(ISERROR(VLOOKUP(K51,'KAYIT LİSTESİ'!$B$4:$H$767,6,0)),"",(VLOOKUP(K51,'KAYIT LİSTESİ'!$B$4:$H$767,6,0)))</f>
        <v/>
      </c>
      <c r="P51" s="202"/>
    </row>
    <row r="52" spans="1:16" ht="36.75" customHeight="1" x14ac:dyDescent="0.2">
      <c r="A52" s="23">
        <v>5</v>
      </c>
      <c r="B52" s="24" t="s">
        <v>663</v>
      </c>
      <c r="C52" s="256" t="str">
        <f>IF(ISERROR(VLOOKUP(B52,'KAYIT LİSTESİ'!$B$4:$H$767,2,0)),"",(VLOOKUP(B52,'KAYIT LİSTESİ'!$B$4:$H$767,2,0)))</f>
        <v/>
      </c>
      <c r="D52" s="25" t="str">
        <f>IF(ISERROR(VLOOKUP(B52,'KAYIT LİSTESİ'!$B$4:$H$767,4,0)),"",(VLOOKUP(B52,'KAYIT LİSTESİ'!$B$4:$H$767,4,0)))</f>
        <v/>
      </c>
      <c r="E52" s="50" t="str">
        <f>IF(ISERROR(VLOOKUP(B52,'KAYIT LİSTESİ'!$B$4:$H$767,5,0)),"",(VLOOKUP(B52,'KAYIT LİSTESİ'!$B$4:$H$767,5,0)))</f>
        <v/>
      </c>
      <c r="F52" s="50" t="str">
        <f>IF(ISERROR(VLOOKUP(B52,'KAYIT LİSTESİ'!$B$4:$H$767,6,0)),"",(VLOOKUP(B52,'KAYIT LİSTESİ'!$B$4:$H$767,6,0)))</f>
        <v/>
      </c>
      <c r="G52" s="26"/>
      <c r="H52" s="219"/>
      <c r="J52" s="73">
        <v>5</v>
      </c>
      <c r="K52" s="199" t="s">
        <v>525</v>
      </c>
      <c r="L52" s="257" t="str">
        <f>IF(ISERROR(VLOOKUP(K52,'KAYIT LİSTESİ'!$B$4:$H$767,2,0)),"",(VLOOKUP(K52,'KAYIT LİSTESİ'!$B$4:$H$767,2,0)))</f>
        <v/>
      </c>
      <c r="M52" s="201" t="str">
        <f>IF(ISERROR(VLOOKUP(K52,'KAYIT LİSTESİ'!$B$4:$H$767,4,0)),"",(VLOOKUP(K52,'KAYIT LİSTESİ'!$B$4:$H$767,4,0)))</f>
        <v/>
      </c>
      <c r="N52" s="228" t="str">
        <f>IF(ISERROR(VLOOKUP(K52,'KAYIT LİSTESİ'!$B$4:$H$767,5,0)),"",(VLOOKUP(K52,'KAYIT LİSTESİ'!$B$4:$H$767,5,0)))</f>
        <v/>
      </c>
      <c r="O52" s="228" t="str">
        <f>IF(ISERROR(VLOOKUP(K52,'KAYIT LİSTESİ'!$B$4:$H$767,6,0)),"",(VLOOKUP(K52,'KAYIT LİSTESİ'!$B$4:$H$767,6,0)))</f>
        <v/>
      </c>
      <c r="P52" s="202"/>
    </row>
    <row r="53" spans="1:16" ht="36.75" customHeight="1" x14ac:dyDescent="0.2">
      <c r="A53" s="23">
        <v>6</v>
      </c>
      <c r="B53" s="24" t="s">
        <v>664</v>
      </c>
      <c r="C53" s="256" t="str">
        <f>IF(ISERROR(VLOOKUP(B53,'KAYIT LİSTESİ'!$B$4:$H$767,2,0)),"",(VLOOKUP(B53,'KAYIT LİSTESİ'!$B$4:$H$767,2,0)))</f>
        <v/>
      </c>
      <c r="D53" s="25" t="str">
        <f>IF(ISERROR(VLOOKUP(B53,'KAYIT LİSTESİ'!$B$4:$H$767,4,0)),"",(VLOOKUP(B53,'KAYIT LİSTESİ'!$B$4:$H$767,4,0)))</f>
        <v/>
      </c>
      <c r="E53" s="50" t="str">
        <f>IF(ISERROR(VLOOKUP(B53,'KAYIT LİSTESİ'!$B$4:$H$767,5,0)),"",(VLOOKUP(B53,'KAYIT LİSTESİ'!$B$4:$H$767,5,0)))</f>
        <v/>
      </c>
      <c r="F53" s="50" t="str">
        <f>IF(ISERROR(VLOOKUP(B53,'KAYIT LİSTESİ'!$B$4:$H$767,6,0)),"",(VLOOKUP(B53,'KAYIT LİSTESİ'!$B$4:$H$767,6,0)))</f>
        <v/>
      </c>
      <c r="G53" s="26"/>
      <c r="H53" s="219"/>
      <c r="J53" s="73">
        <v>6</v>
      </c>
      <c r="K53" s="199" t="s">
        <v>526</v>
      </c>
      <c r="L53" s="257" t="str">
        <f>IF(ISERROR(VLOOKUP(K53,'KAYIT LİSTESİ'!$B$4:$H$767,2,0)),"",(VLOOKUP(K53,'KAYIT LİSTESİ'!$B$4:$H$767,2,0)))</f>
        <v/>
      </c>
      <c r="M53" s="201" t="str">
        <f>IF(ISERROR(VLOOKUP(K53,'KAYIT LİSTESİ'!$B$4:$H$767,4,0)),"",(VLOOKUP(K53,'KAYIT LİSTESİ'!$B$4:$H$767,4,0)))</f>
        <v/>
      </c>
      <c r="N53" s="228" t="str">
        <f>IF(ISERROR(VLOOKUP(K53,'KAYIT LİSTESİ'!$B$4:$H$767,5,0)),"",(VLOOKUP(K53,'KAYIT LİSTESİ'!$B$4:$H$767,5,0)))</f>
        <v/>
      </c>
      <c r="O53" s="228" t="str">
        <f>IF(ISERROR(VLOOKUP(K53,'KAYIT LİSTESİ'!$B$4:$H$767,6,0)),"",(VLOOKUP(K53,'KAYIT LİSTESİ'!$B$4:$H$767,6,0)))</f>
        <v/>
      </c>
      <c r="P53" s="202"/>
    </row>
    <row r="54" spans="1:16" ht="36.75" customHeight="1" x14ac:dyDescent="0.2">
      <c r="A54" s="23">
        <v>7</v>
      </c>
      <c r="B54" s="24" t="s">
        <v>665</v>
      </c>
      <c r="C54" s="256" t="str">
        <f>IF(ISERROR(VLOOKUP(B54,'KAYIT LİSTESİ'!$B$4:$H$767,2,0)),"",(VLOOKUP(B54,'KAYIT LİSTESİ'!$B$4:$H$767,2,0)))</f>
        <v/>
      </c>
      <c r="D54" s="25" t="str">
        <f>IF(ISERROR(VLOOKUP(B54,'KAYIT LİSTESİ'!$B$4:$H$767,4,0)),"",(VLOOKUP(B54,'KAYIT LİSTESİ'!$B$4:$H$767,4,0)))</f>
        <v/>
      </c>
      <c r="E54" s="50" t="str">
        <f>IF(ISERROR(VLOOKUP(B54,'KAYIT LİSTESİ'!$B$4:$H$767,5,0)),"",(VLOOKUP(B54,'KAYIT LİSTESİ'!$B$4:$H$767,5,0)))</f>
        <v/>
      </c>
      <c r="F54" s="50" t="str">
        <f>IF(ISERROR(VLOOKUP(B54,'KAYIT LİSTESİ'!$B$4:$H$767,6,0)),"",(VLOOKUP(B54,'KAYIT LİSTESİ'!$B$4:$H$767,6,0)))</f>
        <v/>
      </c>
      <c r="G54" s="26"/>
      <c r="H54" s="219"/>
      <c r="J54" s="73">
        <v>7</v>
      </c>
      <c r="K54" s="199" t="s">
        <v>527</v>
      </c>
      <c r="L54" s="257" t="str">
        <f>IF(ISERROR(VLOOKUP(K54,'KAYIT LİSTESİ'!$B$4:$H$767,2,0)),"",(VLOOKUP(K54,'KAYIT LİSTESİ'!$B$4:$H$767,2,0)))</f>
        <v/>
      </c>
      <c r="M54" s="201" t="str">
        <f>IF(ISERROR(VLOOKUP(K54,'KAYIT LİSTESİ'!$B$4:$H$767,4,0)),"",(VLOOKUP(K54,'KAYIT LİSTESİ'!$B$4:$H$767,4,0)))</f>
        <v/>
      </c>
      <c r="N54" s="228" t="str">
        <f>IF(ISERROR(VLOOKUP(K54,'KAYIT LİSTESİ'!$B$4:$H$767,5,0)),"",(VLOOKUP(K54,'KAYIT LİSTESİ'!$B$4:$H$767,5,0)))</f>
        <v/>
      </c>
      <c r="O54" s="228" t="str">
        <f>IF(ISERROR(VLOOKUP(K54,'KAYIT LİSTESİ'!$B$4:$H$767,6,0)),"",(VLOOKUP(K54,'KAYIT LİSTESİ'!$B$4:$H$767,6,0)))</f>
        <v/>
      </c>
      <c r="P54" s="202"/>
    </row>
    <row r="55" spans="1:16" ht="36.75" customHeight="1" x14ac:dyDescent="0.2">
      <c r="A55" s="23">
        <v>8</v>
      </c>
      <c r="B55" s="24" t="s">
        <v>666</v>
      </c>
      <c r="C55" s="256" t="str">
        <f>IF(ISERROR(VLOOKUP(B55,'KAYIT LİSTESİ'!$B$4:$H$767,2,0)),"",(VLOOKUP(B55,'KAYIT LİSTESİ'!$B$4:$H$767,2,0)))</f>
        <v/>
      </c>
      <c r="D55" s="25" t="str">
        <f>IF(ISERROR(VLOOKUP(B55,'KAYIT LİSTESİ'!$B$4:$H$767,4,0)),"",(VLOOKUP(B55,'KAYIT LİSTESİ'!$B$4:$H$767,4,0)))</f>
        <v/>
      </c>
      <c r="E55" s="50" t="str">
        <f>IF(ISERROR(VLOOKUP(B55,'KAYIT LİSTESİ'!$B$4:$H$767,5,0)),"",(VLOOKUP(B55,'KAYIT LİSTESİ'!$B$4:$H$767,5,0)))</f>
        <v/>
      </c>
      <c r="F55" s="50" t="str">
        <f>IF(ISERROR(VLOOKUP(B55,'KAYIT LİSTESİ'!$B$4:$H$767,6,0)),"",(VLOOKUP(B55,'KAYIT LİSTESİ'!$B$4:$H$767,6,0)))</f>
        <v/>
      </c>
      <c r="G55" s="26"/>
      <c r="H55" s="219"/>
      <c r="J55" s="73">
        <v>8</v>
      </c>
      <c r="K55" s="199" t="s">
        <v>528</v>
      </c>
      <c r="L55" s="257" t="str">
        <f>IF(ISERROR(VLOOKUP(K55,'KAYIT LİSTESİ'!$B$4:$H$767,2,0)),"",(VLOOKUP(K55,'KAYIT LİSTESİ'!$B$4:$H$767,2,0)))</f>
        <v/>
      </c>
      <c r="M55" s="201" t="str">
        <f>IF(ISERROR(VLOOKUP(K55,'KAYIT LİSTESİ'!$B$4:$H$767,4,0)),"",(VLOOKUP(K55,'KAYIT LİSTESİ'!$B$4:$H$767,4,0)))</f>
        <v/>
      </c>
      <c r="N55" s="228" t="str">
        <f>IF(ISERROR(VLOOKUP(K55,'KAYIT LİSTESİ'!$B$4:$H$767,5,0)),"",(VLOOKUP(K55,'KAYIT LİSTESİ'!$B$4:$H$767,5,0)))</f>
        <v/>
      </c>
      <c r="O55" s="228" t="str">
        <f>IF(ISERROR(VLOOKUP(K55,'KAYIT LİSTESİ'!$B$4:$H$767,6,0)),"",(VLOOKUP(K55,'KAYIT LİSTESİ'!$B$4:$H$767,6,0)))</f>
        <v/>
      </c>
      <c r="P55" s="202"/>
    </row>
    <row r="56" spans="1:16" ht="36.75" customHeight="1" x14ac:dyDescent="0.2">
      <c r="A56" s="510" t="s">
        <v>17</v>
      </c>
      <c r="B56" s="511"/>
      <c r="C56" s="511"/>
      <c r="D56" s="511"/>
      <c r="E56" s="511"/>
      <c r="F56" s="511"/>
      <c r="G56" s="511"/>
      <c r="H56" s="217"/>
      <c r="J56" s="73">
        <v>9</v>
      </c>
      <c r="K56" s="199" t="s">
        <v>529</v>
      </c>
      <c r="L56" s="257" t="str">
        <f>IF(ISERROR(VLOOKUP(K56,'KAYIT LİSTESİ'!$B$4:$H$767,2,0)),"",(VLOOKUP(K56,'KAYIT LİSTESİ'!$B$4:$H$767,2,0)))</f>
        <v/>
      </c>
      <c r="M56" s="201" t="str">
        <f>IF(ISERROR(VLOOKUP(K56,'KAYIT LİSTESİ'!$B$4:$H$767,4,0)),"",(VLOOKUP(K56,'KAYIT LİSTESİ'!$B$4:$H$767,4,0)))</f>
        <v/>
      </c>
      <c r="N56" s="228" t="str">
        <f>IF(ISERROR(VLOOKUP(K56,'KAYIT LİSTESİ'!$B$4:$H$767,5,0)),"",(VLOOKUP(K56,'KAYIT LİSTESİ'!$B$4:$H$767,5,0)))</f>
        <v/>
      </c>
      <c r="O56" s="228" t="str">
        <f>IF(ISERROR(VLOOKUP(K56,'KAYIT LİSTESİ'!$B$4:$H$767,6,0)),"",(VLOOKUP(K56,'KAYIT LİSTESİ'!$B$4:$H$767,6,0)))</f>
        <v/>
      </c>
      <c r="P56" s="202"/>
    </row>
    <row r="57" spans="1:16" ht="36.75" customHeight="1" x14ac:dyDescent="0.2">
      <c r="A57" s="194" t="s">
        <v>12</v>
      </c>
      <c r="B57" s="194" t="s">
        <v>97</v>
      </c>
      <c r="C57" s="194" t="s">
        <v>96</v>
      </c>
      <c r="D57" s="195" t="s">
        <v>13</v>
      </c>
      <c r="E57" s="196" t="s">
        <v>14</v>
      </c>
      <c r="F57" s="196" t="s">
        <v>216</v>
      </c>
      <c r="G57" s="194" t="s">
        <v>267</v>
      </c>
      <c r="H57" s="218"/>
      <c r="J57" s="73">
        <v>10</v>
      </c>
      <c r="K57" s="199" t="s">
        <v>530</v>
      </c>
      <c r="L57" s="257" t="str">
        <f>IF(ISERROR(VLOOKUP(K57,'KAYIT LİSTESİ'!$B$4:$H$767,2,0)),"",(VLOOKUP(K57,'KAYIT LİSTESİ'!$B$4:$H$767,2,0)))</f>
        <v/>
      </c>
      <c r="M57" s="201" t="str">
        <f>IF(ISERROR(VLOOKUP(K57,'KAYIT LİSTESİ'!$B$4:$H$767,4,0)),"",(VLOOKUP(K57,'KAYIT LİSTESİ'!$B$4:$H$767,4,0)))</f>
        <v/>
      </c>
      <c r="N57" s="228" t="str">
        <f>IF(ISERROR(VLOOKUP(K57,'KAYIT LİSTESİ'!$B$4:$H$767,5,0)),"",(VLOOKUP(K57,'KAYIT LİSTESİ'!$B$4:$H$767,5,0)))</f>
        <v/>
      </c>
      <c r="O57" s="228" t="str">
        <f>IF(ISERROR(VLOOKUP(K57,'KAYIT LİSTESİ'!$B$4:$H$767,6,0)),"",(VLOOKUP(K57,'KAYIT LİSTESİ'!$B$4:$H$767,6,0)))</f>
        <v/>
      </c>
      <c r="P57" s="202"/>
    </row>
    <row r="58" spans="1:16" ht="36.75" customHeight="1" x14ac:dyDescent="0.2">
      <c r="A58" s="23">
        <v>1</v>
      </c>
      <c r="B58" s="24" t="s">
        <v>667</v>
      </c>
      <c r="C58" s="256" t="str">
        <f>IF(ISERROR(VLOOKUP(B58,'KAYIT LİSTESİ'!$B$4:$H$767,2,0)),"",(VLOOKUP(B58,'KAYIT LİSTESİ'!$B$4:$H$767,2,0)))</f>
        <v/>
      </c>
      <c r="D58" s="25" t="str">
        <f>IF(ISERROR(VLOOKUP(B58,'KAYIT LİSTESİ'!$B$4:$H$767,4,0)),"",(VLOOKUP(B58,'KAYIT LİSTESİ'!$B$4:$H$767,4,0)))</f>
        <v/>
      </c>
      <c r="E58" s="50" t="str">
        <f>IF(ISERROR(VLOOKUP(B58,'KAYIT LİSTESİ'!$B$4:$H$767,5,0)),"",(VLOOKUP(B58,'KAYIT LİSTESİ'!$B$4:$H$767,5,0)))</f>
        <v/>
      </c>
      <c r="F58" s="50" t="str">
        <f>IF(ISERROR(VLOOKUP(B58,'KAYIT LİSTESİ'!$B$4:$H$767,6,0)),"",(VLOOKUP(B58,'KAYIT LİSTESİ'!$B$4:$H$767,6,0)))</f>
        <v/>
      </c>
      <c r="G58" s="26"/>
      <c r="H58" s="219"/>
      <c r="J58" s="73">
        <v>11</v>
      </c>
      <c r="K58" s="199" t="s">
        <v>531</v>
      </c>
      <c r="L58" s="257" t="str">
        <f>IF(ISERROR(VLOOKUP(K58,'KAYIT LİSTESİ'!$B$4:$H$767,2,0)),"",(VLOOKUP(K58,'KAYIT LİSTESİ'!$B$4:$H$767,2,0)))</f>
        <v/>
      </c>
      <c r="M58" s="201" t="str">
        <f>IF(ISERROR(VLOOKUP(K58,'KAYIT LİSTESİ'!$B$4:$H$767,4,0)),"",(VLOOKUP(K58,'KAYIT LİSTESİ'!$B$4:$H$767,4,0)))</f>
        <v/>
      </c>
      <c r="N58" s="228" t="str">
        <f>IF(ISERROR(VLOOKUP(K58,'KAYIT LİSTESİ'!$B$4:$H$767,5,0)),"",(VLOOKUP(K58,'KAYIT LİSTESİ'!$B$4:$H$767,5,0)))</f>
        <v/>
      </c>
      <c r="O58" s="228" t="str">
        <f>IF(ISERROR(VLOOKUP(K58,'KAYIT LİSTESİ'!$B$4:$H$767,6,0)),"",(VLOOKUP(K58,'KAYIT LİSTESİ'!$B$4:$H$767,6,0)))</f>
        <v/>
      </c>
      <c r="P58" s="202"/>
    </row>
    <row r="59" spans="1:16" ht="36.75" customHeight="1" x14ac:dyDescent="0.2">
      <c r="A59" s="23">
        <v>2</v>
      </c>
      <c r="B59" s="24" t="s">
        <v>668</v>
      </c>
      <c r="C59" s="256" t="str">
        <f>IF(ISERROR(VLOOKUP(B59,'KAYIT LİSTESİ'!$B$4:$H$767,2,0)),"",(VLOOKUP(B59,'KAYIT LİSTESİ'!$B$4:$H$767,2,0)))</f>
        <v/>
      </c>
      <c r="D59" s="25" t="str">
        <f>IF(ISERROR(VLOOKUP(B59,'KAYIT LİSTESİ'!$B$4:$H$767,4,0)),"",(VLOOKUP(B59,'KAYIT LİSTESİ'!$B$4:$H$767,4,0)))</f>
        <v/>
      </c>
      <c r="E59" s="50" t="str">
        <f>IF(ISERROR(VLOOKUP(B59,'KAYIT LİSTESİ'!$B$4:$H$767,5,0)),"",(VLOOKUP(B59,'KAYIT LİSTESİ'!$B$4:$H$767,5,0)))</f>
        <v/>
      </c>
      <c r="F59" s="50" t="str">
        <f>IF(ISERROR(VLOOKUP(B59,'KAYIT LİSTESİ'!$B$4:$H$767,6,0)),"",(VLOOKUP(B59,'KAYIT LİSTESİ'!$B$4:$H$767,6,0)))</f>
        <v/>
      </c>
      <c r="G59" s="26"/>
      <c r="H59" s="219"/>
      <c r="J59" s="73">
        <v>12</v>
      </c>
      <c r="K59" s="199" t="s">
        <v>532</v>
      </c>
      <c r="L59" s="257" t="str">
        <f>IF(ISERROR(VLOOKUP(K59,'KAYIT LİSTESİ'!$B$4:$H$767,2,0)),"",(VLOOKUP(K59,'KAYIT LİSTESİ'!$B$4:$H$767,2,0)))</f>
        <v/>
      </c>
      <c r="M59" s="201" t="str">
        <f>IF(ISERROR(VLOOKUP(K59,'KAYIT LİSTESİ'!$B$4:$H$767,4,0)),"",(VLOOKUP(K59,'KAYIT LİSTESİ'!$B$4:$H$767,4,0)))</f>
        <v/>
      </c>
      <c r="N59" s="228" t="str">
        <f>IF(ISERROR(VLOOKUP(K59,'KAYIT LİSTESİ'!$B$4:$H$767,5,0)),"",(VLOOKUP(K59,'KAYIT LİSTESİ'!$B$4:$H$767,5,0)))</f>
        <v/>
      </c>
      <c r="O59" s="228" t="str">
        <f>IF(ISERROR(VLOOKUP(K59,'KAYIT LİSTESİ'!$B$4:$H$767,6,0)),"",(VLOOKUP(K59,'KAYIT LİSTESİ'!$B$4:$H$767,6,0)))</f>
        <v/>
      </c>
      <c r="P59" s="202"/>
    </row>
    <row r="60" spans="1:16" ht="36.75" customHeight="1" x14ac:dyDescent="0.2">
      <c r="A60" s="23">
        <v>3</v>
      </c>
      <c r="B60" s="24" t="s">
        <v>669</v>
      </c>
      <c r="C60" s="256" t="str">
        <f>IF(ISERROR(VLOOKUP(B60,'KAYIT LİSTESİ'!$B$4:$H$767,2,0)),"",(VLOOKUP(B60,'KAYIT LİSTESİ'!$B$4:$H$767,2,0)))</f>
        <v/>
      </c>
      <c r="D60" s="25" t="str">
        <f>IF(ISERROR(VLOOKUP(B60,'KAYIT LİSTESİ'!$B$4:$H$767,4,0)),"",(VLOOKUP(B60,'KAYIT LİSTESİ'!$B$4:$H$767,4,0)))</f>
        <v/>
      </c>
      <c r="E60" s="50" t="str">
        <f>IF(ISERROR(VLOOKUP(B60,'KAYIT LİSTESİ'!$B$4:$H$767,5,0)),"",(VLOOKUP(B60,'KAYIT LİSTESİ'!$B$4:$H$767,5,0)))</f>
        <v/>
      </c>
      <c r="F60" s="50" t="str">
        <f>IF(ISERROR(VLOOKUP(B60,'KAYIT LİSTESİ'!$B$4:$H$767,6,0)),"",(VLOOKUP(B60,'KAYIT LİSTESİ'!$B$4:$H$767,6,0)))</f>
        <v/>
      </c>
      <c r="G60" s="26"/>
      <c r="H60" s="219"/>
      <c r="J60" s="73">
        <v>13</v>
      </c>
      <c r="K60" s="199" t="s">
        <v>533</v>
      </c>
      <c r="L60" s="257" t="str">
        <f>IF(ISERROR(VLOOKUP(K60,'KAYIT LİSTESİ'!$B$4:$H$767,2,0)),"",(VLOOKUP(K60,'KAYIT LİSTESİ'!$B$4:$H$767,2,0)))</f>
        <v/>
      </c>
      <c r="M60" s="201" t="str">
        <f>IF(ISERROR(VLOOKUP(K60,'KAYIT LİSTESİ'!$B$4:$H$767,4,0)),"",(VLOOKUP(K60,'KAYIT LİSTESİ'!$B$4:$H$767,4,0)))</f>
        <v/>
      </c>
      <c r="N60" s="228" t="str">
        <f>IF(ISERROR(VLOOKUP(K60,'KAYIT LİSTESİ'!$B$4:$H$767,5,0)),"",(VLOOKUP(K60,'KAYIT LİSTESİ'!$B$4:$H$767,5,0)))</f>
        <v/>
      </c>
      <c r="O60" s="228" t="str">
        <f>IF(ISERROR(VLOOKUP(K60,'KAYIT LİSTESİ'!$B$4:$H$767,6,0)),"",(VLOOKUP(K60,'KAYIT LİSTESİ'!$B$4:$H$767,6,0)))</f>
        <v/>
      </c>
      <c r="P60" s="202"/>
    </row>
    <row r="61" spans="1:16" ht="36.75" customHeight="1" x14ac:dyDescent="0.2">
      <c r="A61" s="23">
        <v>4</v>
      </c>
      <c r="B61" s="24" t="s">
        <v>670</v>
      </c>
      <c r="C61" s="256" t="str">
        <f>IF(ISERROR(VLOOKUP(B61,'KAYIT LİSTESİ'!$B$4:$H$767,2,0)),"",(VLOOKUP(B61,'KAYIT LİSTESİ'!$B$4:$H$767,2,0)))</f>
        <v/>
      </c>
      <c r="D61" s="25" t="str">
        <f>IF(ISERROR(VLOOKUP(B61,'KAYIT LİSTESİ'!$B$4:$H$767,4,0)),"",(VLOOKUP(B61,'KAYIT LİSTESİ'!$B$4:$H$767,4,0)))</f>
        <v/>
      </c>
      <c r="E61" s="50" t="str">
        <f>IF(ISERROR(VLOOKUP(B61,'KAYIT LİSTESİ'!$B$4:$H$767,5,0)),"",(VLOOKUP(B61,'KAYIT LİSTESİ'!$B$4:$H$767,5,0)))</f>
        <v/>
      </c>
      <c r="F61" s="50" t="str">
        <f>IF(ISERROR(VLOOKUP(B61,'KAYIT LİSTESİ'!$B$4:$H$767,6,0)),"",(VLOOKUP(B61,'KAYIT LİSTESİ'!$B$4:$H$767,6,0)))</f>
        <v/>
      </c>
      <c r="G61" s="26"/>
      <c r="H61" s="219"/>
      <c r="J61" s="73">
        <v>14</v>
      </c>
      <c r="K61" s="199" t="s">
        <v>534</v>
      </c>
      <c r="L61" s="257" t="str">
        <f>IF(ISERROR(VLOOKUP(K61,'KAYIT LİSTESİ'!$B$4:$H$767,2,0)),"",(VLOOKUP(K61,'KAYIT LİSTESİ'!$B$4:$H$767,2,0)))</f>
        <v/>
      </c>
      <c r="M61" s="201" t="str">
        <f>IF(ISERROR(VLOOKUP(K61,'KAYIT LİSTESİ'!$B$4:$H$767,4,0)),"",(VLOOKUP(K61,'KAYIT LİSTESİ'!$B$4:$H$767,4,0)))</f>
        <v/>
      </c>
      <c r="N61" s="228" t="str">
        <f>IF(ISERROR(VLOOKUP(K61,'KAYIT LİSTESİ'!$B$4:$H$767,5,0)),"",(VLOOKUP(K61,'KAYIT LİSTESİ'!$B$4:$H$767,5,0)))</f>
        <v/>
      </c>
      <c r="O61" s="228" t="str">
        <f>IF(ISERROR(VLOOKUP(K61,'KAYIT LİSTESİ'!$B$4:$H$767,6,0)),"",(VLOOKUP(K61,'KAYIT LİSTESİ'!$B$4:$H$767,6,0)))</f>
        <v/>
      </c>
      <c r="P61" s="202"/>
    </row>
    <row r="62" spans="1:16" ht="36.75" customHeight="1" x14ac:dyDescent="0.2">
      <c r="A62" s="23">
        <v>5</v>
      </c>
      <c r="B62" s="24" t="s">
        <v>671</v>
      </c>
      <c r="C62" s="256" t="str">
        <f>IF(ISERROR(VLOOKUP(B62,'KAYIT LİSTESİ'!$B$4:$H$767,2,0)),"",(VLOOKUP(B62,'KAYIT LİSTESİ'!$B$4:$H$767,2,0)))</f>
        <v/>
      </c>
      <c r="D62" s="25" t="str">
        <f>IF(ISERROR(VLOOKUP(B62,'KAYIT LİSTESİ'!$B$4:$H$767,4,0)),"",(VLOOKUP(B62,'KAYIT LİSTESİ'!$B$4:$H$767,4,0)))</f>
        <v/>
      </c>
      <c r="E62" s="50" t="str">
        <f>IF(ISERROR(VLOOKUP(B62,'KAYIT LİSTESİ'!$B$4:$H$767,5,0)),"",(VLOOKUP(B62,'KAYIT LİSTESİ'!$B$4:$H$767,5,0)))</f>
        <v/>
      </c>
      <c r="F62" s="50" t="str">
        <f>IF(ISERROR(VLOOKUP(B62,'KAYIT LİSTESİ'!$B$4:$H$767,6,0)),"",(VLOOKUP(B62,'KAYIT LİSTESİ'!$B$4:$H$767,6,0)))</f>
        <v/>
      </c>
      <c r="G62" s="26"/>
      <c r="H62" s="219"/>
      <c r="J62" s="73">
        <v>15</v>
      </c>
      <c r="K62" s="199" t="s">
        <v>535</v>
      </c>
      <c r="L62" s="257" t="str">
        <f>IF(ISERROR(VLOOKUP(K62,'KAYIT LİSTESİ'!$B$4:$H$767,2,0)),"",(VLOOKUP(K62,'KAYIT LİSTESİ'!$B$4:$H$767,2,0)))</f>
        <v/>
      </c>
      <c r="M62" s="201" t="str">
        <f>IF(ISERROR(VLOOKUP(K62,'KAYIT LİSTESİ'!$B$4:$H$767,4,0)),"",(VLOOKUP(K62,'KAYIT LİSTESİ'!$B$4:$H$767,4,0)))</f>
        <v/>
      </c>
      <c r="N62" s="228" t="str">
        <f>IF(ISERROR(VLOOKUP(K62,'KAYIT LİSTESİ'!$B$4:$H$767,5,0)),"",(VLOOKUP(K62,'KAYIT LİSTESİ'!$B$4:$H$767,5,0)))</f>
        <v/>
      </c>
      <c r="O62" s="228" t="str">
        <f>IF(ISERROR(VLOOKUP(K62,'KAYIT LİSTESİ'!$B$4:$H$767,6,0)),"",(VLOOKUP(K62,'KAYIT LİSTESİ'!$B$4:$H$767,6,0)))</f>
        <v/>
      </c>
      <c r="P62" s="202"/>
    </row>
    <row r="63" spans="1:16" ht="36.75" customHeight="1" x14ac:dyDescent="0.2">
      <c r="A63" s="23">
        <v>6</v>
      </c>
      <c r="B63" s="24" t="s">
        <v>672</v>
      </c>
      <c r="C63" s="256" t="str">
        <f>IF(ISERROR(VLOOKUP(B63,'KAYIT LİSTESİ'!$B$4:$H$767,2,0)),"",(VLOOKUP(B63,'KAYIT LİSTESİ'!$B$4:$H$767,2,0)))</f>
        <v/>
      </c>
      <c r="D63" s="25" t="str">
        <f>IF(ISERROR(VLOOKUP(B63,'KAYIT LİSTESİ'!$B$4:$H$767,4,0)),"",(VLOOKUP(B63,'KAYIT LİSTESİ'!$B$4:$H$767,4,0)))</f>
        <v/>
      </c>
      <c r="E63" s="50" t="str">
        <f>IF(ISERROR(VLOOKUP(B63,'KAYIT LİSTESİ'!$B$4:$H$767,5,0)),"",(VLOOKUP(B63,'KAYIT LİSTESİ'!$B$4:$H$767,5,0)))</f>
        <v/>
      </c>
      <c r="F63" s="50" t="str">
        <f>IF(ISERROR(VLOOKUP(B63,'KAYIT LİSTESİ'!$B$4:$H$767,6,0)),"",(VLOOKUP(B63,'KAYIT LİSTESİ'!$B$4:$H$767,6,0)))</f>
        <v/>
      </c>
      <c r="G63" s="26"/>
      <c r="H63" s="219"/>
      <c r="J63" s="73">
        <v>16</v>
      </c>
      <c r="K63" s="199" t="s">
        <v>536</v>
      </c>
      <c r="L63" s="257" t="str">
        <f>IF(ISERROR(VLOOKUP(K63,'KAYIT LİSTESİ'!$B$4:$H$767,2,0)),"",(VLOOKUP(K63,'KAYIT LİSTESİ'!$B$4:$H$767,2,0)))</f>
        <v/>
      </c>
      <c r="M63" s="201" t="str">
        <f>IF(ISERROR(VLOOKUP(K63,'KAYIT LİSTESİ'!$B$4:$H$767,4,0)),"",(VLOOKUP(K63,'KAYIT LİSTESİ'!$B$4:$H$767,4,0)))</f>
        <v/>
      </c>
      <c r="N63" s="228" t="str">
        <f>IF(ISERROR(VLOOKUP(K63,'KAYIT LİSTESİ'!$B$4:$H$767,5,0)),"",(VLOOKUP(K63,'KAYIT LİSTESİ'!$B$4:$H$767,5,0)))</f>
        <v/>
      </c>
      <c r="O63" s="228" t="str">
        <f>IF(ISERROR(VLOOKUP(K63,'KAYIT LİSTESİ'!$B$4:$H$767,6,0)),"",(VLOOKUP(K63,'KAYIT LİSTESİ'!$B$4:$H$767,6,0)))</f>
        <v/>
      </c>
      <c r="P63" s="202"/>
    </row>
    <row r="64" spans="1:16" ht="36.75" customHeight="1" x14ac:dyDescent="0.2">
      <c r="A64" s="23">
        <v>7</v>
      </c>
      <c r="B64" s="24" t="s">
        <v>673</v>
      </c>
      <c r="C64" s="256" t="str">
        <f>IF(ISERROR(VLOOKUP(B64,'KAYIT LİSTESİ'!$B$4:$H$767,2,0)),"",(VLOOKUP(B64,'KAYIT LİSTESİ'!$B$4:$H$767,2,0)))</f>
        <v/>
      </c>
      <c r="D64" s="25" t="str">
        <f>IF(ISERROR(VLOOKUP(B64,'KAYIT LİSTESİ'!$B$4:$H$767,4,0)),"",(VLOOKUP(B64,'KAYIT LİSTESİ'!$B$4:$H$767,4,0)))</f>
        <v/>
      </c>
      <c r="E64" s="50" t="str">
        <f>IF(ISERROR(VLOOKUP(B64,'KAYIT LİSTESİ'!$B$4:$H$767,5,0)),"",(VLOOKUP(B64,'KAYIT LİSTESİ'!$B$4:$H$767,5,0)))</f>
        <v/>
      </c>
      <c r="F64" s="50" t="str">
        <f>IF(ISERROR(VLOOKUP(B64,'KAYIT LİSTESİ'!$B$4:$H$767,6,0)),"",(VLOOKUP(B64,'KAYIT LİSTESİ'!$B$4:$H$767,6,0)))</f>
        <v/>
      </c>
      <c r="G64" s="26"/>
      <c r="H64" s="219"/>
      <c r="J64" s="73">
        <v>17</v>
      </c>
      <c r="K64" s="199" t="s">
        <v>537</v>
      </c>
      <c r="L64" s="257" t="str">
        <f>IF(ISERROR(VLOOKUP(K64,'KAYIT LİSTESİ'!$B$4:$H$767,2,0)),"",(VLOOKUP(K64,'KAYIT LİSTESİ'!$B$4:$H$767,2,0)))</f>
        <v/>
      </c>
      <c r="M64" s="201" t="str">
        <f>IF(ISERROR(VLOOKUP(K64,'KAYIT LİSTESİ'!$B$4:$H$767,4,0)),"",(VLOOKUP(K64,'KAYIT LİSTESİ'!$B$4:$H$767,4,0)))</f>
        <v/>
      </c>
      <c r="N64" s="228" t="str">
        <f>IF(ISERROR(VLOOKUP(K64,'KAYIT LİSTESİ'!$B$4:$H$767,5,0)),"",(VLOOKUP(K64,'KAYIT LİSTESİ'!$B$4:$H$767,5,0)))</f>
        <v/>
      </c>
      <c r="O64" s="228" t="str">
        <f>IF(ISERROR(VLOOKUP(K64,'KAYIT LİSTESİ'!$B$4:$H$767,6,0)),"",(VLOOKUP(K64,'KAYIT LİSTESİ'!$B$4:$H$767,6,0)))</f>
        <v/>
      </c>
      <c r="P64" s="202"/>
    </row>
    <row r="65" spans="1:16" ht="36.75" customHeight="1" x14ac:dyDescent="0.2">
      <c r="A65" s="23">
        <v>8</v>
      </c>
      <c r="B65" s="24" t="s">
        <v>674</v>
      </c>
      <c r="C65" s="256" t="str">
        <f>IF(ISERROR(VLOOKUP(B65,'KAYIT LİSTESİ'!$B$4:$H$767,2,0)),"",(VLOOKUP(B65,'KAYIT LİSTESİ'!$B$4:$H$767,2,0)))</f>
        <v/>
      </c>
      <c r="D65" s="25" t="str">
        <f>IF(ISERROR(VLOOKUP(B65,'KAYIT LİSTESİ'!$B$4:$H$767,4,0)),"",(VLOOKUP(B65,'KAYIT LİSTESİ'!$B$4:$H$767,4,0)))</f>
        <v/>
      </c>
      <c r="E65" s="50" t="str">
        <f>IF(ISERROR(VLOOKUP(B65,'KAYIT LİSTESİ'!$B$4:$H$767,5,0)),"",(VLOOKUP(B65,'KAYIT LİSTESİ'!$B$4:$H$767,5,0)))</f>
        <v/>
      </c>
      <c r="F65" s="50" t="str">
        <f>IF(ISERROR(VLOOKUP(B65,'KAYIT LİSTESİ'!$B$4:$H$767,6,0)),"",(VLOOKUP(B65,'KAYIT LİSTESİ'!$B$4:$H$767,6,0)))</f>
        <v/>
      </c>
      <c r="G65" s="26"/>
      <c r="H65" s="219"/>
      <c r="J65" s="73">
        <v>18</v>
      </c>
      <c r="K65" s="199" t="s">
        <v>538</v>
      </c>
      <c r="L65" s="257" t="str">
        <f>IF(ISERROR(VLOOKUP(K65,'KAYIT LİSTESİ'!$B$4:$H$767,2,0)),"",(VLOOKUP(K65,'KAYIT LİSTESİ'!$B$4:$H$767,2,0)))</f>
        <v/>
      </c>
      <c r="M65" s="201" t="str">
        <f>IF(ISERROR(VLOOKUP(K65,'KAYIT LİSTESİ'!$B$4:$H$767,4,0)),"",(VLOOKUP(K65,'KAYIT LİSTESİ'!$B$4:$H$767,4,0)))</f>
        <v/>
      </c>
      <c r="N65" s="228" t="str">
        <f>IF(ISERROR(VLOOKUP(K65,'KAYIT LİSTESİ'!$B$4:$H$767,5,0)),"",(VLOOKUP(K65,'KAYIT LİSTESİ'!$B$4:$H$767,5,0)))</f>
        <v/>
      </c>
      <c r="O65" s="228" t="str">
        <f>IF(ISERROR(VLOOKUP(K65,'KAYIT LİSTESİ'!$B$4:$H$767,6,0)),"",(VLOOKUP(K65,'KAYIT LİSTESİ'!$B$4:$H$767,6,0)))</f>
        <v/>
      </c>
      <c r="P65" s="202"/>
    </row>
    <row r="66" spans="1:16" ht="36.75" customHeight="1" x14ac:dyDescent="0.2">
      <c r="A66" s="510" t="s">
        <v>18</v>
      </c>
      <c r="B66" s="511"/>
      <c r="C66" s="511"/>
      <c r="D66" s="511"/>
      <c r="E66" s="511"/>
      <c r="F66" s="511"/>
      <c r="G66" s="511"/>
      <c r="H66" s="217"/>
      <c r="J66" s="73">
        <v>19</v>
      </c>
      <c r="K66" s="199" t="s">
        <v>539</v>
      </c>
      <c r="L66" s="257" t="str">
        <f>IF(ISERROR(VLOOKUP(K66,'KAYIT LİSTESİ'!$B$4:$H$767,2,0)),"",(VLOOKUP(K66,'KAYIT LİSTESİ'!$B$4:$H$767,2,0)))</f>
        <v/>
      </c>
      <c r="M66" s="201" t="str">
        <f>IF(ISERROR(VLOOKUP(K66,'KAYIT LİSTESİ'!$B$4:$H$767,4,0)),"",(VLOOKUP(K66,'KAYIT LİSTESİ'!$B$4:$H$767,4,0)))</f>
        <v/>
      </c>
      <c r="N66" s="228" t="str">
        <f>IF(ISERROR(VLOOKUP(K66,'KAYIT LİSTESİ'!$B$4:$H$767,5,0)),"",(VLOOKUP(K66,'KAYIT LİSTESİ'!$B$4:$H$767,5,0)))</f>
        <v/>
      </c>
      <c r="O66" s="228" t="str">
        <f>IF(ISERROR(VLOOKUP(K66,'KAYIT LİSTESİ'!$B$4:$H$767,6,0)),"",(VLOOKUP(K66,'KAYIT LİSTESİ'!$B$4:$H$767,6,0)))</f>
        <v/>
      </c>
      <c r="P66" s="202"/>
    </row>
    <row r="67" spans="1:16" ht="36.75" customHeight="1" x14ac:dyDescent="0.2">
      <c r="A67" s="194" t="s">
        <v>12</v>
      </c>
      <c r="B67" s="194" t="s">
        <v>97</v>
      </c>
      <c r="C67" s="194" t="s">
        <v>96</v>
      </c>
      <c r="D67" s="195" t="s">
        <v>13</v>
      </c>
      <c r="E67" s="196" t="s">
        <v>14</v>
      </c>
      <c r="F67" s="196" t="s">
        <v>216</v>
      </c>
      <c r="G67" s="194" t="s">
        <v>267</v>
      </c>
      <c r="H67" s="218"/>
      <c r="J67" s="73">
        <v>20</v>
      </c>
      <c r="K67" s="199" t="s">
        <v>540</v>
      </c>
      <c r="L67" s="257" t="str">
        <f>IF(ISERROR(VLOOKUP(K67,'KAYIT LİSTESİ'!$B$4:$H$767,2,0)),"",(VLOOKUP(K67,'KAYIT LİSTESİ'!$B$4:$H$767,2,0)))</f>
        <v/>
      </c>
      <c r="M67" s="201" t="str">
        <f>IF(ISERROR(VLOOKUP(K67,'KAYIT LİSTESİ'!$B$4:$H$767,4,0)),"",(VLOOKUP(K67,'KAYIT LİSTESİ'!$B$4:$H$767,4,0)))</f>
        <v/>
      </c>
      <c r="N67" s="228" t="str">
        <f>IF(ISERROR(VLOOKUP(K67,'KAYIT LİSTESİ'!$B$4:$H$767,5,0)),"",(VLOOKUP(K67,'KAYIT LİSTESİ'!$B$4:$H$767,5,0)))</f>
        <v/>
      </c>
      <c r="O67" s="228" t="str">
        <f>IF(ISERROR(VLOOKUP(K67,'KAYIT LİSTESİ'!$B$4:$H$767,6,0)),"",(VLOOKUP(K67,'KAYIT LİSTESİ'!$B$4:$H$767,6,0)))</f>
        <v/>
      </c>
      <c r="P67" s="202"/>
    </row>
    <row r="68" spans="1:16" ht="36.75" customHeight="1" x14ac:dyDescent="0.2">
      <c r="A68" s="23">
        <v>1</v>
      </c>
      <c r="B68" s="24" t="s">
        <v>675</v>
      </c>
      <c r="C68" s="256" t="str">
        <f>IF(ISERROR(VLOOKUP(B68,'KAYIT LİSTESİ'!$B$4:$H$767,2,0)),"",(VLOOKUP(B68,'KAYIT LİSTESİ'!$B$4:$H$767,2,0)))</f>
        <v/>
      </c>
      <c r="D68" s="25" t="str">
        <f>IF(ISERROR(VLOOKUP(B68,'KAYIT LİSTESİ'!$B$4:$H$767,4,0)),"",(VLOOKUP(B68,'KAYIT LİSTESİ'!$B$4:$H$767,4,0)))</f>
        <v/>
      </c>
      <c r="E68" s="50" t="str">
        <f>IF(ISERROR(VLOOKUP(B68,'KAYIT LİSTESİ'!$B$4:$H$767,5,0)),"",(VLOOKUP(B68,'KAYIT LİSTESİ'!$B$4:$H$767,5,0)))</f>
        <v/>
      </c>
      <c r="F68" s="50" t="str">
        <f>IF(ISERROR(VLOOKUP(B68,'KAYIT LİSTESİ'!$B$4:$H$767,6,0)),"",(VLOOKUP(B68,'KAYIT LİSTESİ'!$B$4:$H$767,6,0)))</f>
        <v/>
      </c>
      <c r="G68" s="26"/>
      <c r="H68" s="219"/>
      <c r="J68" s="73">
        <v>21</v>
      </c>
      <c r="K68" s="199" t="s">
        <v>541</v>
      </c>
      <c r="L68" s="257" t="str">
        <f>IF(ISERROR(VLOOKUP(K68,'KAYIT LİSTESİ'!$B$4:$H$767,2,0)),"",(VLOOKUP(K68,'KAYIT LİSTESİ'!$B$4:$H$767,2,0)))</f>
        <v/>
      </c>
      <c r="M68" s="201" t="str">
        <f>IF(ISERROR(VLOOKUP(K68,'KAYIT LİSTESİ'!$B$4:$H$767,4,0)),"",(VLOOKUP(K68,'KAYIT LİSTESİ'!$B$4:$H$767,4,0)))</f>
        <v/>
      </c>
      <c r="N68" s="228" t="str">
        <f>IF(ISERROR(VLOOKUP(K68,'KAYIT LİSTESİ'!$B$4:$H$767,5,0)),"",(VLOOKUP(K68,'KAYIT LİSTESİ'!$B$4:$H$767,5,0)))</f>
        <v/>
      </c>
      <c r="O68" s="228" t="str">
        <f>IF(ISERROR(VLOOKUP(K68,'KAYIT LİSTESİ'!$B$4:$H$767,6,0)),"",(VLOOKUP(K68,'KAYIT LİSTESİ'!$B$4:$H$767,6,0)))</f>
        <v/>
      </c>
      <c r="P68" s="202"/>
    </row>
    <row r="69" spans="1:16" ht="36.75" customHeight="1" x14ac:dyDescent="0.2">
      <c r="A69" s="23">
        <v>2</v>
      </c>
      <c r="B69" s="24" t="s">
        <v>676</v>
      </c>
      <c r="C69" s="256" t="str">
        <f>IF(ISERROR(VLOOKUP(B69,'KAYIT LİSTESİ'!$B$4:$H$767,2,0)),"",(VLOOKUP(B69,'KAYIT LİSTESİ'!$B$4:$H$767,2,0)))</f>
        <v/>
      </c>
      <c r="D69" s="25" t="str">
        <f>IF(ISERROR(VLOOKUP(B69,'KAYIT LİSTESİ'!$B$4:$H$767,4,0)),"",(VLOOKUP(B69,'KAYIT LİSTESİ'!$B$4:$H$767,4,0)))</f>
        <v/>
      </c>
      <c r="E69" s="50" t="str">
        <f>IF(ISERROR(VLOOKUP(B69,'KAYIT LİSTESİ'!$B$4:$H$767,5,0)),"",(VLOOKUP(B69,'KAYIT LİSTESİ'!$B$4:$H$767,5,0)))</f>
        <v/>
      </c>
      <c r="F69" s="50" t="str">
        <f>IF(ISERROR(VLOOKUP(B69,'KAYIT LİSTESİ'!$B$4:$H$767,6,0)),"",(VLOOKUP(B69,'KAYIT LİSTESİ'!$B$4:$H$767,6,0)))</f>
        <v/>
      </c>
      <c r="G69" s="26"/>
      <c r="H69" s="219"/>
      <c r="J69" s="73">
        <v>22</v>
      </c>
      <c r="K69" s="199" t="s">
        <v>542</v>
      </c>
      <c r="L69" s="257" t="str">
        <f>IF(ISERROR(VLOOKUP(K69,'KAYIT LİSTESİ'!$B$4:$H$767,2,0)),"",(VLOOKUP(K69,'KAYIT LİSTESİ'!$B$4:$H$767,2,0)))</f>
        <v/>
      </c>
      <c r="M69" s="201" t="str">
        <f>IF(ISERROR(VLOOKUP(K69,'KAYIT LİSTESİ'!$B$4:$H$767,4,0)),"",(VLOOKUP(K69,'KAYIT LİSTESİ'!$B$4:$H$767,4,0)))</f>
        <v/>
      </c>
      <c r="N69" s="228" t="str">
        <f>IF(ISERROR(VLOOKUP(K69,'KAYIT LİSTESİ'!$B$4:$H$767,5,0)),"",(VLOOKUP(K69,'KAYIT LİSTESİ'!$B$4:$H$767,5,0)))</f>
        <v/>
      </c>
      <c r="O69" s="228" t="str">
        <f>IF(ISERROR(VLOOKUP(K69,'KAYIT LİSTESİ'!$B$4:$H$767,6,0)),"",(VLOOKUP(K69,'KAYIT LİSTESİ'!$B$4:$H$767,6,0)))</f>
        <v/>
      </c>
      <c r="P69" s="202"/>
    </row>
    <row r="70" spans="1:16" ht="36.75" customHeight="1" x14ac:dyDescent="0.2">
      <c r="A70" s="23">
        <v>3</v>
      </c>
      <c r="B70" s="24" t="s">
        <v>677</v>
      </c>
      <c r="C70" s="256" t="str">
        <f>IF(ISERROR(VLOOKUP(B70,'KAYIT LİSTESİ'!$B$4:$H$767,2,0)),"",(VLOOKUP(B70,'KAYIT LİSTESİ'!$B$4:$H$767,2,0)))</f>
        <v/>
      </c>
      <c r="D70" s="25" t="str">
        <f>IF(ISERROR(VLOOKUP(B70,'KAYIT LİSTESİ'!$B$4:$H$767,4,0)),"",(VLOOKUP(B70,'KAYIT LİSTESİ'!$B$4:$H$767,4,0)))</f>
        <v/>
      </c>
      <c r="E70" s="50" t="str">
        <f>IF(ISERROR(VLOOKUP(B70,'KAYIT LİSTESİ'!$B$4:$H$767,5,0)),"",(VLOOKUP(B70,'KAYIT LİSTESİ'!$B$4:$H$767,5,0)))</f>
        <v/>
      </c>
      <c r="F70" s="50" t="str">
        <f>IF(ISERROR(VLOOKUP(B70,'KAYIT LİSTESİ'!$B$4:$H$767,6,0)),"",(VLOOKUP(B70,'KAYIT LİSTESİ'!$B$4:$H$767,6,0)))</f>
        <v/>
      </c>
      <c r="G70" s="26"/>
      <c r="H70" s="219"/>
      <c r="J70" s="73">
        <v>23</v>
      </c>
      <c r="K70" s="199" t="s">
        <v>543</v>
      </c>
      <c r="L70" s="257" t="str">
        <f>IF(ISERROR(VLOOKUP(K70,'KAYIT LİSTESİ'!$B$4:$H$767,2,0)),"",(VLOOKUP(K70,'KAYIT LİSTESİ'!$B$4:$H$767,2,0)))</f>
        <v/>
      </c>
      <c r="M70" s="201" t="str">
        <f>IF(ISERROR(VLOOKUP(K70,'KAYIT LİSTESİ'!$B$4:$H$767,4,0)),"",(VLOOKUP(K70,'KAYIT LİSTESİ'!$B$4:$H$767,4,0)))</f>
        <v/>
      </c>
      <c r="N70" s="228" t="str">
        <f>IF(ISERROR(VLOOKUP(K70,'KAYIT LİSTESİ'!$B$4:$H$767,5,0)),"",(VLOOKUP(K70,'KAYIT LİSTESİ'!$B$4:$H$767,5,0)))</f>
        <v/>
      </c>
      <c r="O70" s="228" t="str">
        <f>IF(ISERROR(VLOOKUP(K70,'KAYIT LİSTESİ'!$B$4:$H$767,6,0)),"",(VLOOKUP(K70,'KAYIT LİSTESİ'!$B$4:$H$767,6,0)))</f>
        <v/>
      </c>
      <c r="P70" s="202"/>
    </row>
    <row r="71" spans="1:16" ht="36.75" customHeight="1" x14ac:dyDescent="0.2">
      <c r="A71" s="23">
        <v>4</v>
      </c>
      <c r="B71" s="24" t="s">
        <v>678</v>
      </c>
      <c r="C71" s="256" t="str">
        <f>IF(ISERROR(VLOOKUP(B71,'KAYIT LİSTESİ'!$B$4:$H$767,2,0)),"",(VLOOKUP(B71,'KAYIT LİSTESİ'!$B$4:$H$767,2,0)))</f>
        <v/>
      </c>
      <c r="D71" s="25" t="str">
        <f>IF(ISERROR(VLOOKUP(B71,'KAYIT LİSTESİ'!$B$4:$H$767,4,0)),"",(VLOOKUP(B71,'KAYIT LİSTESİ'!$B$4:$H$767,4,0)))</f>
        <v/>
      </c>
      <c r="E71" s="50" t="str">
        <f>IF(ISERROR(VLOOKUP(B71,'KAYIT LİSTESİ'!$B$4:$H$767,5,0)),"",(VLOOKUP(B71,'KAYIT LİSTESİ'!$B$4:$H$767,5,0)))</f>
        <v/>
      </c>
      <c r="F71" s="50" t="str">
        <f>IF(ISERROR(VLOOKUP(B71,'KAYIT LİSTESİ'!$B$4:$H$767,6,0)),"",(VLOOKUP(B71,'KAYIT LİSTESİ'!$B$4:$H$767,6,0)))</f>
        <v/>
      </c>
      <c r="G71" s="26"/>
      <c r="H71" s="219"/>
      <c r="J71" s="73">
        <v>24</v>
      </c>
      <c r="K71" s="199" t="s">
        <v>544</v>
      </c>
      <c r="L71" s="257" t="str">
        <f>IF(ISERROR(VLOOKUP(K71,'KAYIT LİSTESİ'!$B$4:$H$767,2,0)),"",(VLOOKUP(K71,'KAYIT LİSTESİ'!$B$4:$H$767,2,0)))</f>
        <v/>
      </c>
      <c r="M71" s="201" t="str">
        <f>IF(ISERROR(VLOOKUP(K71,'KAYIT LİSTESİ'!$B$4:$H$767,4,0)),"",(VLOOKUP(K71,'KAYIT LİSTESİ'!$B$4:$H$767,4,0)))</f>
        <v/>
      </c>
      <c r="N71" s="228" t="str">
        <f>IF(ISERROR(VLOOKUP(K71,'KAYIT LİSTESİ'!$B$4:$H$767,5,0)),"",(VLOOKUP(K71,'KAYIT LİSTESİ'!$B$4:$H$767,5,0)))</f>
        <v/>
      </c>
      <c r="O71" s="228" t="str">
        <f>IF(ISERROR(VLOOKUP(K71,'KAYIT LİSTESİ'!$B$4:$H$767,6,0)),"",(VLOOKUP(K71,'KAYIT LİSTESİ'!$B$4:$H$767,6,0)))</f>
        <v/>
      </c>
      <c r="P71" s="202"/>
    </row>
    <row r="72" spans="1:16" ht="36.75" customHeight="1" x14ac:dyDescent="0.2">
      <c r="A72" s="23">
        <v>5</v>
      </c>
      <c r="B72" s="24" t="s">
        <v>679</v>
      </c>
      <c r="C72" s="256" t="str">
        <f>IF(ISERROR(VLOOKUP(B72,'KAYIT LİSTESİ'!$B$4:$H$767,2,0)),"",(VLOOKUP(B72,'KAYIT LİSTESİ'!$B$4:$H$767,2,0)))</f>
        <v/>
      </c>
      <c r="D72" s="25" t="str">
        <f>IF(ISERROR(VLOOKUP(B72,'KAYIT LİSTESİ'!$B$4:$H$767,4,0)),"",(VLOOKUP(B72,'KAYIT LİSTESİ'!$B$4:$H$767,4,0)))</f>
        <v/>
      </c>
      <c r="E72" s="50" t="str">
        <f>IF(ISERROR(VLOOKUP(B72,'KAYIT LİSTESİ'!$B$4:$H$767,5,0)),"",(VLOOKUP(B72,'KAYIT LİSTESİ'!$B$4:$H$767,5,0)))</f>
        <v/>
      </c>
      <c r="F72" s="50" t="str">
        <f>IF(ISERROR(VLOOKUP(B72,'KAYIT LİSTESİ'!$B$4:$H$767,6,0)),"",(VLOOKUP(B72,'KAYIT LİSTESİ'!$B$4:$H$767,6,0)))</f>
        <v/>
      </c>
      <c r="G72" s="26"/>
      <c r="H72" s="219"/>
      <c r="J72" s="73">
        <v>25</v>
      </c>
      <c r="K72" s="199" t="s">
        <v>545</v>
      </c>
      <c r="L72" s="257" t="str">
        <f>IF(ISERROR(VLOOKUP(K72,'KAYIT LİSTESİ'!$B$4:$H$767,2,0)),"",(VLOOKUP(K72,'KAYIT LİSTESİ'!$B$4:$H$767,2,0)))</f>
        <v/>
      </c>
      <c r="M72" s="201" t="str">
        <f>IF(ISERROR(VLOOKUP(K72,'KAYIT LİSTESİ'!$B$4:$H$767,4,0)),"",(VLOOKUP(K72,'KAYIT LİSTESİ'!$B$4:$H$767,4,0)))</f>
        <v/>
      </c>
      <c r="N72" s="228" t="str">
        <f>IF(ISERROR(VLOOKUP(K72,'KAYIT LİSTESİ'!$B$4:$H$767,5,0)),"",(VLOOKUP(K72,'KAYIT LİSTESİ'!$B$4:$H$767,5,0)))</f>
        <v/>
      </c>
      <c r="O72" s="228" t="str">
        <f>IF(ISERROR(VLOOKUP(K72,'KAYIT LİSTESİ'!$B$4:$H$767,6,0)),"",(VLOOKUP(K72,'KAYIT LİSTESİ'!$B$4:$H$767,6,0)))</f>
        <v/>
      </c>
      <c r="P72" s="202"/>
    </row>
    <row r="73" spans="1:16" ht="36.75" customHeight="1" x14ac:dyDescent="0.3">
      <c r="A73" s="23">
        <v>6</v>
      </c>
      <c r="B73" s="24" t="s">
        <v>680</v>
      </c>
      <c r="C73" s="256" t="str">
        <f>IF(ISERROR(VLOOKUP(B73,'KAYIT LİSTESİ'!$B$4:$H$767,2,0)),"",(VLOOKUP(B73,'KAYIT LİSTESİ'!$B$4:$H$767,2,0)))</f>
        <v/>
      </c>
      <c r="D73" s="25" t="str">
        <f>IF(ISERROR(VLOOKUP(B73,'KAYIT LİSTESİ'!$B$4:$H$767,4,0)),"",(VLOOKUP(B73,'KAYIT LİSTESİ'!$B$4:$H$767,4,0)))</f>
        <v/>
      </c>
      <c r="E73" s="50" t="str">
        <f>IF(ISERROR(VLOOKUP(B73,'KAYIT LİSTESİ'!$B$4:$H$767,5,0)),"",(VLOOKUP(B73,'KAYIT LİSTESİ'!$B$4:$H$767,5,0)))</f>
        <v/>
      </c>
      <c r="F73" s="50" t="str">
        <f>IF(ISERROR(VLOOKUP(B73,'KAYIT LİSTESİ'!$B$4:$H$767,6,0)),"",(VLOOKUP(B73,'KAYIT LİSTESİ'!$B$4:$H$767,6,0)))</f>
        <v/>
      </c>
      <c r="G73" s="26"/>
      <c r="H73" s="219"/>
      <c r="J73" s="514" t="s">
        <v>411</v>
      </c>
      <c r="K73" s="514"/>
      <c r="L73" s="514"/>
      <c r="M73" s="514"/>
      <c r="N73" s="514"/>
      <c r="O73" s="514"/>
      <c r="P73" s="514"/>
    </row>
    <row r="74" spans="1:16" ht="36.75" customHeight="1" x14ac:dyDescent="0.2">
      <c r="A74" s="23">
        <v>7</v>
      </c>
      <c r="B74" s="24" t="s">
        <v>681</v>
      </c>
      <c r="C74" s="256" t="str">
        <f>IF(ISERROR(VLOOKUP(B74,'KAYIT LİSTESİ'!$B$4:$H$767,2,0)),"",(VLOOKUP(B74,'KAYIT LİSTESİ'!$B$4:$H$767,2,0)))</f>
        <v/>
      </c>
      <c r="D74" s="25" t="str">
        <f>IF(ISERROR(VLOOKUP(B74,'KAYIT LİSTESİ'!$B$4:$H$767,4,0)),"",(VLOOKUP(B74,'KAYIT LİSTESİ'!$B$4:$H$767,4,0)))</f>
        <v/>
      </c>
      <c r="E74" s="50" t="str">
        <f>IF(ISERROR(VLOOKUP(B74,'KAYIT LİSTESİ'!$B$4:$H$767,5,0)),"",(VLOOKUP(B74,'KAYIT LİSTESİ'!$B$4:$H$767,5,0)))</f>
        <v/>
      </c>
      <c r="F74" s="50" t="str">
        <f>IF(ISERROR(VLOOKUP(B74,'KAYIT LİSTESİ'!$B$4:$H$767,6,0)),"",(VLOOKUP(B74,'KAYIT LİSTESİ'!$B$4:$H$767,6,0)))</f>
        <v/>
      </c>
      <c r="G74" s="26"/>
      <c r="H74" s="219"/>
      <c r="J74" s="512" t="s">
        <v>6</v>
      </c>
      <c r="K74" s="515"/>
      <c r="L74" s="512" t="s">
        <v>95</v>
      </c>
      <c r="M74" s="512" t="s">
        <v>21</v>
      </c>
      <c r="N74" s="512" t="s">
        <v>7</v>
      </c>
      <c r="O74" s="512" t="s">
        <v>215</v>
      </c>
      <c r="P74" s="512" t="s">
        <v>267</v>
      </c>
    </row>
    <row r="75" spans="1:16" ht="36.75" customHeight="1" x14ac:dyDescent="0.2">
      <c r="A75" s="23">
        <v>8</v>
      </c>
      <c r="B75" s="24" t="s">
        <v>682</v>
      </c>
      <c r="C75" s="256" t="str">
        <f>IF(ISERROR(VLOOKUP(B75,'KAYIT LİSTESİ'!$B$4:$H$767,2,0)),"",(VLOOKUP(B75,'KAYIT LİSTESİ'!$B$4:$H$767,2,0)))</f>
        <v/>
      </c>
      <c r="D75" s="25" t="str">
        <f>IF(ISERROR(VLOOKUP(B75,'KAYIT LİSTESİ'!$B$4:$H$767,4,0)),"",(VLOOKUP(B75,'KAYIT LİSTESİ'!$B$4:$H$767,4,0)))</f>
        <v/>
      </c>
      <c r="E75" s="50" t="str">
        <f>IF(ISERROR(VLOOKUP(B75,'KAYIT LİSTESİ'!$B$4:$H$767,5,0)),"",(VLOOKUP(B75,'KAYIT LİSTESİ'!$B$4:$H$767,5,0)))</f>
        <v/>
      </c>
      <c r="F75" s="50" t="str">
        <f>IF(ISERROR(VLOOKUP(B75,'KAYIT LİSTESİ'!$B$4:$H$767,6,0)),"",(VLOOKUP(B75,'KAYIT LİSTESİ'!$B$4:$H$767,6,0)))</f>
        <v/>
      </c>
      <c r="G75" s="26"/>
      <c r="H75" s="219"/>
      <c r="J75" s="513"/>
      <c r="K75" s="515"/>
      <c r="L75" s="513"/>
      <c r="M75" s="513"/>
      <c r="N75" s="513"/>
      <c r="O75" s="513"/>
      <c r="P75" s="513"/>
    </row>
    <row r="76" spans="1:16" ht="36.75" customHeight="1" x14ac:dyDescent="0.2">
      <c r="A76" s="510" t="s">
        <v>43</v>
      </c>
      <c r="B76" s="511"/>
      <c r="C76" s="511"/>
      <c r="D76" s="511"/>
      <c r="E76" s="511"/>
      <c r="F76" s="511"/>
      <c r="G76" s="511"/>
      <c r="H76" s="217"/>
      <c r="J76" s="96">
        <v>1</v>
      </c>
      <c r="K76" s="97" t="s">
        <v>412</v>
      </c>
      <c r="L76" s="258" t="str">
        <f>IF(ISERROR(VLOOKUP(K76,'KAYIT LİSTESİ'!$B$4:$H$767,2,0)),"",(VLOOKUP(K76,'KAYIT LİSTESİ'!$B$4:$H$767,2,0)))</f>
        <v/>
      </c>
      <c r="M76" s="98" t="str">
        <f>IF(ISERROR(VLOOKUP(K76,'KAYIT LİSTESİ'!$B$4:$H$767,4,0)),"",(VLOOKUP(K76,'KAYIT LİSTESİ'!$B$4:$H$767,4,0)))</f>
        <v/>
      </c>
      <c r="N76" s="186" t="str">
        <f>IF(ISERROR(VLOOKUP(K76,'KAYIT LİSTESİ'!$B$4:$H$767,5,0)),"",(VLOOKUP(K76,'KAYIT LİSTESİ'!$B$4:$H$767,5,0)))</f>
        <v/>
      </c>
      <c r="O76" s="186" t="str">
        <f>IF(ISERROR(VLOOKUP(K76,'KAYIT LİSTESİ'!$B$4:$H$767,6,0)),"",(VLOOKUP(K76,'KAYIT LİSTESİ'!$B$4:$H$767,6,0)))</f>
        <v/>
      </c>
      <c r="P76" s="202"/>
    </row>
    <row r="77" spans="1:16" ht="36.75" customHeight="1" x14ac:dyDescent="0.2">
      <c r="A77" s="194" t="s">
        <v>12</v>
      </c>
      <c r="B77" s="194" t="s">
        <v>97</v>
      </c>
      <c r="C77" s="194" t="s">
        <v>96</v>
      </c>
      <c r="D77" s="195" t="s">
        <v>13</v>
      </c>
      <c r="E77" s="196" t="s">
        <v>14</v>
      </c>
      <c r="F77" s="196" t="s">
        <v>216</v>
      </c>
      <c r="G77" s="194" t="s">
        <v>267</v>
      </c>
      <c r="H77" s="218"/>
      <c r="J77" s="96">
        <v>2</v>
      </c>
      <c r="K77" s="97" t="s">
        <v>413</v>
      </c>
      <c r="L77" s="258" t="str">
        <f>IF(ISERROR(VLOOKUP(K77,'KAYIT LİSTESİ'!$B$4:$H$767,2,0)),"",(VLOOKUP(K77,'KAYIT LİSTESİ'!$B$4:$H$767,2,0)))</f>
        <v/>
      </c>
      <c r="M77" s="98" t="str">
        <f>IF(ISERROR(VLOOKUP(K77,'KAYIT LİSTESİ'!$B$4:$H$767,4,0)),"",(VLOOKUP(K77,'KAYIT LİSTESİ'!$B$4:$H$767,4,0)))</f>
        <v/>
      </c>
      <c r="N77" s="186" t="str">
        <f>IF(ISERROR(VLOOKUP(K77,'KAYIT LİSTESİ'!$B$4:$H$767,5,0)),"",(VLOOKUP(K77,'KAYIT LİSTESİ'!$B$4:$H$767,5,0)))</f>
        <v/>
      </c>
      <c r="O77" s="186" t="str">
        <f>IF(ISERROR(VLOOKUP(K77,'KAYIT LİSTESİ'!$B$4:$H$767,6,0)),"",(VLOOKUP(K77,'KAYIT LİSTESİ'!$B$4:$H$767,6,0)))</f>
        <v/>
      </c>
      <c r="P77" s="202"/>
    </row>
    <row r="78" spans="1:16" ht="36.75" customHeight="1" x14ac:dyDescent="0.2">
      <c r="A78" s="23">
        <v>1</v>
      </c>
      <c r="B78" s="24" t="s">
        <v>683</v>
      </c>
      <c r="C78" s="256" t="str">
        <f>IF(ISERROR(VLOOKUP(B78,'KAYIT LİSTESİ'!$B$4:$H$767,2,0)),"",(VLOOKUP(B78,'KAYIT LİSTESİ'!$B$4:$H$767,2,0)))</f>
        <v/>
      </c>
      <c r="D78" s="25" t="str">
        <f>IF(ISERROR(VLOOKUP(B78,'KAYIT LİSTESİ'!$B$4:$H$767,4,0)),"",(VLOOKUP(B78,'KAYIT LİSTESİ'!$B$4:$H$767,4,0)))</f>
        <v/>
      </c>
      <c r="E78" s="50" t="str">
        <f>IF(ISERROR(VLOOKUP(B78,'KAYIT LİSTESİ'!$B$4:$H$767,5,0)),"",(VLOOKUP(B78,'KAYIT LİSTESİ'!$B$4:$H$767,5,0)))</f>
        <v/>
      </c>
      <c r="F78" s="50" t="str">
        <f>IF(ISERROR(VLOOKUP(B78,'KAYIT LİSTESİ'!$B$4:$H$767,6,0)),"",(VLOOKUP(B78,'KAYIT LİSTESİ'!$B$4:$H$767,6,0)))</f>
        <v/>
      </c>
      <c r="G78" s="26"/>
      <c r="H78" s="219"/>
      <c r="J78" s="96">
        <v>3</v>
      </c>
      <c r="K78" s="97" t="s">
        <v>414</v>
      </c>
      <c r="L78" s="258" t="str">
        <f>IF(ISERROR(VLOOKUP(K78,'KAYIT LİSTESİ'!$B$4:$H$767,2,0)),"",(VLOOKUP(K78,'KAYIT LİSTESİ'!$B$4:$H$767,2,0)))</f>
        <v/>
      </c>
      <c r="M78" s="98" t="str">
        <f>IF(ISERROR(VLOOKUP(K78,'KAYIT LİSTESİ'!$B$4:$H$767,4,0)),"",(VLOOKUP(K78,'KAYIT LİSTESİ'!$B$4:$H$767,4,0)))</f>
        <v/>
      </c>
      <c r="N78" s="186" t="str">
        <f>IF(ISERROR(VLOOKUP(K78,'KAYIT LİSTESİ'!$B$4:$H$767,5,0)),"",(VLOOKUP(K78,'KAYIT LİSTESİ'!$B$4:$H$767,5,0)))</f>
        <v/>
      </c>
      <c r="O78" s="186" t="str">
        <f>IF(ISERROR(VLOOKUP(K78,'KAYIT LİSTESİ'!$B$4:$H$767,6,0)),"",(VLOOKUP(K78,'KAYIT LİSTESİ'!$B$4:$H$767,6,0)))</f>
        <v/>
      </c>
      <c r="P78" s="202"/>
    </row>
    <row r="79" spans="1:16" ht="36.75" customHeight="1" x14ac:dyDescent="0.2">
      <c r="A79" s="23">
        <v>2</v>
      </c>
      <c r="B79" s="24" t="s">
        <v>684</v>
      </c>
      <c r="C79" s="256" t="str">
        <f>IF(ISERROR(VLOOKUP(B79,'KAYIT LİSTESİ'!$B$4:$H$767,2,0)),"",(VLOOKUP(B79,'KAYIT LİSTESİ'!$B$4:$H$767,2,0)))</f>
        <v/>
      </c>
      <c r="D79" s="25" t="str">
        <f>IF(ISERROR(VLOOKUP(B79,'KAYIT LİSTESİ'!$B$4:$H$767,4,0)),"",(VLOOKUP(B79,'KAYIT LİSTESİ'!$B$4:$H$767,4,0)))</f>
        <v/>
      </c>
      <c r="E79" s="50" t="str">
        <f>IF(ISERROR(VLOOKUP(B79,'KAYIT LİSTESİ'!$B$4:$H$767,5,0)),"",(VLOOKUP(B79,'KAYIT LİSTESİ'!$B$4:$H$767,5,0)))</f>
        <v/>
      </c>
      <c r="F79" s="50" t="str">
        <f>IF(ISERROR(VLOOKUP(B79,'KAYIT LİSTESİ'!$B$4:$H$767,6,0)),"",(VLOOKUP(B79,'KAYIT LİSTESİ'!$B$4:$H$767,6,0)))</f>
        <v/>
      </c>
      <c r="G79" s="26"/>
      <c r="H79" s="219"/>
      <c r="J79" s="96">
        <v>4</v>
      </c>
      <c r="K79" s="97" t="s">
        <v>415</v>
      </c>
      <c r="L79" s="258" t="str">
        <f>IF(ISERROR(VLOOKUP(K79,'KAYIT LİSTESİ'!$B$4:$H$767,2,0)),"",(VLOOKUP(K79,'KAYIT LİSTESİ'!$B$4:$H$767,2,0)))</f>
        <v/>
      </c>
      <c r="M79" s="98" t="str">
        <f>IF(ISERROR(VLOOKUP(K79,'KAYIT LİSTESİ'!$B$4:$H$767,4,0)),"",(VLOOKUP(K79,'KAYIT LİSTESİ'!$B$4:$H$767,4,0)))</f>
        <v/>
      </c>
      <c r="N79" s="186" t="str">
        <f>IF(ISERROR(VLOOKUP(K79,'KAYIT LİSTESİ'!$B$4:$H$767,5,0)),"",(VLOOKUP(K79,'KAYIT LİSTESİ'!$B$4:$H$767,5,0)))</f>
        <v/>
      </c>
      <c r="O79" s="186" t="str">
        <f>IF(ISERROR(VLOOKUP(K79,'KAYIT LİSTESİ'!$B$4:$H$767,6,0)),"",(VLOOKUP(K79,'KAYIT LİSTESİ'!$B$4:$H$767,6,0)))</f>
        <v/>
      </c>
      <c r="P79" s="202"/>
    </row>
    <row r="80" spans="1:16" ht="36.75" customHeight="1" x14ac:dyDescent="0.2">
      <c r="A80" s="23">
        <v>3</v>
      </c>
      <c r="B80" s="24" t="s">
        <v>685</v>
      </c>
      <c r="C80" s="256" t="str">
        <f>IF(ISERROR(VLOOKUP(B80,'KAYIT LİSTESİ'!$B$4:$H$767,2,0)),"",(VLOOKUP(B80,'KAYIT LİSTESİ'!$B$4:$H$767,2,0)))</f>
        <v/>
      </c>
      <c r="D80" s="25" t="str">
        <f>IF(ISERROR(VLOOKUP(B80,'KAYIT LİSTESİ'!$B$4:$H$767,4,0)),"",(VLOOKUP(B80,'KAYIT LİSTESİ'!$B$4:$H$767,4,0)))</f>
        <v/>
      </c>
      <c r="E80" s="50" t="str">
        <f>IF(ISERROR(VLOOKUP(B80,'KAYIT LİSTESİ'!$B$4:$H$767,5,0)),"",(VLOOKUP(B80,'KAYIT LİSTESİ'!$B$4:$H$767,5,0)))</f>
        <v/>
      </c>
      <c r="F80" s="50" t="str">
        <f>IF(ISERROR(VLOOKUP(B80,'KAYIT LİSTESİ'!$B$4:$H$767,6,0)),"",(VLOOKUP(B80,'KAYIT LİSTESİ'!$B$4:$H$767,6,0)))</f>
        <v/>
      </c>
      <c r="G80" s="26"/>
      <c r="H80" s="219"/>
      <c r="J80" s="96">
        <v>5</v>
      </c>
      <c r="K80" s="97" t="s">
        <v>416</v>
      </c>
      <c r="L80" s="258" t="str">
        <f>IF(ISERROR(VLOOKUP(K80,'KAYIT LİSTESİ'!$B$4:$H$767,2,0)),"",(VLOOKUP(K80,'KAYIT LİSTESİ'!$B$4:$H$767,2,0)))</f>
        <v/>
      </c>
      <c r="M80" s="98" t="str">
        <f>IF(ISERROR(VLOOKUP(K80,'KAYIT LİSTESİ'!$B$4:$H$767,4,0)),"",(VLOOKUP(K80,'KAYIT LİSTESİ'!$B$4:$H$767,4,0)))</f>
        <v/>
      </c>
      <c r="N80" s="186" t="str">
        <f>IF(ISERROR(VLOOKUP(K80,'KAYIT LİSTESİ'!$B$4:$H$767,5,0)),"",(VLOOKUP(K80,'KAYIT LİSTESİ'!$B$4:$H$767,5,0)))</f>
        <v/>
      </c>
      <c r="O80" s="186" t="str">
        <f>IF(ISERROR(VLOOKUP(K80,'KAYIT LİSTESİ'!$B$4:$H$767,6,0)),"",(VLOOKUP(K80,'KAYIT LİSTESİ'!$B$4:$H$767,6,0)))</f>
        <v/>
      </c>
      <c r="P80" s="202"/>
    </row>
    <row r="81" spans="1:16" ht="36.75" customHeight="1" x14ac:dyDescent="0.2">
      <c r="A81" s="23">
        <v>4</v>
      </c>
      <c r="B81" s="24" t="s">
        <v>686</v>
      </c>
      <c r="C81" s="256" t="str">
        <f>IF(ISERROR(VLOOKUP(B81,'KAYIT LİSTESİ'!$B$4:$H$767,2,0)),"",(VLOOKUP(B81,'KAYIT LİSTESİ'!$B$4:$H$767,2,0)))</f>
        <v/>
      </c>
      <c r="D81" s="25" t="str">
        <f>IF(ISERROR(VLOOKUP(B81,'KAYIT LİSTESİ'!$B$4:$H$767,4,0)),"",(VLOOKUP(B81,'KAYIT LİSTESİ'!$B$4:$H$767,4,0)))</f>
        <v/>
      </c>
      <c r="E81" s="50" t="str">
        <f>IF(ISERROR(VLOOKUP(B81,'KAYIT LİSTESİ'!$B$4:$H$767,5,0)),"",(VLOOKUP(B81,'KAYIT LİSTESİ'!$B$4:$H$767,5,0)))</f>
        <v/>
      </c>
      <c r="F81" s="50" t="str">
        <f>IF(ISERROR(VLOOKUP(B81,'KAYIT LİSTESİ'!$B$4:$H$767,6,0)),"",(VLOOKUP(B81,'KAYIT LİSTESİ'!$B$4:$H$767,6,0)))</f>
        <v/>
      </c>
      <c r="G81" s="26"/>
      <c r="H81" s="219"/>
      <c r="J81" s="96">
        <v>6</v>
      </c>
      <c r="K81" s="97" t="s">
        <v>417</v>
      </c>
      <c r="L81" s="258" t="str">
        <f>IF(ISERROR(VLOOKUP(K81,'KAYIT LİSTESİ'!$B$4:$H$767,2,0)),"",(VLOOKUP(K81,'KAYIT LİSTESİ'!$B$4:$H$767,2,0)))</f>
        <v/>
      </c>
      <c r="M81" s="98" t="str">
        <f>IF(ISERROR(VLOOKUP(K81,'KAYIT LİSTESİ'!$B$4:$H$767,4,0)),"",(VLOOKUP(K81,'KAYIT LİSTESİ'!$B$4:$H$767,4,0)))</f>
        <v/>
      </c>
      <c r="N81" s="186" t="str">
        <f>IF(ISERROR(VLOOKUP(K81,'KAYIT LİSTESİ'!$B$4:$H$767,5,0)),"",(VLOOKUP(K81,'KAYIT LİSTESİ'!$B$4:$H$767,5,0)))</f>
        <v/>
      </c>
      <c r="O81" s="186" t="str">
        <f>IF(ISERROR(VLOOKUP(K81,'KAYIT LİSTESİ'!$B$4:$H$767,6,0)),"",(VLOOKUP(K81,'KAYIT LİSTESİ'!$B$4:$H$767,6,0)))</f>
        <v/>
      </c>
      <c r="P81" s="202"/>
    </row>
    <row r="82" spans="1:16" ht="36.75" customHeight="1" x14ac:dyDescent="0.2">
      <c r="A82" s="23">
        <v>5</v>
      </c>
      <c r="B82" s="24" t="s">
        <v>687</v>
      </c>
      <c r="C82" s="256" t="str">
        <f>IF(ISERROR(VLOOKUP(B82,'KAYIT LİSTESİ'!$B$4:$H$767,2,0)),"",(VLOOKUP(B82,'KAYIT LİSTESİ'!$B$4:$H$767,2,0)))</f>
        <v/>
      </c>
      <c r="D82" s="25" t="str">
        <f>IF(ISERROR(VLOOKUP(B82,'KAYIT LİSTESİ'!$B$4:$H$767,4,0)),"",(VLOOKUP(B82,'KAYIT LİSTESİ'!$B$4:$H$767,4,0)))</f>
        <v/>
      </c>
      <c r="E82" s="50" t="str">
        <f>IF(ISERROR(VLOOKUP(B82,'KAYIT LİSTESİ'!$B$4:$H$767,5,0)),"",(VLOOKUP(B82,'KAYIT LİSTESİ'!$B$4:$H$767,5,0)))</f>
        <v/>
      </c>
      <c r="F82" s="50" t="str">
        <f>IF(ISERROR(VLOOKUP(B82,'KAYIT LİSTESİ'!$B$4:$H$767,6,0)),"",(VLOOKUP(B82,'KAYIT LİSTESİ'!$B$4:$H$767,6,0)))</f>
        <v/>
      </c>
      <c r="G82" s="26"/>
      <c r="H82" s="219"/>
      <c r="J82" s="96">
        <v>7</v>
      </c>
      <c r="K82" s="97" t="s">
        <v>418</v>
      </c>
      <c r="L82" s="258" t="str">
        <f>IF(ISERROR(VLOOKUP(K82,'KAYIT LİSTESİ'!$B$4:$H$767,2,0)),"",(VLOOKUP(K82,'KAYIT LİSTESİ'!$B$4:$H$767,2,0)))</f>
        <v/>
      </c>
      <c r="M82" s="98" t="str">
        <f>IF(ISERROR(VLOOKUP(K82,'KAYIT LİSTESİ'!$B$4:$H$767,4,0)),"",(VLOOKUP(K82,'KAYIT LİSTESİ'!$B$4:$H$767,4,0)))</f>
        <v/>
      </c>
      <c r="N82" s="186" t="str">
        <f>IF(ISERROR(VLOOKUP(K82,'KAYIT LİSTESİ'!$B$4:$H$767,5,0)),"",(VLOOKUP(K82,'KAYIT LİSTESİ'!$B$4:$H$767,5,0)))</f>
        <v/>
      </c>
      <c r="O82" s="186" t="str">
        <f>IF(ISERROR(VLOOKUP(K82,'KAYIT LİSTESİ'!$B$4:$H$767,6,0)),"",(VLOOKUP(K82,'KAYIT LİSTESİ'!$B$4:$H$767,6,0)))</f>
        <v/>
      </c>
      <c r="P82" s="202"/>
    </row>
    <row r="83" spans="1:16" ht="36.75" customHeight="1" x14ac:dyDescent="0.2">
      <c r="A83" s="23">
        <v>6</v>
      </c>
      <c r="B83" s="24" t="s">
        <v>688</v>
      </c>
      <c r="C83" s="256" t="str">
        <f>IF(ISERROR(VLOOKUP(B83,'KAYIT LİSTESİ'!$B$4:$H$767,2,0)),"",(VLOOKUP(B83,'KAYIT LİSTESİ'!$B$4:$H$767,2,0)))</f>
        <v/>
      </c>
      <c r="D83" s="25" t="str">
        <f>IF(ISERROR(VLOOKUP(B83,'KAYIT LİSTESİ'!$B$4:$H$767,4,0)),"",(VLOOKUP(B83,'KAYIT LİSTESİ'!$B$4:$H$767,4,0)))</f>
        <v/>
      </c>
      <c r="E83" s="50" t="str">
        <f>IF(ISERROR(VLOOKUP(B83,'KAYIT LİSTESİ'!$B$4:$H$767,5,0)),"",(VLOOKUP(B83,'KAYIT LİSTESİ'!$B$4:$H$767,5,0)))</f>
        <v/>
      </c>
      <c r="F83" s="50" t="str">
        <f>IF(ISERROR(VLOOKUP(B83,'KAYIT LİSTESİ'!$B$4:$H$767,6,0)),"",(VLOOKUP(B83,'KAYIT LİSTESİ'!$B$4:$H$767,6,0)))</f>
        <v/>
      </c>
      <c r="G83" s="26"/>
      <c r="H83" s="219"/>
      <c r="J83" s="96">
        <v>8</v>
      </c>
      <c r="K83" s="97" t="s">
        <v>419</v>
      </c>
      <c r="L83" s="258" t="str">
        <f>IF(ISERROR(VLOOKUP(K83,'KAYIT LİSTESİ'!$B$4:$H$767,2,0)),"",(VLOOKUP(K83,'KAYIT LİSTESİ'!$B$4:$H$767,2,0)))</f>
        <v/>
      </c>
      <c r="M83" s="98" t="str">
        <f>IF(ISERROR(VLOOKUP(K83,'KAYIT LİSTESİ'!$B$4:$H$767,4,0)),"",(VLOOKUP(K83,'KAYIT LİSTESİ'!$B$4:$H$767,4,0)))</f>
        <v/>
      </c>
      <c r="N83" s="186" t="str">
        <f>IF(ISERROR(VLOOKUP(K83,'KAYIT LİSTESİ'!$B$4:$H$767,5,0)),"",(VLOOKUP(K83,'KAYIT LİSTESİ'!$B$4:$H$767,5,0)))</f>
        <v/>
      </c>
      <c r="O83" s="186" t="str">
        <f>IF(ISERROR(VLOOKUP(K83,'KAYIT LİSTESİ'!$B$4:$H$767,6,0)),"",(VLOOKUP(K83,'KAYIT LİSTESİ'!$B$4:$H$767,6,0)))</f>
        <v/>
      </c>
      <c r="P83" s="202"/>
    </row>
    <row r="84" spans="1:16" ht="36.75" customHeight="1" x14ac:dyDescent="0.2">
      <c r="A84" s="23">
        <v>7</v>
      </c>
      <c r="B84" s="24" t="s">
        <v>689</v>
      </c>
      <c r="C84" s="256" t="str">
        <f>IF(ISERROR(VLOOKUP(B84,'KAYIT LİSTESİ'!$B$4:$H$767,2,0)),"",(VLOOKUP(B84,'KAYIT LİSTESİ'!$B$4:$H$767,2,0)))</f>
        <v/>
      </c>
      <c r="D84" s="25" t="str">
        <f>IF(ISERROR(VLOOKUP(B84,'KAYIT LİSTESİ'!$B$4:$H$767,4,0)),"",(VLOOKUP(B84,'KAYIT LİSTESİ'!$B$4:$H$767,4,0)))</f>
        <v/>
      </c>
      <c r="E84" s="50" t="str">
        <f>IF(ISERROR(VLOOKUP(B84,'KAYIT LİSTESİ'!$B$4:$H$767,5,0)),"",(VLOOKUP(B84,'KAYIT LİSTESİ'!$B$4:$H$767,5,0)))</f>
        <v/>
      </c>
      <c r="F84" s="50" t="str">
        <f>IF(ISERROR(VLOOKUP(B84,'KAYIT LİSTESİ'!$B$4:$H$767,6,0)),"",(VLOOKUP(B84,'KAYIT LİSTESİ'!$B$4:$H$767,6,0)))</f>
        <v/>
      </c>
      <c r="G84" s="26"/>
      <c r="H84" s="219"/>
      <c r="J84" s="96">
        <v>9</v>
      </c>
      <c r="K84" s="97" t="s">
        <v>420</v>
      </c>
      <c r="L84" s="258" t="str">
        <f>IF(ISERROR(VLOOKUP(K84,'KAYIT LİSTESİ'!$B$4:$H$767,2,0)),"",(VLOOKUP(K84,'KAYIT LİSTESİ'!$B$4:$H$767,2,0)))</f>
        <v/>
      </c>
      <c r="M84" s="98" t="str">
        <f>IF(ISERROR(VLOOKUP(K84,'KAYIT LİSTESİ'!$B$4:$H$767,4,0)),"",(VLOOKUP(K84,'KAYIT LİSTESİ'!$B$4:$H$767,4,0)))</f>
        <v/>
      </c>
      <c r="N84" s="186" t="str">
        <f>IF(ISERROR(VLOOKUP(K84,'KAYIT LİSTESİ'!$B$4:$H$767,5,0)),"",(VLOOKUP(K84,'KAYIT LİSTESİ'!$B$4:$H$767,5,0)))</f>
        <v/>
      </c>
      <c r="O84" s="186" t="str">
        <f>IF(ISERROR(VLOOKUP(K84,'KAYIT LİSTESİ'!$B$4:$H$767,6,0)),"",(VLOOKUP(K84,'KAYIT LİSTESİ'!$B$4:$H$767,6,0)))</f>
        <v/>
      </c>
      <c r="P84" s="202"/>
    </row>
    <row r="85" spans="1:16" ht="36.75" customHeight="1" x14ac:dyDescent="0.2">
      <c r="A85" s="23">
        <v>8</v>
      </c>
      <c r="B85" s="24" t="s">
        <v>690</v>
      </c>
      <c r="C85" s="256" t="str">
        <f>IF(ISERROR(VLOOKUP(B85,'KAYIT LİSTESİ'!$B$4:$H$767,2,0)),"",(VLOOKUP(B85,'KAYIT LİSTESİ'!$B$4:$H$767,2,0)))</f>
        <v/>
      </c>
      <c r="D85" s="25" t="str">
        <f>IF(ISERROR(VLOOKUP(B85,'KAYIT LİSTESİ'!$B$4:$H$767,4,0)),"",(VLOOKUP(B85,'KAYIT LİSTESİ'!$B$4:$H$767,4,0)))</f>
        <v/>
      </c>
      <c r="E85" s="50" t="str">
        <f>IF(ISERROR(VLOOKUP(B85,'KAYIT LİSTESİ'!$B$4:$H$767,5,0)),"",(VLOOKUP(B85,'KAYIT LİSTESİ'!$B$4:$H$767,5,0)))</f>
        <v/>
      </c>
      <c r="F85" s="50" t="str">
        <f>IF(ISERROR(VLOOKUP(B85,'KAYIT LİSTESİ'!$B$4:$H$767,6,0)),"",(VLOOKUP(B85,'KAYIT LİSTESİ'!$B$4:$H$767,6,0)))</f>
        <v/>
      </c>
      <c r="G85" s="26"/>
      <c r="H85" s="214"/>
      <c r="J85" s="96">
        <v>10</v>
      </c>
      <c r="K85" s="97" t="s">
        <v>421</v>
      </c>
      <c r="L85" s="258" t="str">
        <f>IF(ISERROR(VLOOKUP(K85,'KAYIT LİSTESİ'!$B$4:$H$767,2,0)),"",(VLOOKUP(K85,'KAYIT LİSTESİ'!$B$4:$H$767,2,0)))</f>
        <v/>
      </c>
      <c r="M85" s="98" t="str">
        <f>IF(ISERROR(VLOOKUP(K85,'KAYIT LİSTESİ'!$B$4:$H$767,4,0)),"",(VLOOKUP(K85,'KAYIT LİSTESİ'!$B$4:$H$767,4,0)))</f>
        <v/>
      </c>
      <c r="N85" s="186" t="str">
        <f>IF(ISERROR(VLOOKUP(K85,'KAYIT LİSTESİ'!$B$4:$H$767,5,0)),"",(VLOOKUP(K85,'KAYIT LİSTESİ'!$B$4:$H$767,5,0)))</f>
        <v/>
      </c>
      <c r="O85" s="186" t="str">
        <f>IF(ISERROR(VLOOKUP(K85,'KAYIT LİSTESİ'!$B$4:$H$767,6,0)),"",(VLOOKUP(K85,'KAYIT LİSTESİ'!$B$4:$H$767,6,0)))</f>
        <v/>
      </c>
      <c r="P85" s="202"/>
    </row>
    <row r="86" spans="1:16" ht="36.75" customHeight="1" x14ac:dyDescent="0.2">
      <c r="A86" s="509" t="s">
        <v>410</v>
      </c>
      <c r="B86" s="509"/>
      <c r="C86" s="509"/>
      <c r="D86" s="509"/>
      <c r="E86" s="509"/>
      <c r="F86" s="509"/>
      <c r="G86" s="509"/>
      <c r="H86" s="214"/>
      <c r="J86" s="96">
        <v>11</v>
      </c>
      <c r="K86" s="97" t="s">
        <v>422</v>
      </c>
      <c r="L86" s="258" t="str">
        <f>IF(ISERROR(VLOOKUP(K86,'KAYIT LİSTESİ'!$B$4:$H$767,2,0)),"",(VLOOKUP(K86,'KAYIT LİSTESİ'!$B$4:$H$767,2,0)))</f>
        <v/>
      </c>
      <c r="M86" s="98" t="str">
        <f>IF(ISERROR(VLOOKUP(K86,'KAYIT LİSTESİ'!$B$4:$H$767,4,0)),"",(VLOOKUP(K86,'KAYIT LİSTESİ'!$B$4:$H$767,4,0)))</f>
        <v/>
      </c>
      <c r="N86" s="186" t="str">
        <f>IF(ISERROR(VLOOKUP(K86,'KAYIT LİSTESİ'!$B$4:$H$767,5,0)),"",(VLOOKUP(K86,'KAYIT LİSTESİ'!$B$4:$H$767,5,0)))</f>
        <v/>
      </c>
      <c r="O86" s="186" t="str">
        <f>IF(ISERROR(VLOOKUP(K86,'KAYIT LİSTESİ'!$B$4:$H$767,6,0)),"",(VLOOKUP(K86,'KAYIT LİSTESİ'!$B$4:$H$767,6,0)))</f>
        <v/>
      </c>
      <c r="P86" s="202"/>
    </row>
    <row r="87" spans="1:16" ht="36.75" customHeight="1" x14ac:dyDescent="0.2">
      <c r="A87" s="510" t="s">
        <v>16</v>
      </c>
      <c r="B87" s="511"/>
      <c r="C87" s="511"/>
      <c r="D87" s="511"/>
      <c r="E87" s="511"/>
      <c r="F87" s="511"/>
      <c r="G87" s="511"/>
      <c r="H87" s="214"/>
      <c r="J87" s="96">
        <v>12</v>
      </c>
      <c r="K87" s="97" t="s">
        <v>423</v>
      </c>
      <c r="L87" s="258" t="str">
        <f>IF(ISERROR(VLOOKUP(K87,'KAYIT LİSTESİ'!$B$4:$H$767,2,0)),"",(VLOOKUP(K87,'KAYIT LİSTESİ'!$B$4:$H$767,2,0)))</f>
        <v/>
      </c>
      <c r="M87" s="98" t="str">
        <f>IF(ISERROR(VLOOKUP(K87,'KAYIT LİSTESİ'!$B$4:$H$767,4,0)),"",(VLOOKUP(K87,'KAYIT LİSTESİ'!$B$4:$H$767,4,0)))</f>
        <v/>
      </c>
      <c r="N87" s="186" t="str">
        <f>IF(ISERROR(VLOOKUP(K87,'KAYIT LİSTESİ'!$B$4:$H$767,5,0)),"",(VLOOKUP(K87,'KAYIT LİSTESİ'!$B$4:$H$767,5,0)))</f>
        <v/>
      </c>
      <c r="O87" s="186" t="str">
        <f>IF(ISERROR(VLOOKUP(K87,'KAYIT LİSTESİ'!$B$4:$H$767,6,0)),"",(VLOOKUP(K87,'KAYIT LİSTESİ'!$B$4:$H$767,6,0)))</f>
        <v/>
      </c>
      <c r="P87" s="202"/>
    </row>
    <row r="88" spans="1:16" ht="36.75" customHeight="1" x14ac:dyDescent="0.2">
      <c r="A88" s="194" t="s">
        <v>12</v>
      </c>
      <c r="B88" s="194" t="s">
        <v>97</v>
      </c>
      <c r="C88" s="194" t="s">
        <v>96</v>
      </c>
      <c r="D88" s="195" t="s">
        <v>13</v>
      </c>
      <c r="E88" s="196" t="s">
        <v>14</v>
      </c>
      <c r="F88" s="196" t="s">
        <v>216</v>
      </c>
      <c r="G88" s="197" t="s">
        <v>267</v>
      </c>
      <c r="H88" s="214"/>
      <c r="J88" s="96">
        <v>13</v>
      </c>
      <c r="K88" s="97" t="s">
        <v>424</v>
      </c>
      <c r="L88" s="258" t="str">
        <f>IF(ISERROR(VLOOKUP(K88,'KAYIT LİSTESİ'!$B$4:$H$767,2,0)),"",(VLOOKUP(K88,'KAYIT LİSTESİ'!$B$4:$H$767,2,0)))</f>
        <v/>
      </c>
      <c r="M88" s="98" t="str">
        <f>IF(ISERROR(VLOOKUP(K88,'KAYIT LİSTESİ'!$B$4:$H$767,4,0)),"",(VLOOKUP(K88,'KAYIT LİSTESİ'!$B$4:$H$767,4,0)))</f>
        <v/>
      </c>
      <c r="N88" s="186" t="str">
        <f>IF(ISERROR(VLOOKUP(K88,'KAYIT LİSTESİ'!$B$4:$H$767,5,0)),"",(VLOOKUP(K88,'KAYIT LİSTESİ'!$B$4:$H$767,5,0)))</f>
        <v/>
      </c>
      <c r="O88" s="186" t="str">
        <f>IF(ISERROR(VLOOKUP(K88,'KAYIT LİSTESİ'!$B$4:$H$767,6,0)),"",(VLOOKUP(K88,'KAYIT LİSTESİ'!$B$4:$H$767,6,0)))</f>
        <v/>
      </c>
      <c r="P88" s="202"/>
    </row>
    <row r="89" spans="1:16" ht="36.75" customHeight="1" x14ac:dyDescent="0.2">
      <c r="A89" s="23">
        <v>1</v>
      </c>
      <c r="B89" s="24" t="s">
        <v>276</v>
      </c>
      <c r="C89" s="256" t="str">
        <f>IF(ISERROR(VLOOKUP(B89,'KAYIT LİSTESİ'!$B$4:$H$767,2,0)),"",(VLOOKUP(B89,'KAYIT LİSTESİ'!$B$4:$H$767,2,0)))</f>
        <v/>
      </c>
      <c r="D89" s="25" t="str">
        <f>IF(ISERROR(VLOOKUP(B89,'KAYIT LİSTESİ'!$B$4:$H$767,4,0)),"",(VLOOKUP(B89,'KAYIT LİSTESİ'!$B$4:$H$767,4,0)))</f>
        <v/>
      </c>
      <c r="E89" s="50" t="str">
        <f>IF(ISERROR(VLOOKUP(B89,'KAYIT LİSTESİ'!$B$4:$H$767,5,0)),"",(VLOOKUP(B89,'KAYIT LİSTESİ'!$B$4:$H$767,5,0)))</f>
        <v/>
      </c>
      <c r="F89" s="50" t="str">
        <f>IF(ISERROR(VLOOKUP(B89,'KAYIT LİSTESİ'!$B$4:$H$767,6,0)),"",(VLOOKUP(B89,'KAYIT LİSTESİ'!$B$4:$H$767,6,0)))</f>
        <v/>
      </c>
      <c r="G89" s="175"/>
      <c r="H89" s="214"/>
      <c r="J89" s="96">
        <v>14</v>
      </c>
      <c r="K89" s="97" t="s">
        <v>425</v>
      </c>
      <c r="L89" s="258" t="str">
        <f>IF(ISERROR(VLOOKUP(K89,'KAYIT LİSTESİ'!$B$4:$H$767,2,0)),"",(VLOOKUP(K89,'KAYIT LİSTESİ'!$B$4:$H$767,2,0)))</f>
        <v/>
      </c>
      <c r="M89" s="98" t="str">
        <f>IF(ISERROR(VLOOKUP(K89,'KAYIT LİSTESİ'!$B$4:$H$767,4,0)),"",(VLOOKUP(K89,'KAYIT LİSTESİ'!$B$4:$H$767,4,0)))</f>
        <v/>
      </c>
      <c r="N89" s="186" t="str">
        <f>IF(ISERROR(VLOOKUP(K89,'KAYIT LİSTESİ'!$B$4:$H$767,5,0)),"",(VLOOKUP(K89,'KAYIT LİSTESİ'!$B$4:$H$767,5,0)))</f>
        <v/>
      </c>
      <c r="O89" s="186" t="str">
        <f>IF(ISERROR(VLOOKUP(K89,'KAYIT LİSTESİ'!$B$4:$H$767,6,0)),"",(VLOOKUP(K89,'KAYIT LİSTESİ'!$B$4:$H$767,6,0)))</f>
        <v/>
      </c>
      <c r="P89" s="202"/>
    </row>
    <row r="90" spans="1:16" ht="36.75" customHeight="1" x14ac:dyDescent="0.2">
      <c r="A90" s="23">
        <v>2</v>
      </c>
      <c r="B90" s="24" t="s">
        <v>277</v>
      </c>
      <c r="C90" s="256" t="str">
        <f>IF(ISERROR(VLOOKUP(B90,'KAYIT LİSTESİ'!$B$4:$H$767,2,0)),"",(VLOOKUP(B90,'KAYIT LİSTESİ'!$B$4:$H$767,2,0)))</f>
        <v/>
      </c>
      <c r="D90" s="25" t="str">
        <f>IF(ISERROR(VLOOKUP(B90,'KAYIT LİSTESİ'!$B$4:$H$767,4,0)),"",(VLOOKUP(B90,'KAYIT LİSTESİ'!$B$4:$H$767,4,0)))</f>
        <v/>
      </c>
      <c r="E90" s="50" t="str">
        <f>IF(ISERROR(VLOOKUP(B90,'KAYIT LİSTESİ'!$B$4:$H$767,5,0)),"",(VLOOKUP(B90,'KAYIT LİSTESİ'!$B$4:$H$767,5,0)))</f>
        <v/>
      </c>
      <c r="F90" s="50" t="str">
        <f>IF(ISERROR(VLOOKUP(B90,'KAYIT LİSTESİ'!$B$4:$H$767,6,0)),"",(VLOOKUP(B90,'KAYIT LİSTESİ'!$B$4:$H$767,6,0)))</f>
        <v/>
      </c>
      <c r="G90" s="175"/>
      <c r="H90" s="214"/>
      <c r="J90" s="96">
        <v>15</v>
      </c>
      <c r="K90" s="97" t="s">
        <v>426</v>
      </c>
      <c r="L90" s="258" t="str">
        <f>IF(ISERROR(VLOOKUP(K90,'KAYIT LİSTESİ'!$B$4:$H$767,2,0)),"",(VLOOKUP(K90,'KAYIT LİSTESİ'!$B$4:$H$767,2,0)))</f>
        <v/>
      </c>
      <c r="M90" s="98" t="str">
        <f>IF(ISERROR(VLOOKUP(K90,'KAYIT LİSTESİ'!$B$4:$H$767,4,0)),"",(VLOOKUP(K90,'KAYIT LİSTESİ'!$B$4:$H$767,4,0)))</f>
        <v/>
      </c>
      <c r="N90" s="186" t="str">
        <f>IF(ISERROR(VLOOKUP(K90,'KAYIT LİSTESİ'!$B$4:$H$767,5,0)),"",(VLOOKUP(K90,'KAYIT LİSTESİ'!$B$4:$H$767,5,0)))</f>
        <v/>
      </c>
      <c r="O90" s="186" t="str">
        <f>IF(ISERROR(VLOOKUP(K90,'KAYIT LİSTESİ'!$B$4:$H$767,6,0)),"",(VLOOKUP(K90,'KAYIT LİSTESİ'!$B$4:$H$767,6,0)))</f>
        <v/>
      </c>
      <c r="P90" s="202"/>
    </row>
    <row r="91" spans="1:16" ht="36.75" customHeight="1" x14ac:dyDescent="0.2">
      <c r="A91" s="23">
        <v>3</v>
      </c>
      <c r="B91" s="24" t="s">
        <v>278</v>
      </c>
      <c r="C91" s="256" t="str">
        <f>IF(ISERROR(VLOOKUP(B91,'KAYIT LİSTESİ'!$B$4:$H$767,2,0)),"",(VLOOKUP(B91,'KAYIT LİSTESİ'!$B$4:$H$767,2,0)))</f>
        <v/>
      </c>
      <c r="D91" s="25" t="str">
        <f>IF(ISERROR(VLOOKUP(B91,'KAYIT LİSTESİ'!$B$4:$H$767,4,0)),"",(VLOOKUP(B91,'KAYIT LİSTESİ'!$B$4:$H$767,4,0)))</f>
        <v/>
      </c>
      <c r="E91" s="50" t="str">
        <f>IF(ISERROR(VLOOKUP(B91,'KAYIT LİSTESİ'!$B$4:$H$767,5,0)),"",(VLOOKUP(B91,'KAYIT LİSTESİ'!$B$4:$H$767,5,0)))</f>
        <v/>
      </c>
      <c r="F91" s="50" t="str">
        <f>IF(ISERROR(VLOOKUP(B91,'KAYIT LİSTESİ'!$B$4:$H$767,6,0)),"",(VLOOKUP(B91,'KAYIT LİSTESİ'!$B$4:$H$767,6,0)))</f>
        <v/>
      </c>
      <c r="G91" s="175"/>
      <c r="H91" s="214"/>
      <c r="J91" s="96">
        <v>16</v>
      </c>
      <c r="K91" s="97" t="s">
        <v>427</v>
      </c>
      <c r="L91" s="258" t="str">
        <f>IF(ISERROR(VLOOKUP(K91,'KAYIT LİSTESİ'!$B$4:$H$767,2,0)),"",(VLOOKUP(K91,'KAYIT LİSTESİ'!$B$4:$H$767,2,0)))</f>
        <v/>
      </c>
      <c r="M91" s="98" t="str">
        <f>IF(ISERROR(VLOOKUP(K91,'KAYIT LİSTESİ'!$B$4:$H$767,4,0)),"",(VLOOKUP(K91,'KAYIT LİSTESİ'!$B$4:$H$767,4,0)))</f>
        <v/>
      </c>
      <c r="N91" s="186" t="str">
        <f>IF(ISERROR(VLOOKUP(K91,'KAYIT LİSTESİ'!$B$4:$H$767,5,0)),"",(VLOOKUP(K91,'KAYIT LİSTESİ'!$B$4:$H$767,5,0)))</f>
        <v/>
      </c>
      <c r="O91" s="186" t="str">
        <f>IF(ISERROR(VLOOKUP(K91,'KAYIT LİSTESİ'!$B$4:$H$767,6,0)),"",(VLOOKUP(K91,'KAYIT LİSTESİ'!$B$4:$H$767,6,0)))</f>
        <v/>
      </c>
      <c r="P91" s="202"/>
    </row>
    <row r="92" spans="1:16" ht="36.75" customHeight="1" x14ac:dyDescent="0.2">
      <c r="A92" s="23">
        <v>4</v>
      </c>
      <c r="B92" s="24" t="s">
        <v>279</v>
      </c>
      <c r="C92" s="256" t="str">
        <f>IF(ISERROR(VLOOKUP(B92,'KAYIT LİSTESİ'!$B$4:$H$767,2,0)),"",(VLOOKUP(B92,'KAYIT LİSTESİ'!$B$4:$H$767,2,0)))</f>
        <v/>
      </c>
      <c r="D92" s="25" t="str">
        <f>IF(ISERROR(VLOOKUP(B92,'KAYIT LİSTESİ'!$B$4:$H$767,4,0)),"",(VLOOKUP(B92,'KAYIT LİSTESİ'!$B$4:$H$767,4,0)))</f>
        <v/>
      </c>
      <c r="E92" s="50" t="str">
        <f>IF(ISERROR(VLOOKUP(B92,'KAYIT LİSTESİ'!$B$4:$H$767,5,0)),"",(VLOOKUP(B92,'KAYIT LİSTESİ'!$B$4:$H$767,5,0)))</f>
        <v/>
      </c>
      <c r="F92" s="50" t="str">
        <f>IF(ISERROR(VLOOKUP(B92,'KAYIT LİSTESİ'!$B$4:$H$767,6,0)),"",(VLOOKUP(B92,'KAYIT LİSTESİ'!$B$4:$H$767,6,0)))</f>
        <v/>
      </c>
      <c r="G92" s="175"/>
      <c r="H92" s="214"/>
      <c r="J92" s="96">
        <v>17</v>
      </c>
      <c r="K92" s="97" t="s">
        <v>428</v>
      </c>
      <c r="L92" s="258" t="str">
        <f>IF(ISERROR(VLOOKUP(K92,'KAYIT LİSTESİ'!$B$4:$H$767,2,0)),"",(VLOOKUP(K92,'KAYIT LİSTESİ'!$B$4:$H$767,2,0)))</f>
        <v/>
      </c>
      <c r="M92" s="98" t="str">
        <f>IF(ISERROR(VLOOKUP(K92,'KAYIT LİSTESİ'!$B$4:$H$767,4,0)),"",(VLOOKUP(K92,'KAYIT LİSTESİ'!$B$4:$H$767,4,0)))</f>
        <v/>
      </c>
      <c r="N92" s="186" t="str">
        <f>IF(ISERROR(VLOOKUP(K92,'KAYIT LİSTESİ'!$B$4:$H$767,5,0)),"",(VLOOKUP(K92,'KAYIT LİSTESİ'!$B$4:$H$767,5,0)))</f>
        <v/>
      </c>
      <c r="O92" s="186" t="str">
        <f>IF(ISERROR(VLOOKUP(K92,'KAYIT LİSTESİ'!$B$4:$H$767,6,0)),"",(VLOOKUP(K92,'KAYIT LİSTESİ'!$B$4:$H$767,6,0)))</f>
        <v/>
      </c>
      <c r="P92" s="202"/>
    </row>
    <row r="93" spans="1:16" ht="36.75" customHeight="1" x14ac:dyDescent="0.2">
      <c r="A93" s="23">
        <v>5</v>
      </c>
      <c r="B93" s="24" t="s">
        <v>280</v>
      </c>
      <c r="C93" s="256" t="str">
        <f>IF(ISERROR(VLOOKUP(B93,'KAYIT LİSTESİ'!$B$4:$H$767,2,0)),"",(VLOOKUP(B93,'KAYIT LİSTESİ'!$B$4:$H$767,2,0)))</f>
        <v/>
      </c>
      <c r="D93" s="25" t="str">
        <f>IF(ISERROR(VLOOKUP(B93,'KAYIT LİSTESİ'!$B$4:$H$767,4,0)),"",(VLOOKUP(B93,'KAYIT LİSTESİ'!$B$4:$H$767,4,0)))</f>
        <v/>
      </c>
      <c r="E93" s="50" t="str">
        <f>IF(ISERROR(VLOOKUP(B93,'KAYIT LİSTESİ'!$B$4:$H$767,5,0)),"",(VLOOKUP(B93,'KAYIT LİSTESİ'!$B$4:$H$767,5,0)))</f>
        <v/>
      </c>
      <c r="F93" s="50" t="str">
        <f>IF(ISERROR(VLOOKUP(B93,'KAYIT LİSTESİ'!$B$4:$H$767,6,0)),"",(VLOOKUP(B93,'KAYIT LİSTESİ'!$B$4:$H$767,6,0)))</f>
        <v/>
      </c>
      <c r="G93" s="175"/>
      <c r="H93" s="214"/>
      <c r="J93" s="96">
        <v>18</v>
      </c>
      <c r="K93" s="97" t="s">
        <v>429</v>
      </c>
      <c r="L93" s="258" t="str">
        <f>IF(ISERROR(VLOOKUP(K93,'KAYIT LİSTESİ'!$B$4:$H$767,2,0)),"",(VLOOKUP(K93,'KAYIT LİSTESİ'!$B$4:$H$767,2,0)))</f>
        <v/>
      </c>
      <c r="M93" s="98" t="str">
        <f>IF(ISERROR(VLOOKUP(K93,'KAYIT LİSTESİ'!$B$4:$H$767,4,0)),"",(VLOOKUP(K93,'KAYIT LİSTESİ'!$B$4:$H$767,4,0)))</f>
        <v/>
      </c>
      <c r="N93" s="186" t="str">
        <f>IF(ISERROR(VLOOKUP(K93,'KAYIT LİSTESİ'!$B$4:$H$767,5,0)),"",(VLOOKUP(K93,'KAYIT LİSTESİ'!$B$4:$H$767,5,0)))</f>
        <v/>
      </c>
      <c r="O93" s="186" t="str">
        <f>IF(ISERROR(VLOOKUP(K93,'KAYIT LİSTESİ'!$B$4:$H$767,6,0)),"",(VLOOKUP(K93,'KAYIT LİSTESİ'!$B$4:$H$767,6,0)))</f>
        <v/>
      </c>
      <c r="P93" s="202"/>
    </row>
    <row r="94" spans="1:16" ht="36.75" customHeight="1" x14ac:dyDescent="0.2">
      <c r="A94" s="23">
        <v>6</v>
      </c>
      <c r="B94" s="24" t="s">
        <v>281</v>
      </c>
      <c r="C94" s="256" t="str">
        <f>IF(ISERROR(VLOOKUP(B94,'KAYIT LİSTESİ'!$B$4:$H$767,2,0)),"",(VLOOKUP(B94,'KAYIT LİSTESİ'!$B$4:$H$767,2,0)))</f>
        <v/>
      </c>
      <c r="D94" s="25" t="str">
        <f>IF(ISERROR(VLOOKUP(B94,'KAYIT LİSTESİ'!$B$4:$H$767,4,0)),"",(VLOOKUP(B94,'KAYIT LİSTESİ'!$B$4:$H$767,4,0)))</f>
        <v/>
      </c>
      <c r="E94" s="50" t="str">
        <f>IF(ISERROR(VLOOKUP(B94,'KAYIT LİSTESİ'!$B$4:$H$767,5,0)),"",(VLOOKUP(B94,'KAYIT LİSTESİ'!$B$4:$H$767,5,0)))</f>
        <v/>
      </c>
      <c r="F94" s="50" t="str">
        <f>IF(ISERROR(VLOOKUP(B94,'KAYIT LİSTESİ'!$B$4:$H$767,6,0)),"",(VLOOKUP(B94,'KAYIT LİSTESİ'!$B$4:$H$767,6,0)))</f>
        <v/>
      </c>
      <c r="G94" s="175"/>
      <c r="H94" s="214"/>
      <c r="J94" s="96">
        <v>19</v>
      </c>
      <c r="K94" s="97" t="s">
        <v>430</v>
      </c>
      <c r="L94" s="258" t="str">
        <f>IF(ISERROR(VLOOKUP(K94,'KAYIT LİSTESİ'!$B$4:$H$767,2,0)),"",(VLOOKUP(K94,'KAYIT LİSTESİ'!$B$4:$H$767,2,0)))</f>
        <v/>
      </c>
      <c r="M94" s="98" t="str">
        <f>IF(ISERROR(VLOOKUP(K94,'KAYIT LİSTESİ'!$B$4:$H$767,4,0)),"",(VLOOKUP(K94,'KAYIT LİSTESİ'!$B$4:$H$767,4,0)))</f>
        <v/>
      </c>
      <c r="N94" s="186" t="str">
        <f>IF(ISERROR(VLOOKUP(K94,'KAYIT LİSTESİ'!$B$4:$H$767,5,0)),"",(VLOOKUP(K94,'KAYIT LİSTESİ'!$B$4:$H$767,5,0)))</f>
        <v/>
      </c>
      <c r="O94" s="186" t="str">
        <f>IF(ISERROR(VLOOKUP(K94,'KAYIT LİSTESİ'!$B$4:$H$767,6,0)),"",(VLOOKUP(K94,'KAYIT LİSTESİ'!$B$4:$H$767,6,0)))</f>
        <v/>
      </c>
      <c r="P94" s="202"/>
    </row>
    <row r="95" spans="1:16" ht="36.75" customHeight="1" x14ac:dyDescent="0.2">
      <c r="A95" s="23">
        <v>7</v>
      </c>
      <c r="B95" s="24" t="s">
        <v>282</v>
      </c>
      <c r="C95" s="256" t="str">
        <f>IF(ISERROR(VLOOKUP(B95,'KAYIT LİSTESİ'!$B$4:$H$767,2,0)),"",(VLOOKUP(B95,'KAYIT LİSTESİ'!$B$4:$H$767,2,0)))</f>
        <v/>
      </c>
      <c r="D95" s="25" t="str">
        <f>IF(ISERROR(VLOOKUP(B95,'KAYIT LİSTESİ'!$B$4:$H$767,4,0)),"",(VLOOKUP(B95,'KAYIT LİSTESİ'!$B$4:$H$767,4,0)))</f>
        <v/>
      </c>
      <c r="E95" s="50" t="str">
        <f>IF(ISERROR(VLOOKUP(B95,'KAYIT LİSTESİ'!$B$4:$H$767,5,0)),"",(VLOOKUP(B95,'KAYIT LİSTESİ'!$B$4:$H$767,5,0)))</f>
        <v/>
      </c>
      <c r="F95" s="50" t="str">
        <f>IF(ISERROR(VLOOKUP(B95,'KAYIT LİSTESİ'!$B$4:$H$767,6,0)),"",(VLOOKUP(B95,'KAYIT LİSTESİ'!$B$4:$H$767,6,0)))</f>
        <v/>
      </c>
      <c r="G95" s="175"/>
      <c r="H95" s="214"/>
      <c r="J95" s="96">
        <v>20</v>
      </c>
      <c r="K95" s="97" t="s">
        <v>431</v>
      </c>
      <c r="L95" s="258" t="str">
        <f>IF(ISERROR(VLOOKUP(K95,'KAYIT LİSTESİ'!$B$4:$H$767,2,0)),"",(VLOOKUP(K95,'KAYIT LİSTESİ'!$B$4:$H$767,2,0)))</f>
        <v/>
      </c>
      <c r="M95" s="98" t="str">
        <f>IF(ISERROR(VLOOKUP(K95,'KAYIT LİSTESİ'!$B$4:$H$767,4,0)),"",(VLOOKUP(K95,'KAYIT LİSTESİ'!$B$4:$H$767,4,0)))</f>
        <v/>
      </c>
      <c r="N95" s="186" t="str">
        <f>IF(ISERROR(VLOOKUP(K95,'KAYIT LİSTESİ'!$B$4:$H$767,5,0)),"",(VLOOKUP(K95,'KAYIT LİSTESİ'!$B$4:$H$767,5,0)))</f>
        <v/>
      </c>
      <c r="O95" s="186" t="str">
        <f>IF(ISERROR(VLOOKUP(K95,'KAYIT LİSTESİ'!$B$4:$H$767,6,0)),"",(VLOOKUP(K95,'KAYIT LİSTESİ'!$B$4:$H$767,6,0)))</f>
        <v/>
      </c>
      <c r="P95" s="202"/>
    </row>
    <row r="96" spans="1:16" ht="36.75" customHeight="1" x14ac:dyDescent="0.2">
      <c r="A96" s="23">
        <v>8</v>
      </c>
      <c r="B96" s="24" t="s">
        <v>283</v>
      </c>
      <c r="C96" s="256" t="str">
        <f>IF(ISERROR(VLOOKUP(B96,'KAYIT LİSTESİ'!$B$4:$H$767,2,0)),"",(VLOOKUP(B96,'KAYIT LİSTESİ'!$B$4:$H$767,2,0)))</f>
        <v/>
      </c>
      <c r="D96" s="25" t="str">
        <f>IF(ISERROR(VLOOKUP(B96,'KAYIT LİSTESİ'!$B$4:$H$767,4,0)),"",(VLOOKUP(B96,'KAYIT LİSTESİ'!$B$4:$H$767,4,0)))</f>
        <v/>
      </c>
      <c r="E96" s="50" t="str">
        <f>IF(ISERROR(VLOOKUP(B96,'KAYIT LİSTESİ'!$B$4:$H$767,5,0)),"",(VLOOKUP(B96,'KAYIT LİSTESİ'!$B$4:$H$767,5,0)))</f>
        <v/>
      </c>
      <c r="F96" s="50" t="str">
        <f>IF(ISERROR(VLOOKUP(B96,'KAYIT LİSTESİ'!$B$4:$H$767,6,0)),"",(VLOOKUP(B96,'KAYIT LİSTESİ'!$B$4:$H$767,6,0)))</f>
        <v/>
      </c>
      <c r="G96" s="175"/>
      <c r="H96" s="214"/>
      <c r="J96" s="96">
        <v>21</v>
      </c>
      <c r="K96" s="97" t="s">
        <v>432</v>
      </c>
      <c r="L96" s="258" t="str">
        <f>IF(ISERROR(VLOOKUP(K96,'KAYIT LİSTESİ'!$B$4:$H$767,2,0)),"",(VLOOKUP(K96,'KAYIT LİSTESİ'!$B$4:$H$767,2,0)))</f>
        <v/>
      </c>
      <c r="M96" s="98" t="str">
        <f>IF(ISERROR(VLOOKUP(K96,'KAYIT LİSTESİ'!$B$4:$H$767,4,0)),"",(VLOOKUP(K96,'KAYIT LİSTESİ'!$B$4:$H$767,4,0)))</f>
        <v/>
      </c>
      <c r="N96" s="186" t="str">
        <f>IF(ISERROR(VLOOKUP(K96,'KAYIT LİSTESİ'!$B$4:$H$767,5,0)),"",(VLOOKUP(K96,'KAYIT LİSTESİ'!$B$4:$H$767,5,0)))</f>
        <v/>
      </c>
      <c r="O96" s="186" t="str">
        <f>IF(ISERROR(VLOOKUP(K96,'KAYIT LİSTESİ'!$B$4:$H$767,6,0)),"",(VLOOKUP(K96,'KAYIT LİSTESİ'!$B$4:$H$767,6,0)))</f>
        <v/>
      </c>
      <c r="P96" s="202"/>
    </row>
    <row r="97" spans="1:16" ht="36.75" customHeight="1" x14ac:dyDescent="0.2">
      <c r="A97" s="23">
        <v>9</v>
      </c>
      <c r="B97" s="24" t="s">
        <v>284</v>
      </c>
      <c r="C97" s="256" t="str">
        <f>IF(ISERROR(VLOOKUP(B97,'KAYIT LİSTESİ'!$B$4:$H$767,2,0)),"",(VLOOKUP(B97,'KAYIT LİSTESİ'!$B$4:$H$767,2,0)))</f>
        <v/>
      </c>
      <c r="D97" s="25" t="str">
        <f>IF(ISERROR(VLOOKUP(B97,'KAYIT LİSTESİ'!$B$4:$H$767,4,0)),"",(VLOOKUP(B97,'KAYIT LİSTESİ'!$B$4:$H$767,4,0)))</f>
        <v/>
      </c>
      <c r="E97" s="50" t="str">
        <f>IF(ISERROR(VLOOKUP(B97,'KAYIT LİSTESİ'!$B$4:$H$767,5,0)),"",(VLOOKUP(B97,'KAYIT LİSTESİ'!$B$4:$H$767,5,0)))</f>
        <v/>
      </c>
      <c r="F97" s="50" t="str">
        <f>IF(ISERROR(VLOOKUP(B97,'KAYIT LİSTESİ'!$B$4:$H$767,6,0)),"",(VLOOKUP(B97,'KAYIT LİSTESİ'!$B$4:$H$767,6,0)))</f>
        <v/>
      </c>
      <c r="G97" s="175"/>
      <c r="H97" s="214"/>
      <c r="J97" s="96">
        <v>22</v>
      </c>
      <c r="K97" s="97" t="s">
        <v>433</v>
      </c>
      <c r="L97" s="258" t="str">
        <f>IF(ISERROR(VLOOKUP(K97,'KAYIT LİSTESİ'!$B$4:$H$767,2,0)),"",(VLOOKUP(K97,'KAYIT LİSTESİ'!$B$4:$H$767,2,0)))</f>
        <v/>
      </c>
      <c r="M97" s="98" t="str">
        <f>IF(ISERROR(VLOOKUP(K97,'KAYIT LİSTESİ'!$B$4:$H$767,4,0)),"",(VLOOKUP(K97,'KAYIT LİSTESİ'!$B$4:$H$767,4,0)))</f>
        <v/>
      </c>
      <c r="N97" s="186" t="str">
        <f>IF(ISERROR(VLOOKUP(K97,'KAYIT LİSTESİ'!$B$4:$H$767,5,0)),"",(VLOOKUP(K97,'KAYIT LİSTESİ'!$B$4:$H$767,5,0)))</f>
        <v/>
      </c>
      <c r="O97" s="186" t="str">
        <f>IF(ISERROR(VLOOKUP(K97,'KAYIT LİSTESİ'!$B$4:$H$767,6,0)),"",(VLOOKUP(K97,'KAYIT LİSTESİ'!$B$4:$H$767,6,0)))</f>
        <v/>
      </c>
      <c r="P97" s="202"/>
    </row>
    <row r="98" spans="1:16" ht="36.75" customHeight="1" x14ac:dyDescent="0.2">
      <c r="A98" s="23">
        <v>10</v>
      </c>
      <c r="B98" s="24" t="s">
        <v>285</v>
      </c>
      <c r="C98" s="256" t="str">
        <f>IF(ISERROR(VLOOKUP(B98,'KAYIT LİSTESİ'!$B$4:$H$767,2,0)),"",(VLOOKUP(B98,'KAYIT LİSTESİ'!$B$4:$H$767,2,0)))</f>
        <v/>
      </c>
      <c r="D98" s="25" t="str">
        <f>IF(ISERROR(VLOOKUP(B98,'KAYIT LİSTESİ'!$B$4:$H$767,4,0)),"",(VLOOKUP(B98,'KAYIT LİSTESİ'!$B$4:$H$767,4,0)))</f>
        <v/>
      </c>
      <c r="E98" s="50" t="str">
        <f>IF(ISERROR(VLOOKUP(B98,'KAYIT LİSTESİ'!$B$4:$H$767,5,0)),"",(VLOOKUP(B98,'KAYIT LİSTESİ'!$B$4:$H$767,5,0)))</f>
        <v/>
      </c>
      <c r="F98" s="50" t="str">
        <f>IF(ISERROR(VLOOKUP(B98,'KAYIT LİSTESİ'!$B$4:$H$767,6,0)),"",(VLOOKUP(B98,'KAYIT LİSTESİ'!$B$4:$H$767,6,0)))</f>
        <v/>
      </c>
      <c r="G98" s="175"/>
      <c r="H98" s="214"/>
      <c r="J98" s="96">
        <v>23</v>
      </c>
      <c r="K98" s="97" t="s">
        <v>434</v>
      </c>
      <c r="L98" s="258" t="str">
        <f>IF(ISERROR(VLOOKUP(K98,'KAYIT LİSTESİ'!$B$4:$H$767,2,0)),"",(VLOOKUP(K98,'KAYIT LİSTESİ'!$B$4:$H$767,2,0)))</f>
        <v/>
      </c>
      <c r="M98" s="98" t="str">
        <f>IF(ISERROR(VLOOKUP(K98,'KAYIT LİSTESİ'!$B$4:$H$767,4,0)),"",(VLOOKUP(K98,'KAYIT LİSTESİ'!$B$4:$H$767,4,0)))</f>
        <v/>
      </c>
      <c r="N98" s="186" t="str">
        <f>IF(ISERROR(VLOOKUP(K98,'KAYIT LİSTESİ'!$B$4:$H$767,5,0)),"",(VLOOKUP(K98,'KAYIT LİSTESİ'!$B$4:$H$767,5,0)))</f>
        <v/>
      </c>
      <c r="O98" s="186" t="str">
        <f>IF(ISERROR(VLOOKUP(K98,'KAYIT LİSTESİ'!$B$4:$H$767,6,0)),"",(VLOOKUP(K98,'KAYIT LİSTESİ'!$B$4:$H$767,6,0)))</f>
        <v/>
      </c>
      <c r="P98" s="202"/>
    </row>
    <row r="99" spans="1:16" ht="36.75" customHeight="1" x14ac:dyDescent="0.2">
      <c r="A99" s="23">
        <v>11</v>
      </c>
      <c r="B99" s="24" t="s">
        <v>286</v>
      </c>
      <c r="C99" s="256" t="str">
        <f>IF(ISERROR(VLOOKUP(B99,'KAYIT LİSTESİ'!$B$4:$H$767,2,0)),"",(VLOOKUP(B99,'KAYIT LİSTESİ'!$B$4:$H$767,2,0)))</f>
        <v/>
      </c>
      <c r="D99" s="25" t="str">
        <f>IF(ISERROR(VLOOKUP(B99,'KAYIT LİSTESİ'!$B$4:$H$767,4,0)),"",(VLOOKUP(B99,'KAYIT LİSTESİ'!$B$4:$H$767,4,0)))</f>
        <v/>
      </c>
      <c r="E99" s="50" t="str">
        <f>IF(ISERROR(VLOOKUP(B99,'KAYIT LİSTESİ'!$B$4:$H$767,5,0)),"",(VLOOKUP(B99,'KAYIT LİSTESİ'!$B$4:$H$767,5,0)))</f>
        <v/>
      </c>
      <c r="F99" s="50" t="str">
        <f>IF(ISERROR(VLOOKUP(B99,'KAYIT LİSTESİ'!$B$4:$H$767,6,0)),"",(VLOOKUP(B99,'KAYIT LİSTESİ'!$B$4:$H$767,6,0)))</f>
        <v/>
      </c>
      <c r="G99" s="175"/>
      <c r="H99" s="214"/>
      <c r="J99" s="96">
        <v>24</v>
      </c>
      <c r="K99" s="97" t="s">
        <v>435</v>
      </c>
      <c r="L99" s="258" t="str">
        <f>IF(ISERROR(VLOOKUP(K99,'KAYIT LİSTESİ'!$B$4:$H$767,2,0)),"",(VLOOKUP(K99,'KAYIT LİSTESİ'!$B$4:$H$767,2,0)))</f>
        <v/>
      </c>
      <c r="M99" s="98" t="str">
        <f>IF(ISERROR(VLOOKUP(K99,'KAYIT LİSTESİ'!$B$4:$H$767,4,0)),"",(VLOOKUP(K99,'KAYIT LİSTESİ'!$B$4:$H$767,4,0)))</f>
        <v/>
      </c>
      <c r="N99" s="186" t="str">
        <f>IF(ISERROR(VLOOKUP(K99,'KAYIT LİSTESİ'!$B$4:$H$767,5,0)),"",(VLOOKUP(K99,'KAYIT LİSTESİ'!$B$4:$H$767,5,0)))</f>
        <v/>
      </c>
      <c r="O99" s="186" t="str">
        <f>IF(ISERROR(VLOOKUP(K99,'KAYIT LİSTESİ'!$B$4:$H$767,6,0)),"",(VLOOKUP(K99,'KAYIT LİSTESİ'!$B$4:$H$767,6,0)))</f>
        <v/>
      </c>
      <c r="P99" s="202"/>
    </row>
    <row r="100" spans="1:16" ht="36.75" customHeight="1" x14ac:dyDescent="0.2">
      <c r="A100" s="23">
        <v>12</v>
      </c>
      <c r="B100" s="24" t="s">
        <v>287</v>
      </c>
      <c r="C100" s="256" t="str">
        <f>IF(ISERROR(VLOOKUP(B100,'KAYIT LİSTESİ'!$B$4:$H$767,2,0)),"",(VLOOKUP(B100,'KAYIT LİSTESİ'!$B$4:$H$767,2,0)))</f>
        <v/>
      </c>
      <c r="D100" s="25" t="str">
        <f>IF(ISERROR(VLOOKUP(B100,'KAYIT LİSTESİ'!$B$4:$H$767,4,0)),"",(VLOOKUP(B100,'KAYIT LİSTESİ'!$B$4:$H$767,4,0)))</f>
        <v/>
      </c>
      <c r="E100" s="50" t="str">
        <f>IF(ISERROR(VLOOKUP(B100,'KAYIT LİSTESİ'!$B$4:$H$767,5,0)),"",(VLOOKUP(B100,'KAYIT LİSTESİ'!$B$4:$H$767,5,0)))</f>
        <v/>
      </c>
      <c r="F100" s="50" t="str">
        <f>IF(ISERROR(VLOOKUP(B100,'KAYIT LİSTESİ'!$B$4:$H$767,6,0)),"",(VLOOKUP(B100,'KAYIT LİSTESİ'!$B$4:$H$767,6,0)))</f>
        <v/>
      </c>
      <c r="G100" s="175"/>
      <c r="H100" s="214"/>
      <c r="J100" s="96">
        <v>25</v>
      </c>
      <c r="K100" s="97" t="s">
        <v>436</v>
      </c>
      <c r="L100" s="258" t="str">
        <f>IF(ISERROR(VLOOKUP(K100,'KAYIT LİSTESİ'!$B$4:$H$767,2,0)),"",(VLOOKUP(K100,'KAYIT LİSTESİ'!$B$4:$H$767,2,0)))</f>
        <v/>
      </c>
      <c r="M100" s="98" t="str">
        <f>IF(ISERROR(VLOOKUP(K100,'KAYIT LİSTESİ'!$B$4:$H$767,4,0)),"",(VLOOKUP(K100,'KAYIT LİSTESİ'!$B$4:$H$767,4,0)))</f>
        <v/>
      </c>
      <c r="N100" s="186" t="str">
        <f>IF(ISERROR(VLOOKUP(K100,'KAYIT LİSTESİ'!$B$4:$H$767,5,0)),"",(VLOOKUP(K100,'KAYIT LİSTESİ'!$B$4:$H$767,5,0)))</f>
        <v/>
      </c>
      <c r="O100" s="186" t="str">
        <f>IF(ISERROR(VLOOKUP(K100,'KAYIT LİSTESİ'!$B$4:$H$767,6,0)),"",(VLOOKUP(K100,'KAYIT LİSTESİ'!$B$4:$H$767,6,0)))</f>
        <v/>
      </c>
      <c r="P100" s="202"/>
    </row>
    <row r="101" spans="1:16" ht="36.75" customHeight="1" x14ac:dyDescent="0.2">
      <c r="A101" s="510" t="s">
        <v>17</v>
      </c>
      <c r="B101" s="511"/>
      <c r="C101" s="511"/>
      <c r="D101" s="511"/>
      <c r="E101" s="511"/>
      <c r="F101" s="511"/>
      <c r="G101" s="511"/>
      <c r="H101" s="214"/>
      <c r="J101" s="96">
        <v>26</v>
      </c>
      <c r="K101" s="97" t="s">
        <v>437</v>
      </c>
      <c r="L101" s="258" t="str">
        <f>IF(ISERROR(VLOOKUP(K101,'KAYIT LİSTESİ'!$B$4:$H$767,2,0)),"",(VLOOKUP(K101,'KAYIT LİSTESİ'!$B$4:$H$767,2,0)))</f>
        <v/>
      </c>
      <c r="M101" s="98" t="str">
        <f>IF(ISERROR(VLOOKUP(K101,'KAYIT LİSTESİ'!$B$4:$H$767,4,0)),"",(VLOOKUP(K101,'KAYIT LİSTESİ'!$B$4:$H$767,4,0)))</f>
        <v/>
      </c>
      <c r="N101" s="186" t="str">
        <f>IF(ISERROR(VLOOKUP(K101,'KAYIT LİSTESİ'!$B$4:$H$767,5,0)),"",(VLOOKUP(K101,'KAYIT LİSTESİ'!$B$4:$H$767,5,0)))</f>
        <v/>
      </c>
      <c r="O101" s="186" t="str">
        <f>IF(ISERROR(VLOOKUP(K101,'KAYIT LİSTESİ'!$B$4:$H$767,6,0)),"",(VLOOKUP(K101,'KAYIT LİSTESİ'!$B$4:$H$767,6,0)))</f>
        <v/>
      </c>
      <c r="P101" s="202"/>
    </row>
    <row r="102" spans="1:16" ht="36.75" customHeight="1" x14ac:dyDescent="0.2">
      <c r="A102" s="194" t="s">
        <v>12</v>
      </c>
      <c r="B102" s="194" t="s">
        <v>97</v>
      </c>
      <c r="C102" s="194" t="s">
        <v>96</v>
      </c>
      <c r="D102" s="195" t="s">
        <v>13</v>
      </c>
      <c r="E102" s="196" t="s">
        <v>14</v>
      </c>
      <c r="F102" s="196" t="s">
        <v>216</v>
      </c>
      <c r="G102" s="197" t="s">
        <v>267</v>
      </c>
      <c r="H102" s="214"/>
      <c r="J102" s="96">
        <v>27</v>
      </c>
      <c r="K102" s="97" t="s">
        <v>438</v>
      </c>
      <c r="L102" s="258" t="str">
        <f>IF(ISERROR(VLOOKUP(K102,'KAYIT LİSTESİ'!$B$4:$H$767,2,0)),"",(VLOOKUP(K102,'KAYIT LİSTESİ'!$B$4:$H$767,2,0)))</f>
        <v/>
      </c>
      <c r="M102" s="98" t="str">
        <f>IF(ISERROR(VLOOKUP(K102,'KAYIT LİSTESİ'!$B$4:$H$767,4,0)),"",(VLOOKUP(K102,'KAYIT LİSTESİ'!$B$4:$H$767,4,0)))</f>
        <v/>
      </c>
      <c r="N102" s="186" t="str">
        <f>IF(ISERROR(VLOOKUP(K102,'KAYIT LİSTESİ'!$B$4:$H$767,5,0)),"",(VLOOKUP(K102,'KAYIT LİSTESİ'!$B$4:$H$767,5,0)))</f>
        <v/>
      </c>
      <c r="O102" s="186" t="str">
        <f>IF(ISERROR(VLOOKUP(K102,'KAYIT LİSTESİ'!$B$4:$H$767,6,0)),"",(VLOOKUP(K102,'KAYIT LİSTESİ'!$B$4:$H$767,6,0)))</f>
        <v/>
      </c>
      <c r="P102" s="202"/>
    </row>
    <row r="103" spans="1:16" ht="36.75" customHeight="1" x14ac:dyDescent="0.2">
      <c r="A103" s="23">
        <v>1</v>
      </c>
      <c r="B103" s="24" t="s">
        <v>288</v>
      </c>
      <c r="C103" s="256" t="str">
        <f>IF(ISERROR(VLOOKUP(B103,'KAYIT LİSTESİ'!$B$4:$H$767,2,0)),"",(VLOOKUP(B103,'KAYIT LİSTESİ'!$B$4:$H$767,2,0)))</f>
        <v/>
      </c>
      <c r="D103" s="25" t="str">
        <f>IF(ISERROR(VLOOKUP(B103,'KAYIT LİSTESİ'!$B$4:$H$767,4,0)),"",(VLOOKUP(B103,'KAYIT LİSTESİ'!$B$4:$H$767,4,0)))</f>
        <v/>
      </c>
      <c r="E103" s="50" t="str">
        <f>IF(ISERROR(VLOOKUP(B103,'KAYIT LİSTESİ'!$B$4:$H$767,5,0)),"",(VLOOKUP(B103,'KAYIT LİSTESİ'!$B$4:$H$767,5,0)))</f>
        <v/>
      </c>
      <c r="F103" s="50" t="str">
        <f>IF(ISERROR(VLOOKUP(B103,'KAYIT LİSTESİ'!$B$4:$H$767,6,0)),"",(VLOOKUP(B103,'KAYIT LİSTESİ'!$B$4:$H$767,6,0)))</f>
        <v/>
      </c>
      <c r="G103" s="175"/>
      <c r="H103" s="214"/>
      <c r="J103" s="96">
        <v>28</v>
      </c>
      <c r="K103" s="97" t="s">
        <v>439</v>
      </c>
      <c r="L103" s="258" t="str">
        <f>IF(ISERROR(VLOOKUP(K103,'KAYIT LİSTESİ'!$B$4:$H$767,2,0)),"",(VLOOKUP(K103,'KAYIT LİSTESİ'!$B$4:$H$767,2,0)))</f>
        <v/>
      </c>
      <c r="M103" s="98" t="str">
        <f>IF(ISERROR(VLOOKUP(K103,'KAYIT LİSTESİ'!$B$4:$H$767,4,0)),"",(VLOOKUP(K103,'KAYIT LİSTESİ'!$B$4:$H$767,4,0)))</f>
        <v/>
      </c>
      <c r="N103" s="186" t="str">
        <f>IF(ISERROR(VLOOKUP(K103,'KAYIT LİSTESİ'!$B$4:$H$767,5,0)),"",(VLOOKUP(K103,'KAYIT LİSTESİ'!$B$4:$H$767,5,0)))</f>
        <v/>
      </c>
      <c r="O103" s="186" t="str">
        <f>IF(ISERROR(VLOOKUP(K103,'KAYIT LİSTESİ'!$B$4:$H$767,6,0)),"",(VLOOKUP(K103,'KAYIT LİSTESİ'!$B$4:$H$767,6,0)))</f>
        <v/>
      </c>
      <c r="P103" s="202"/>
    </row>
    <row r="104" spans="1:16" ht="36.75" customHeight="1" x14ac:dyDescent="0.2">
      <c r="A104" s="23">
        <v>2</v>
      </c>
      <c r="B104" s="24" t="s">
        <v>289</v>
      </c>
      <c r="C104" s="256" t="str">
        <f>IF(ISERROR(VLOOKUP(B104,'KAYIT LİSTESİ'!$B$4:$H$767,2,0)),"",(VLOOKUP(B104,'KAYIT LİSTESİ'!$B$4:$H$767,2,0)))</f>
        <v/>
      </c>
      <c r="D104" s="25" t="str">
        <f>IF(ISERROR(VLOOKUP(B104,'KAYIT LİSTESİ'!$B$4:$H$767,4,0)),"",(VLOOKUP(B104,'KAYIT LİSTESİ'!$B$4:$H$767,4,0)))</f>
        <v/>
      </c>
      <c r="E104" s="50" t="str">
        <f>IF(ISERROR(VLOOKUP(B104,'KAYIT LİSTESİ'!$B$4:$H$767,5,0)),"",(VLOOKUP(B104,'KAYIT LİSTESİ'!$B$4:$H$767,5,0)))</f>
        <v/>
      </c>
      <c r="F104" s="50" t="str">
        <f>IF(ISERROR(VLOOKUP(B104,'KAYIT LİSTESİ'!$B$4:$H$767,6,0)),"",(VLOOKUP(B104,'KAYIT LİSTESİ'!$B$4:$H$767,6,0)))</f>
        <v/>
      </c>
      <c r="G104" s="175"/>
      <c r="H104" s="214"/>
      <c r="J104" s="96">
        <v>29</v>
      </c>
      <c r="K104" s="97" t="s">
        <v>440</v>
      </c>
      <c r="L104" s="258" t="str">
        <f>IF(ISERROR(VLOOKUP(K104,'KAYIT LİSTESİ'!$B$4:$H$767,2,0)),"",(VLOOKUP(K104,'KAYIT LİSTESİ'!$B$4:$H$767,2,0)))</f>
        <v/>
      </c>
      <c r="M104" s="98" t="str">
        <f>IF(ISERROR(VLOOKUP(K104,'KAYIT LİSTESİ'!$B$4:$H$767,4,0)),"",(VLOOKUP(K104,'KAYIT LİSTESİ'!$B$4:$H$767,4,0)))</f>
        <v/>
      </c>
      <c r="N104" s="186" t="str">
        <f>IF(ISERROR(VLOOKUP(K104,'KAYIT LİSTESİ'!$B$4:$H$767,5,0)),"",(VLOOKUP(K104,'KAYIT LİSTESİ'!$B$4:$H$767,5,0)))</f>
        <v/>
      </c>
      <c r="O104" s="186" t="str">
        <f>IF(ISERROR(VLOOKUP(K104,'KAYIT LİSTESİ'!$B$4:$H$767,6,0)),"",(VLOOKUP(K104,'KAYIT LİSTESİ'!$B$4:$H$767,6,0)))</f>
        <v/>
      </c>
      <c r="P104" s="202"/>
    </row>
    <row r="105" spans="1:16" ht="36.75" customHeight="1" x14ac:dyDescent="0.2">
      <c r="A105" s="23">
        <v>3</v>
      </c>
      <c r="B105" s="24" t="s">
        <v>290</v>
      </c>
      <c r="C105" s="256" t="str">
        <f>IF(ISERROR(VLOOKUP(B105,'KAYIT LİSTESİ'!$B$4:$H$767,2,0)),"",(VLOOKUP(B105,'KAYIT LİSTESİ'!$B$4:$H$767,2,0)))</f>
        <v/>
      </c>
      <c r="D105" s="25" t="str">
        <f>IF(ISERROR(VLOOKUP(B105,'KAYIT LİSTESİ'!$B$4:$H$767,4,0)),"",(VLOOKUP(B105,'KAYIT LİSTESİ'!$B$4:$H$767,4,0)))</f>
        <v/>
      </c>
      <c r="E105" s="50" t="str">
        <f>IF(ISERROR(VLOOKUP(B105,'KAYIT LİSTESİ'!$B$4:$H$767,5,0)),"",(VLOOKUP(B105,'KAYIT LİSTESİ'!$B$4:$H$767,5,0)))</f>
        <v/>
      </c>
      <c r="F105" s="50" t="str">
        <f>IF(ISERROR(VLOOKUP(B105,'KAYIT LİSTESİ'!$B$4:$H$767,6,0)),"",(VLOOKUP(B105,'KAYIT LİSTESİ'!$B$4:$H$767,6,0)))</f>
        <v/>
      </c>
      <c r="G105" s="175"/>
      <c r="H105" s="214"/>
      <c r="J105" s="96">
        <v>30</v>
      </c>
      <c r="K105" s="97" t="s">
        <v>441</v>
      </c>
      <c r="L105" s="258" t="str">
        <f>IF(ISERROR(VLOOKUP(K105,'KAYIT LİSTESİ'!$B$4:$H$767,2,0)),"",(VLOOKUP(K105,'KAYIT LİSTESİ'!$B$4:$H$767,2,0)))</f>
        <v/>
      </c>
      <c r="M105" s="98" t="str">
        <f>IF(ISERROR(VLOOKUP(K105,'KAYIT LİSTESİ'!$B$4:$H$767,4,0)),"",(VLOOKUP(K105,'KAYIT LİSTESİ'!$B$4:$H$767,4,0)))</f>
        <v/>
      </c>
      <c r="N105" s="186" t="str">
        <f>IF(ISERROR(VLOOKUP(K105,'KAYIT LİSTESİ'!$B$4:$H$767,5,0)),"",(VLOOKUP(K105,'KAYIT LİSTESİ'!$B$4:$H$767,5,0)))</f>
        <v/>
      </c>
      <c r="O105" s="186" t="str">
        <f>IF(ISERROR(VLOOKUP(K105,'KAYIT LİSTESİ'!$B$4:$H$767,6,0)),"",(VLOOKUP(K105,'KAYIT LİSTESİ'!$B$4:$H$767,6,0)))</f>
        <v/>
      </c>
      <c r="P105" s="202"/>
    </row>
    <row r="106" spans="1:16" ht="36.75" customHeight="1" x14ac:dyDescent="0.2">
      <c r="A106" s="23">
        <v>4</v>
      </c>
      <c r="B106" s="24" t="s">
        <v>291</v>
      </c>
      <c r="C106" s="256" t="str">
        <f>IF(ISERROR(VLOOKUP(B106,'KAYIT LİSTESİ'!$B$4:$H$767,2,0)),"",(VLOOKUP(B106,'KAYIT LİSTESİ'!$B$4:$H$767,2,0)))</f>
        <v/>
      </c>
      <c r="D106" s="25" t="str">
        <f>IF(ISERROR(VLOOKUP(B106,'KAYIT LİSTESİ'!$B$4:$H$767,4,0)),"",(VLOOKUP(B106,'KAYIT LİSTESİ'!$B$4:$H$767,4,0)))</f>
        <v/>
      </c>
      <c r="E106" s="50" t="str">
        <f>IF(ISERROR(VLOOKUP(B106,'KAYIT LİSTESİ'!$B$4:$H$767,5,0)),"",(VLOOKUP(B106,'KAYIT LİSTESİ'!$B$4:$H$767,5,0)))</f>
        <v/>
      </c>
      <c r="F106" s="50" t="str">
        <f>IF(ISERROR(VLOOKUP(B106,'KAYIT LİSTESİ'!$B$4:$H$767,6,0)),"",(VLOOKUP(B106,'KAYIT LİSTESİ'!$B$4:$H$767,6,0)))</f>
        <v/>
      </c>
      <c r="G106" s="175"/>
      <c r="H106" s="214"/>
      <c r="J106" s="96">
        <v>31</v>
      </c>
      <c r="K106" s="97" t="s">
        <v>442</v>
      </c>
      <c r="L106" s="258" t="str">
        <f>IF(ISERROR(VLOOKUP(K106,'KAYIT LİSTESİ'!$B$4:$H$767,2,0)),"",(VLOOKUP(K106,'KAYIT LİSTESİ'!$B$4:$H$767,2,0)))</f>
        <v/>
      </c>
      <c r="M106" s="98" t="str">
        <f>IF(ISERROR(VLOOKUP(K106,'KAYIT LİSTESİ'!$B$4:$H$767,4,0)),"",(VLOOKUP(K106,'KAYIT LİSTESİ'!$B$4:$H$767,4,0)))</f>
        <v/>
      </c>
      <c r="N106" s="186" t="str">
        <f>IF(ISERROR(VLOOKUP(K106,'KAYIT LİSTESİ'!$B$4:$H$767,5,0)),"",(VLOOKUP(K106,'KAYIT LİSTESİ'!$B$4:$H$767,5,0)))</f>
        <v/>
      </c>
      <c r="O106" s="186" t="str">
        <f>IF(ISERROR(VLOOKUP(K106,'KAYIT LİSTESİ'!$B$4:$H$767,6,0)),"",(VLOOKUP(K106,'KAYIT LİSTESİ'!$B$4:$H$767,6,0)))</f>
        <v/>
      </c>
      <c r="P106" s="202"/>
    </row>
    <row r="107" spans="1:16" ht="36.75" customHeight="1" x14ac:dyDescent="0.2">
      <c r="A107" s="23">
        <v>5</v>
      </c>
      <c r="B107" s="24" t="s">
        <v>292</v>
      </c>
      <c r="C107" s="256" t="str">
        <f>IF(ISERROR(VLOOKUP(B107,'KAYIT LİSTESİ'!$B$4:$H$767,2,0)),"",(VLOOKUP(B107,'KAYIT LİSTESİ'!$B$4:$H$767,2,0)))</f>
        <v/>
      </c>
      <c r="D107" s="25" t="str">
        <f>IF(ISERROR(VLOOKUP(B107,'KAYIT LİSTESİ'!$B$4:$H$767,4,0)),"",(VLOOKUP(B107,'KAYIT LİSTESİ'!$B$4:$H$767,4,0)))</f>
        <v/>
      </c>
      <c r="E107" s="50" t="str">
        <f>IF(ISERROR(VLOOKUP(B107,'KAYIT LİSTESİ'!$B$4:$H$767,5,0)),"",(VLOOKUP(B107,'KAYIT LİSTESİ'!$B$4:$H$767,5,0)))</f>
        <v/>
      </c>
      <c r="F107" s="50" t="str">
        <f>IF(ISERROR(VLOOKUP(B107,'KAYIT LİSTESİ'!$B$4:$H$767,6,0)),"",(VLOOKUP(B107,'KAYIT LİSTESİ'!$B$4:$H$767,6,0)))</f>
        <v/>
      </c>
      <c r="G107" s="175"/>
      <c r="H107" s="214"/>
      <c r="J107" s="96">
        <v>32</v>
      </c>
      <c r="K107" s="97" t="s">
        <v>443</v>
      </c>
      <c r="L107" s="258" t="str">
        <f>IF(ISERROR(VLOOKUP(K107,'KAYIT LİSTESİ'!$B$4:$H$767,2,0)),"",(VLOOKUP(K107,'KAYIT LİSTESİ'!$B$4:$H$767,2,0)))</f>
        <v/>
      </c>
      <c r="M107" s="98" t="str">
        <f>IF(ISERROR(VLOOKUP(K107,'KAYIT LİSTESİ'!$B$4:$H$767,4,0)),"",(VLOOKUP(K107,'KAYIT LİSTESİ'!$B$4:$H$767,4,0)))</f>
        <v/>
      </c>
      <c r="N107" s="186" t="str">
        <f>IF(ISERROR(VLOOKUP(K107,'KAYIT LİSTESİ'!$B$4:$H$767,5,0)),"",(VLOOKUP(K107,'KAYIT LİSTESİ'!$B$4:$H$767,5,0)))</f>
        <v/>
      </c>
      <c r="O107" s="186" t="str">
        <f>IF(ISERROR(VLOOKUP(K107,'KAYIT LİSTESİ'!$B$4:$H$767,6,0)),"",(VLOOKUP(K107,'KAYIT LİSTESİ'!$B$4:$H$767,6,0)))</f>
        <v/>
      </c>
      <c r="P107" s="202"/>
    </row>
    <row r="108" spans="1:16" ht="36.75" customHeight="1" x14ac:dyDescent="0.2">
      <c r="A108" s="23">
        <v>6</v>
      </c>
      <c r="B108" s="24" t="s">
        <v>293</v>
      </c>
      <c r="C108" s="256" t="str">
        <f>IF(ISERROR(VLOOKUP(B108,'KAYIT LİSTESİ'!$B$4:$H$767,2,0)),"",(VLOOKUP(B108,'KAYIT LİSTESİ'!$B$4:$H$767,2,0)))</f>
        <v/>
      </c>
      <c r="D108" s="25" t="str">
        <f>IF(ISERROR(VLOOKUP(B108,'KAYIT LİSTESİ'!$B$4:$H$767,4,0)),"",(VLOOKUP(B108,'KAYIT LİSTESİ'!$B$4:$H$767,4,0)))</f>
        <v/>
      </c>
      <c r="E108" s="50" t="str">
        <f>IF(ISERROR(VLOOKUP(B108,'KAYIT LİSTESİ'!$B$4:$H$767,5,0)),"",(VLOOKUP(B108,'KAYIT LİSTESİ'!$B$4:$H$767,5,0)))</f>
        <v/>
      </c>
      <c r="F108" s="50" t="str">
        <f>IF(ISERROR(VLOOKUP(B108,'KAYIT LİSTESİ'!$B$4:$H$767,6,0)),"",(VLOOKUP(B108,'KAYIT LİSTESİ'!$B$4:$H$767,6,0)))</f>
        <v/>
      </c>
      <c r="G108" s="175"/>
      <c r="H108" s="214"/>
      <c r="J108" s="96">
        <v>33</v>
      </c>
      <c r="K108" s="97" t="s">
        <v>444</v>
      </c>
      <c r="L108" s="258" t="str">
        <f>IF(ISERROR(VLOOKUP(K108,'KAYIT LİSTESİ'!$B$4:$H$767,2,0)),"",(VLOOKUP(K108,'KAYIT LİSTESİ'!$B$4:$H$767,2,0)))</f>
        <v/>
      </c>
      <c r="M108" s="98" t="str">
        <f>IF(ISERROR(VLOOKUP(K108,'KAYIT LİSTESİ'!$B$4:$H$767,4,0)),"",(VLOOKUP(K108,'KAYIT LİSTESİ'!$B$4:$H$767,4,0)))</f>
        <v/>
      </c>
      <c r="N108" s="186" t="str">
        <f>IF(ISERROR(VLOOKUP(K108,'KAYIT LİSTESİ'!$B$4:$H$767,5,0)),"",(VLOOKUP(K108,'KAYIT LİSTESİ'!$B$4:$H$767,5,0)))</f>
        <v/>
      </c>
      <c r="O108" s="186" t="str">
        <f>IF(ISERROR(VLOOKUP(K108,'KAYIT LİSTESİ'!$B$4:$H$767,6,0)),"",(VLOOKUP(K108,'KAYIT LİSTESİ'!$B$4:$H$767,6,0)))</f>
        <v/>
      </c>
      <c r="P108" s="202"/>
    </row>
    <row r="109" spans="1:16" ht="36.75" customHeight="1" x14ac:dyDescent="0.2">
      <c r="A109" s="23">
        <v>7</v>
      </c>
      <c r="B109" s="24" t="s">
        <v>294</v>
      </c>
      <c r="C109" s="256" t="str">
        <f>IF(ISERROR(VLOOKUP(B109,'KAYIT LİSTESİ'!$B$4:$H$767,2,0)),"",(VLOOKUP(B109,'KAYIT LİSTESİ'!$B$4:$H$767,2,0)))</f>
        <v/>
      </c>
      <c r="D109" s="25" t="str">
        <f>IF(ISERROR(VLOOKUP(B109,'KAYIT LİSTESİ'!$B$4:$H$767,4,0)),"",(VLOOKUP(B109,'KAYIT LİSTESİ'!$B$4:$H$767,4,0)))</f>
        <v/>
      </c>
      <c r="E109" s="50" t="str">
        <f>IF(ISERROR(VLOOKUP(B109,'KAYIT LİSTESİ'!$B$4:$H$767,5,0)),"",(VLOOKUP(B109,'KAYIT LİSTESİ'!$B$4:$H$767,5,0)))</f>
        <v/>
      </c>
      <c r="F109" s="50" t="str">
        <f>IF(ISERROR(VLOOKUP(B109,'KAYIT LİSTESİ'!$B$4:$H$767,6,0)),"",(VLOOKUP(B109,'KAYIT LİSTESİ'!$B$4:$H$767,6,0)))</f>
        <v/>
      </c>
      <c r="G109" s="175"/>
      <c r="H109" s="214"/>
      <c r="J109" s="96">
        <v>34</v>
      </c>
      <c r="K109" s="97" t="s">
        <v>445</v>
      </c>
      <c r="L109" s="258" t="str">
        <f>IF(ISERROR(VLOOKUP(K109,'KAYIT LİSTESİ'!$B$4:$H$767,2,0)),"",(VLOOKUP(K109,'KAYIT LİSTESİ'!$B$4:$H$767,2,0)))</f>
        <v/>
      </c>
      <c r="M109" s="98" t="str">
        <f>IF(ISERROR(VLOOKUP(K109,'KAYIT LİSTESİ'!$B$4:$H$767,4,0)),"",(VLOOKUP(K109,'KAYIT LİSTESİ'!$B$4:$H$767,4,0)))</f>
        <v/>
      </c>
      <c r="N109" s="186" t="str">
        <f>IF(ISERROR(VLOOKUP(K109,'KAYIT LİSTESİ'!$B$4:$H$767,5,0)),"",(VLOOKUP(K109,'KAYIT LİSTESİ'!$B$4:$H$767,5,0)))</f>
        <v/>
      </c>
      <c r="O109" s="186" t="str">
        <f>IF(ISERROR(VLOOKUP(K109,'KAYIT LİSTESİ'!$B$4:$H$767,6,0)),"",(VLOOKUP(K109,'KAYIT LİSTESİ'!$B$4:$H$767,6,0)))</f>
        <v/>
      </c>
      <c r="P109" s="202"/>
    </row>
    <row r="110" spans="1:16" ht="36.75" customHeight="1" x14ac:dyDescent="0.2">
      <c r="A110" s="23">
        <v>8</v>
      </c>
      <c r="B110" s="24" t="s">
        <v>295</v>
      </c>
      <c r="C110" s="256" t="str">
        <f>IF(ISERROR(VLOOKUP(B110,'KAYIT LİSTESİ'!$B$4:$H$767,2,0)),"",(VLOOKUP(B110,'KAYIT LİSTESİ'!$B$4:$H$767,2,0)))</f>
        <v/>
      </c>
      <c r="D110" s="25" t="str">
        <f>IF(ISERROR(VLOOKUP(B110,'KAYIT LİSTESİ'!$B$4:$H$767,4,0)),"",(VLOOKUP(B110,'KAYIT LİSTESİ'!$B$4:$H$767,4,0)))</f>
        <v/>
      </c>
      <c r="E110" s="50" t="str">
        <f>IF(ISERROR(VLOOKUP(B110,'KAYIT LİSTESİ'!$B$4:$H$767,5,0)),"",(VLOOKUP(B110,'KAYIT LİSTESİ'!$B$4:$H$767,5,0)))</f>
        <v/>
      </c>
      <c r="F110" s="50" t="str">
        <f>IF(ISERROR(VLOOKUP(B110,'KAYIT LİSTESİ'!$B$4:$H$767,6,0)),"",(VLOOKUP(B110,'KAYIT LİSTESİ'!$B$4:$H$767,6,0)))</f>
        <v/>
      </c>
      <c r="G110" s="175"/>
      <c r="H110" s="214"/>
      <c r="J110" s="96">
        <v>35</v>
      </c>
      <c r="K110" s="97" t="s">
        <v>446</v>
      </c>
      <c r="L110" s="258" t="str">
        <f>IF(ISERROR(VLOOKUP(K110,'KAYIT LİSTESİ'!$B$4:$H$767,2,0)),"",(VLOOKUP(K110,'KAYIT LİSTESİ'!$B$4:$H$767,2,0)))</f>
        <v/>
      </c>
      <c r="M110" s="98" t="str">
        <f>IF(ISERROR(VLOOKUP(K110,'KAYIT LİSTESİ'!$B$4:$H$767,4,0)),"",(VLOOKUP(K110,'KAYIT LİSTESİ'!$B$4:$H$767,4,0)))</f>
        <v/>
      </c>
      <c r="N110" s="186" t="str">
        <f>IF(ISERROR(VLOOKUP(K110,'KAYIT LİSTESİ'!$B$4:$H$767,5,0)),"",(VLOOKUP(K110,'KAYIT LİSTESİ'!$B$4:$H$767,5,0)))</f>
        <v/>
      </c>
      <c r="O110" s="186" t="str">
        <f>IF(ISERROR(VLOOKUP(K110,'KAYIT LİSTESİ'!$B$4:$H$767,6,0)),"",(VLOOKUP(K110,'KAYIT LİSTESİ'!$B$4:$H$767,6,0)))</f>
        <v/>
      </c>
      <c r="P110" s="202"/>
    </row>
    <row r="111" spans="1:16" ht="36.75" customHeight="1" x14ac:dyDescent="0.2">
      <c r="A111" s="23">
        <v>9</v>
      </c>
      <c r="B111" s="24" t="s">
        <v>296</v>
      </c>
      <c r="C111" s="256" t="str">
        <f>IF(ISERROR(VLOOKUP(B111,'KAYIT LİSTESİ'!$B$4:$H$767,2,0)),"",(VLOOKUP(B111,'KAYIT LİSTESİ'!$B$4:$H$767,2,0)))</f>
        <v/>
      </c>
      <c r="D111" s="25" t="str">
        <f>IF(ISERROR(VLOOKUP(B111,'KAYIT LİSTESİ'!$B$4:$H$767,4,0)),"",(VLOOKUP(B111,'KAYIT LİSTESİ'!$B$4:$H$767,4,0)))</f>
        <v/>
      </c>
      <c r="E111" s="50" t="str">
        <f>IF(ISERROR(VLOOKUP(B111,'KAYIT LİSTESİ'!$B$4:$H$767,5,0)),"",(VLOOKUP(B111,'KAYIT LİSTESİ'!$B$4:$H$767,5,0)))</f>
        <v/>
      </c>
      <c r="F111" s="50" t="str">
        <f>IF(ISERROR(VLOOKUP(B111,'KAYIT LİSTESİ'!$B$4:$H$767,6,0)),"",(VLOOKUP(B111,'KAYIT LİSTESİ'!$B$4:$H$767,6,0)))</f>
        <v/>
      </c>
      <c r="G111" s="175"/>
      <c r="H111" s="214"/>
      <c r="J111" s="96">
        <v>36</v>
      </c>
      <c r="K111" s="97" t="s">
        <v>447</v>
      </c>
      <c r="L111" s="258" t="str">
        <f>IF(ISERROR(VLOOKUP(K111,'KAYIT LİSTESİ'!$B$4:$H$767,2,0)),"",(VLOOKUP(K111,'KAYIT LİSTESİ'!$B$4:$H$767,2,0)))</f>
        <v/>
      </c>
      <c r="M111" s="98" t="str">
        <f>IF(ISERROR(VLOOKUP(K111,'KAYIT LİSTESİ'!$B$4:$H$767,4,0)),"",(VLOOKUP(K111,'KAYIT LİSTESİ'!$B$4:$H$767,4,0)))</f>
        <v/>
      </c>
      <c r="N111" s="186" t="str">
        <f>IF(ISERROR(VLOOKUP(K111,'KAYIT LİSTESİ'!$B$4:$H$767,5,0)),"",(VLOOKUP(K111,'KAYIT LİSTESİ'!$B$4:$H$767,5,0)))</f>
        <v/>
      </c>
      <c r="O111" s="186" t="str">
        <f>IF(ISERROR(VLOOKUP(K111,'KAYIT LİSTESİ'!$B$4:$H$767,6,0)),"",(VLOOKUP(K111,'KAYIT LİSTESİ'!$B$4:$H$767,6,0)))</f>
        <v/>
      </c>
      <c r="P111" s="202"/>
    </row>
    <row r="112" spans="1:16" ht="36.75" customHeight="1" x14ac:dyDescent="0.2">
      <c r="A112" s="23">
        <v>10</v>
      </c>
      <c r="B112" s="24" t="s">
        <v>297</v>
      </c>
      <c r="C112" s="256" t="str">
        <f>IF(ISERROR(VLOOKUP(B112,'KAYIT LİSTESİ'!$B$4:$H$767,2,0)),"",(VLOOKUP(B112,'KAYIT LİSTESİ'!$B$4:$H$767,2,0)))</f>
        <v/>
      </c>
      <c r="D112" s="25" t="str">
        <f>IF(ISERROR(VLOOKUP(B112,'KAYIT LİSTESİ'!$B$4:$H$767,4,0)),"",(VLOOKUP(B112,'KAYIT LİSTESİ'!$B$4:$H$767,4,0)))</f>
        <v/>
      </c>
      <c r="E112" s="50" t="str">
        <f>IF(ISERROR(VLOOKUP(B112,'KAYIT LİSTESİ'!$B$4:$H$767,5,0)),"",(VLOOKUP(B112,'KAYIT LİSTESİ'!$B$4:$H$767,5,0)))</f>
        <v/>
      </c>
      <c r="F112" s="50" t="str">
        <f>IF(ISERROR(VLOOKUP(B112,'KAYIT LİSTESİ'!$B$4:$H$767,6,0)),"",(VLOOKUP(B112,'KAYIT LİSTESİ'!$B$4:$H$767,6,0)))</f>
        <v/>
      </c>
      <c r="G112" s="175"/>
      <c r="H112" s="214"/>
      <c r="J112" s="96">
        <v>37</v>
      </c>
      <c r="K112" s="97" t="s">
        <v>448</v>
      </c>
      <c r="L112" s="258" t="str">
        <f>IF(ISERROR(VLOOKUP(K112,'KAYIT LİSTESİ'!$B$4:$H$767,2,0)),"",(VLOOKUP(K112,'KAYIT LİSTESİ'!$B$4:$H$767,2,0)))</f>
        <v/>
      </c>
      <c r="M112" s="98" t="str">
        <f>IF(ISERROR(VLOOKUP(K112,'KAYIT LİSTESİ'!$B$4:$H$767,4,0)),"",(VLOOKUP(K112,'KAYIT LİSTESİ'!$B$4:$H$767,4,0)))</f>
        <v/>
      </c>
      <c r="N112" s="186" t="str">
        <f>IF(ISERROR(VLOOKUP(K112,'KAYIT LİSTESİ'!$B$4:$H$767,5,0)),"",(VLOOKUP(K112,'KAYIT LİSTESİ'!$B$4:$H$767,5,0)))</f>
        <v/>
      </c>
      <c r="O112" s="186" t="str">
        <f>IF(ISERROR(VLOOKUP(K112,'KAYIT LİSTESİ'!$B$4:$H$767,6,0)),"",(VLOOKUP(K112,'KAYIT LİSTESİ'!$B$4:$H$767,6,0)))</f>
        <v/>
      </c>
      <c r="P112" s="202"/>
    </row>
    <row r="113" spans="1:16" ht="36.75" customHeight="1" x14ac:dyDescent="0.2">
      <c r="A113" s="23">
        <v>11</v>
      </c>
      <c r="B113" s="24" t="s">
        <v>298</v>
      </c>
      <c r="C113" s="256" t="str">
        <f>IF(ISERROR(VLOOKUP(B113,'KAYIT LİSTESİ'!$B$4:$H$767,2,0)),"",(VLOOKUP(B113,'KAYIT LİSTESİ'!$B$4:$H$767,2,0)))</f>
        <v/>
      </c>
      <c r="D113" s="25" t="str">
        <f>IF(ISERROR(VLOOKUP(B113,'KAYIT LİSTESİ'!$B$4:$H$767,4,0)),"",(VLOOKUP(B113,'KAYIT LİSTESİ'!$B$4:$H$767,4,0)))</f>
        <v/>
      </c>
      <c r="E113" s="50" t="str">
        <f>IF(ISERROR(VLOOKUP(B113,'KAYIT LİSTESİ'!$B$4:$H$767,5,0)),"",(VLOOKUP(B113,'KAYIT LİSTESİ'!$B$4:$H$767,5,0)))</f>
        <v/>
      </c>
      <c r="F113" s="50" t="str">
        <f>IF(ISERROR(VLOOKUP(B113,'KAYIT LİSTESİ'!$B$4:$H$767,6,0)),"",(VLOOKUP(B113,'KAYIT LİSTESİ'!$B$4:$H$767,6,0)))</f>
        <v/>
      </c>
      <c r="G113" s="175"/>
      <c r="H113" s="214"/>
      <c r="J113" s="96">
        <v>38</v>
      </c>
      <c r="K113" s="97" t="s">
        <v>449</v>
      </c>
      <c r="L113" s="258" t="str">
        <f>IF(ISERROR(VLOOKUP(K113,'KAYIT LİSTESİ'!$B$4:$H$767,2,0)),"",(VLOOKUP(K113,'KAYIT LİSTESİ'!$B$4:$H$767,2,0)))</f>
        <v/>
      </c>
      <c r="M113" s="98" t="str">
        <f>IF(ISERROR(VLOOKUP(K113,'KAYIT LİSTESİ'!$B$4:$H$767,4,0)),"",(VLOOKUP(K113,'KAYIT LİSTESİ'!$B$4:$H$767,4,0)))</f>
        <v/>
      </c>
      <c r="N113" s="186" t="str">
        <f>IF(ISERROR(VLOOKUP(K113,'KAYIT LİSTESİ'!$B$4:$H$767,5,0)),"",(VLOOKUP(K113,'KAYIT LİSTESİ'!$B$4:$H$767,5,0)))</f>
        <v/>
      </c>
      <c r="O113" s="186" t="str">
        <f>IF(ISERROR(VLOOKUP(K113,'KAYIT LİSTESİ'!$B$4:$H$767,6,0)),"",(VLOOKUP(K113,'KAYIT LİSTESİ'!$B$4:$H$767,6,0)))</f>
        <v/>
      </c>
      <c r="P113" s="202"/>
    </row>
    <row r="114" spans="1:16" ht="36.75" customHeight="1" x14ac:dyDescent="0.2">
      <c r="A114" s="23">
        <v>12</v>
      </c>
      <c r="B114" s="24" t="s">
        <v>299</v>
      </c>
      <c r="C114" s="256" t="str">
        <f>IF(ISERROR(VLOOKUP(B114,'KAYIT LİSTESİ'!$B$4:$H$767,2,0)),"",(VLOOKUP(B114,'KAYIT LİSTESİ'!$B$4:$H$767,2,0)))</f>
        <v/>
      </c>
      <c r="D114" s="25" t="str">
        <f>IF(ISERROR(VLOOKUP(B114,'KAYIT LİSTESİ'!$B$4:$H$767,4,0)),"",(VLOOKUP(B114,'KAYIT LİSTESİ'!$B$4:$H$767,4,0)))</f>
        <v/>
      </c>
      <c r="E114" s="50" t="str">
        <f>IF(ISERROR(VLOOKUP(B114,'KAYIT LİSTESİ'!$B$4:$H$767,5,0)),"",(VLOOKUP(B114,'KAYIT LİSTESİ'!$B$4:$H$767,5,0)))</f>
        <v/>
      </c>
      <c r="F114" s="50" t="str">
        <f>IF(ISERROR(VLOOKUP(B114,'KAYIT LİSTESİ'!$B$4:$H$767,6,0)),"",(VLOOKUP(B114,'KAYIT LİSTESİ'!$B$4:$H$767,6,0)))</f>
        <v/>
      </c>
      <c r="G114" s="175"/>
      <c r="H114" s="214"/>
      <c r="J114" s="96">
        <v>39</v>
      </c>
      <c r="K114" s="97" t="s">
        <v>450</v>
      </c>
      <c r="L114" s="258" t="str">
        <f>IF(ISERROR(VLOOKUP(K114,'KAYIT LİSTESİ'!$B$4:$H$767,2,0)),"",(VLOOKUP(K114,'KAYIT LİSTESİ'!$B$4:$H$767,2,0)))</f>
        <v/>
      </c>
      <c r="M114" s="98" t="str">
        <f>IF(ISERROR(VLOOKUP(K114,'KAYIT LİSTESİ'!$B$4:$H$767,4,0)),"",(VLOOKUP(K114,'KAYIT LİSTESİ'!$B$4:$H$767,4,0)))</f>
        <v/>
      </c>
      <c r="N114" s="186" t="str">
        <f>IF(ISERROR(VLOOKUP(K114,'KAYIT LİSTESİ'!$B$4:$H$767,5,0)),"",(VLOOKUP(K114,'KAYIT LİSTESİ'!$B$4:$H$767,5,0)))</f>
        <v/>
      </c>
      <c r="O114" s="186" t="str">
        <f>IF(ISERROR(VLOOKUP(K114,'KAYIT LİSTESİ'!$B$4:$H$767,6,0)),"",(VLOOKUP(K114,'KAYIT LİSTESİ'!$B$4:$H$767,6,0)))</f>
        <v/>
      </c>
      <c r="P114" s="202"/>
    </row>
    <row r="115" spans="1:16" ht="36.75" customHeight="1" x14ac:dyDescent="0.2">
      <c r="A115" s="510" t="s">
        <v>18</v>
      </c>
      <c r="B115" s="511"/>
      <c r="C115" s="511"/>
      <c r="D115" s="511"/>
      <c r="E115" s="511"/>
      <c r="F115" s="511"/>
      <c r="G115" s="511"/>
      <c r="H115" s="214"/>
      <c r="J115" s="96">
        <v>40</v>
      </c>
      <c r="K115" s="97" t="s">
        <v>451</v>
      </c>
      <c r="L115" s="258" t="str">
        <f>IF(ISERROR(VLOOKUP(K115,'KAYIT LİSTESİ'!$B$4:$H$767,2,0)),"",(VLOOKUP(K115,'KAYIT LİSTESİ'!$B$4:$H$767,2,0)))</f>
        <v/>
      </c>
      <c r="M115" s="98" t="str">
        <f>IF(ISERROR(VLOOKUP(K115,'KAYIT LİSTESİ'!$B$4:$H$767,4,0)),"",(VLOOKUP(K115,'KAYIT LİSTESİ'!$B$4:$H$767,4,0)))</f>
        <v/>
      </c>
      <c r="N115" s="186" t="str">
        <f>IF(ISERROR(VLOOKUP(K115,'KAYIT LİSTESİ'!$B$4:$H$767,5,0)),"",(VLOOKUP(K115,'KAYIT LİSTESİ'!$B$4:$H$767,5,0)))</f>
        <v/>
      </c>
      <c r="O115" s="186" t="str">
        <f>IF(ISERROR(VLOOKUP(K115,'KAYIT LİSTESİ'!$B$4:$H$767,6,0)),"",(VLOOKUP(K115,'KAYIT LİSTESİ'!$B$4:$H$767,6,0)))</f>
        <v/>
      </c>
      <c r="P115" s="202"/>
    </row>
    <row r="116" spans="1:16" ht="36.75" customHeight="1" x14ac:dyDescent="0.3">
      <c r="A116" s="194" t="s">
        <v>12</v>
      </c>
      <c r="B116" s="194" t="s">
        <v>97</v>
      </c>
      <c r="C116" s="194" t="s">
        <v>96</v>
      </c>
      <c r="D116" s="195" t="s">
        <v>13</v>
      </c>
      <c r="E116" s="196" t="s">
        <v>14</v>
      </c>
      <c r="F116" s="196" t="s">
        <v>216</v>
      </c>
      <c r="G116" s="197" t="s">
        <v>267</v>
      </c>
      <c r="H116" s="214"/>
      <c r="J116" s="514" t="s">
        <v>270</v>
      </c>
      <c r="K116" s="514"/>
      <c r="L116" s="514"/>
      <c r="M116" s="514"/>
      <c r="N116" s="514"/>
      <c r="O116" s="514"/>
      <c r="P116" s="514"/>
    </row>
    <row r="117" spans="1:16" ht="36.75" customHeight="1" x14ac:dyDescent="0.2">
      <c r="A117" s="23">
        <v>1</v>
      </c>
      <c r="B117" s="24" t="s">
        <v>300</v>
      </c>
      <c r="C117" s="256" t="str">
        <f>IF(ISERROR(VLOOKUP(B117,'KAYIT LİSTESİ'!$B$4:$H$767,2,0)),"",(VLOOKUP(B117,'KAYIT LİSTESİ'!$B$4:$H$767,2,0)))</f>
        <v/>
      </c>
      <c r="D117" s="25" t="str">
        <f>IF(ISERROR(VLOOKUP(B117,'KAYIT LİSTESİ'!$B$4:$H$767,4,0)),"",(VLOOKUP(B117,'KAYIT LİSTESİ'!$B$4:$H$767,4,0)))</f>
        <v/>
      </c>
      <c r="E117" s="50" t="str">
        <f>IF(ISERROR(VLOOKUP(B117,'KAYIT LİSTESİ'!$B$4:$H$767,5,0)),"",(VLOOKUP(B117,'KAYIT LİSTESİ'!$B$4:$H$767,5,0)))</f>
        <v/>
      </c>
      <c r="F117" s="50" t="str">
        <f>IF(ISERROR(VLOOKUP(B117,'KAYIT LİSTESİ'!$B$4:$H$767,6,0)),"",(VLOOKUP(B117,'KAYIT LİSTESİ'!$B$4:$H$767,6,0)))</f>
        <v/>
      </c>
      <c r="G117" s="175"/>
      <c r="H117" s="214"/>
      <c r="J117" s="512" t="s">
        <v>6</v>
      </c>
      <c r="K117" s="515"/>
      <c r="L117" s="512" t="s">
        <v>95</v>
      </c>
      <c r="M117" s="512" t="s">
        <v>21</v>
      </c>
      <c r="N117" s="512" t="s">
        <v>7</v>
      </c>
      <c r="O117" s="512" t="s">
        <v>215</v>
      </c>
      <c r="P117" s="512" t="s">
        <v>267</v>
      </c>
    </row>
    <row r="118" spans="1:16" ht="36.75" customHeight="1" x14ac:dyDescent="0.2">
      <c r="A118" s="23">
        <v>2</v>
      </c>
      <c r="B118" s="24" t="s">
        <v>301</v>
      </c>
      <c r="C118" s="256" t="str">
        <f>IF(ISERROR(VLOOKUP(B118,'KAYIT LİSTESİ'!$B$4:$H$767,2,0)),"",(VLOOKUP(B118,'KAYIT LİSTESİ'!$B$4:$H$767,2,0)))</f>
        <v/>
      </c>
      <c r="D118" s="25" t="str">
        <f>IF(ISERROR(VLOOKUP(B118,'KAYIT LİSTESİ'!$B$4:$H$767,4,0)),"",(VLOOKUP(B118,'KAYIT LİSTESİ'!$B$4:$H$767,4,0)))</f>
        <v/>
      </c>
      <c r="E118" s="50" t="str">
        <f>IF(ISERROR(VLOOKUP(B118,'KAYIT LİSTESİ'!$B$4:$H$767,5,0)),"",(VLOOKUP(B118,'KAYIT LİSTESİ'!$B$4:$H$767,5,0)))</f>
        <v/>
      </c>
      <c r="F118" s="50" t="str">
        <f>IF(ISERROR(VLOOKUP(B118,'KAYIT LİSTESİ'!$B$4:$H$767,6,0)),"",(VLOOKUP(B118,'KAYIT LİSTESİ'!$B$4:$H$767,6,0)))</f>
        <v/>
      </c>
      <c r="G118" s="175"/>
      <c r="H118" s="214"/>
      <c r="J118" s="513"/>
      <c r="K118" s="515"/>
      <c r="L118" s="513"/>
      <c r="M118" s="513"/>
      <c r="N118" s="513"/>
      <c r="O118" s="513"/>
      <c r="P118" s="513"/>
    </row>
    <row r="119" spans="1:16" ht="36.75" customHeight="1" x14ac:dyDescent="0.2">
      <c r="A119" s="23">
        <v>3</v>
      </c>
      <c r="B119" s="24" t="s">
        <v>302</v>
      </c>
      <c r="C119" s="256" t="str">
        <f>IF(ISERROR(VLOOKUP(B119,'KAYIT LİSTESİ'!$B$4:$H$767,2,0)),"",(VLOOKUP(B119,'KAYIT LİSTESİ'!$B$4:$H$767,2,0)))</f>
        <v/>
      </c>
      <c r="D119" s="25" t="str">
        <f>IF(ISERROR(VLOOKUP(B119,'KAYIT LİSTESİ'!$B$4:$H$767,4,0)),"",(VLOOKUP(B119,'KAYIT LİSTESİ'!$B$4:$H$767,4,0)))</f>
        <v/>
      </c>
      <c r="E119" s="50" t="str">
        <f>IF(ISERROR(VLOOKUP(B119,'KAYIT LİSTESİ'!$B$4:$H$767,5,0)),"",(VLOOKUP(B119,'KAYIT LİSTESİ'!$B$4:$H$767,5,0)))</f>
        <v/>
      </c>
      <c r="F119" s="50" t="str">
        <f>IF(ISERROR(VLOOKUP(B119,'KAYIT LİSTESİ'!$B$4:$H$767,6,0)),"",(VLOOKUP(B119,'KAYIT LİSTESİ'!$B$4:$H$767,6,0)))</f>
        <v/>
      </c>
      <c r="G119" s="175"/>
      <c r="H119" s="214"/>
      <c r="J119" s="73">
        <v>1</v>
      </c>
      <c r="K119" s="199" t="s">
        <v>217</v>
      </c>
      <c r="L119" s="257" t="str">
        <f>IF(ISERROR(VLOOKUP(K119,'KAYIT LİSTESİ'!$B$4:$H$767,2,0)),"",(VLOOKUP(K119,'KAYIT LİSTESİ'!$B$4:$H$767,2,0)))</f>
        <v/>
      </c>
      <c r="M119" s="201" t="str">
        <f>IF(ISERROR(VLOOKUP(K119,'KAYIT LİSTESİ'!$B$4:$H$767,4,0)),"",(VLOOKUP(K119,'KAYIT LİSTESİ'!$B$4:$H$767,4,0)))</f>
        <v/>
      </c>
      <c r="N119" s="228" t="str">
        <f>IF(ISERROR(VLOOKUP(K119,'KAYIT LİSTESİ'!$B$4:$H$767,5,0)),"",(VLOOKUP(K119,'KAYIT LİSTESİ'!$B$4:$H$767,5,0)))</f>
        <v/>
      </c>
      <c r="O119" s="228" t="str">
        <f>IF(ISERROR(VLOOKUP(K119,'KAYIT LİSTESİ'!$B$4:$H$767,6,0)),"",(VLOOKUP(K119,'KAYIT LİSTESİ'!$B$4:$H$767,6,0)))</f>
        <v/>
      </c>
      <c r="P119" s="202"/>
    </row>
    <row r="120" spans="1:16" ht="36.75" customHeight="1" x14ac:dyDescent="0.2">
      <c r="A120" s="23">
        <v>4</v>
      </c>
      <c r="B120" s="24" t="s">
        <v>303</v>
      </c>
      <c r="C120" s="256" t="str">
        <f>IF(ISERROR(VLOOKUP(B120,'KAYIT LİSTESİ'!$B$4:$H$767,2,0)),"",(VLOOKUP(B120,'KAYIT LİSTESİ'!$B$4:$H$767,2,0)))</f>
        <v/>
      </c>
      <c r="D120" s="25" t="str">
        <f>IF(ISERROR(VLOOKUP(B120,'KAYIT LİSTESİ'!$B$4:$H$767,4,0)),"",(VLOOKUP(B120,'KAYIT LİSTESİ'!$B$4:$H$767,4,0)))</f>
        <v/>
      </c>
      <c r="E120" s="50" t="str">
        <f>IF(ISERROR(VLOOKUP(B120,'KAYIT LİSTESİ'!$B$4:$H$767,5,0)),"",(VLOOKUP(B120,'KAYIT LİSTESİ'!$B$4:$H$767,5,0)))</f>
        <v/>
      </c>
      <c r="F120" s="50" t="str">
        <f>IF(ISERROR(VLOOKUP(B120,'KAYIT LİSTESİ'!$B$4:$H$767,6,0)),"",(VLOOKUP(B120,'KAYIT LİSTESİ'!$B$4:$H$767,6,0)))</f>
        <v/>
      </c>
      <c r="G120" s="175"/>
      <c r="H120" s="214"/>
      <c r="J120" s="73">
        <v>2</v>
      </c>
      <c r="K120" s="199" t="s">
        <v>218</v>
      </c>
      <c r="L120" s="257" t="str">
        <f>IF(ISERROR(VLOOKUP(K120,'KAYIT LİSTESİ'!$B$4:$H$767,2,0)),"",(VLOOKUP(K120,'KAYIT LİSTESİ'!$B$4:$H$767,2,0)))</f>
        <v/>
      </c>
      <c r="M120" s="201" t="str">
        <f>IF(ISERROR(VLOOKUP(K120,'KAYIT LİSTESİ'!$B$4:$H$767,4,0)),"",(VLOOKUP(K120,'KAYIT LİSTESİ'!$B$4:$H$767,4,0)))</f>
        <v/>
      </c>
      <c r="N120" s="228" t="str">
        <f>IF(ISERROR(VLOOKUP(K120,'KAYIT LİSTESİ'!$B$4:$H$767,5,0)),"",(VLOOKUP(K120,'KAYIT LİSTESİ'!$B$4:$H$767,5,0)))</f>
        <v/>
      </c>
      <c r="O120" s="228" t="str">
        <f>IF(ISERROR(VLOOKUP(K120,'KAYIT LİSTESİ'!$B$4:$H$767,6,0)),"",(VLOOKUP(K120,'KAYIT LİSTESİ'!$B$4:$H$767,6,0)))</f>
        <v/>
      </c>
      <c r="P120" s="202"/>
    </row>
    <row r="121" spans="1:16" ht="36.75" customHeight="1" x14ac:dyDescent="0.2">
      <c r="A121" s="23">
        <v>5</v>
      </c>
      <c r="B121" s="24" t="s">
        <v>304</v>
      </c>
      <c r="C121" s="256" t="str">
        <f>IF(ISERROR(VLOOKUP(B121,'KAYIT LİSTESİ'!$B$4:$H$767,2,0)),"",(VLOOKUP(B121,'KAYIT LİSTESİ'!$B$4:$H$767,2,0)))</f>
        <v/>
      </c>
      <c r="D121" s="25" t="str">
        <f>IF(ISERROR(VLOOKUP(B121,'KAYIT LİSTESİ'!$B$4:$H$767,4,0)),"",(VLOOKUP(B121,'KAYIT LİSTESİ'!$B$4:$H$767,4,0)))</f>
        <v/>
      </c>
      <c r="E121" s="50" t="str">
        <f>IF(ISERROR(VLOOKUP(B121,'KAYIT LİSTESİ'!$B$4:$H$767,5,0)),"",(VLOOKUP(B121,'KAYIT LİSTESİ'!$B$4:$H$767,5,0)))</f>
        <v/>
      </c>
      <c r="F121" s="50" t="str">
        <f>IF(ISERROR(VLOOKUP(B121,'KAYIT LİSTESİ'!$B$4:$H$767,6,0)),"",(VLOOKUP(B121,'KAYIT LİSTESİ'!$B$4:$H$767,6,0)))</f>
        <v/>
      </c>
      <c r="G121" s="175"/>
      <c r="H121" s="214"/>
      <c r="J121" s="73">
        <v>3</v>
      </c>
      <c r="K121" s="199" t="s">
        <v>219</v>
      </c>
      <c r="L121" s="257" t="str">
        <f>IF(ISERROR(VLOOKUP(K121,'KAYIT LİSTESİ'!$B$4:$H$767,2,0)),"",(VLOOKUP(K121,'KAYIT LİSTESİ'!$B$4:$H$767,2,0)))</f>
        <v/>
      </c>
      <c r="M121" s="201" t="str">
        <f>IF(ISERROR(VLOOKUP(K121,'KAYIT LİSTESİ'!$B$4:$H$767,4,0)),"",(VLOOKUP(K121,'KAYIT LİSTESİ'!$B$4:$H$767,4,0)))</f>
        <v/>
      </c>
      <c r="N121" s="228" t="str">
        <f>IF(ISERROR(VLOOKUP(K121,'KAYIT LİSTESİ'!$B$4:$H$767,5,0)),"",(VLOOKUP(K121,'KAYIT LİSTESİ'!$B$4:$H$767,5,0)))</f>
        <v/>
      </c>
      <c r="O121" s="228" t="str">
        <f>IF(ISERROR(VLOOKUP(K121,'KAYIT LİSTESİ'!$B$4:$H$767,6,0)),"",(VLOOKUP(K121,'KAYIT LİSTESİ'!$B$4:$H$767,6,0)))</f>
        <v/>
      </c>
      <c r="P121" s="202"/>
    </row>
    <row r="122" spans="1:16" ht="36.75" customHeight="1" x14ac:dyDescent="0.2">
      <c r="A122" s="23">
        <v>6</v>
      </c>
      <c r="B122" s="24" t="s">
        <v>305</v>
      </c>
      <c r="C122" s="256" t="str">
        <f>IF(ISERROR(VLOOKUP(B122,'KAYIT LİSTESİ'!$B$4:$H$767,2,0)),"",(VLOOKUP(B122,'KAYIT LİSTESİ'!$B$4:$H$767,2,0)))</f>
        <v/>
      </c>
      <c r="D122" s="25" t="str">
        <f>IF(ISERROR(VLOOKUP(B122,'KAYIT LİSTESİ'!$B$4:$H$767,4,0)),"",(VLOOKUP(B122,'KAYIT LİSTESİ'!$B$4:$H$767,4,0)))</f>
        <v/>
      </c>
      <c r="E122" s="50" t="str">
        <f>IF(ISERROR(VLOOKUP(B122,'KAYIT LİSTESİ'!$B$4:$H$767,5,0)),"",(VLOOKUP(B122,'KAYIT LİSTESİ'!$B$4:$H$767,5,0)))</f>
        <v/>
      </c>
      <c r="F122" s="50" t="str">
        <f>IF(ISERROR(VLOOKUP(B122,'KAYIT LİSTESİ'!$B$4:$H$767,6,0)),"",(VLOOKUP(B122,'KAYIT LİSTESİ'!$B$4:$H$767,6,0)))</f>
        <v/>
      </c>
      <c r="G122" s="175"/>
      <c r="H122" s="214"/>
      <c r="J122" s="73">
        <v>4</v>
      </c>
      <c r="K122" s="199" t="s">
        <v>220</v>
      </c>
      <c r="L122" s="257" t="str">
        <f>IF(ISERROR(VLOOKUP(K122,'KAYIT LİSTESİ'!$B$4:$H$767,2,0)),"",(VLOOKUP(K122,'KAYIT LİSTESİ'!$B$4:$H$767,2,0)))</f>
        <v/>
      </c>
      <c r="M122" s="201" t="str">
        <f>IF(ISERROR(VLOOKUP(K122,'KAYIT LİSTESİ'!$B$4:$H$767,4,0)),"",(VLOOKUP(K122,'KAYIT LİSTESİ'!$B$4:$H$767,4,0)))</f>
        <v/>
      </c>
      <c r="N122" s="228" t="str">
        <f>IF(ISERROR(VLOOKUP(K122,'KAYIT LİSTESİ'!$B$4:$H$767,5,0)),"",(VLOOKUP(K122,'KAYIT LİSTESİ'!$B$4:$H$767,5,0)))</f>
        <v/>
      </c>
      <c r="O122" s="228" t="str">
        <f>IF(ISERROR(VLOOKUP(K122,'KAYIT LİSTESİ'!$B$4:$H$767,6,0)),"",(VLOOKUP(K122,'KAYIT LİSTESİ'!$B$4:$H$767,6,0)))</f>
        <v/>
      </c>
      <c r="P122" s="202"/>
    </row>
    <row r="123" spans="1:16" ht="36.75" customHeight="1" x14ac:dyDescent="0.2">
      <c r="A123" s="23">
        <v>7</v>
      </c>
      <c r="B123" s="24" t="s">
        <v>306</v>
      </c>
      <c r="C123" s="256" t="str">
        <f>IF(ISERROR(VLOOKUP(B123,'KAYIT LİSTESİ'!$B$4:$H$767,2,0)),"",(VLOOKUP(B123,'KAYIT LİSTESİ'!$B$4:$H$767,2,0)))</f>
        <v/>
      </c>
      <c r="D123" s="25" t="str">
        <f>IF(ISERROR(VLOOKUP(B123,'KAYIT LİSTESİ'!$B$4:$H$767,4,0)),"",(VLOOKUP(B123,'KAYIT LİSTESİ'!$B$4:$H$767,4,0)))</f>
        <v/>
      </c>
      <c r="E123" s="50" t="str">
        <f>IF(ISERROR(VLOOKUP(B123,'KAYIT LİSTESİ'!$B$4:$H$767,5,0)),"",(VLOOKUP(B123,'KAYIT LİSTESİ'!$B$4:$H$767,5,0)))</f>
        <v/>
      </c>
      <c r="F123" s="50" t="str">
        <f>IF(ISERROR(VLOOKUP(B123,'KAYIT LİSTESİ'!$B$4:$H$767,6,0)),"",(VLOOKUP(B123,'KAYIT LİSTESİ'!$B$4:$H$767,6,0)))</f>
        <v/>
      </c>
      <c r="G123" s="175"/>
      <c r="H123" s="214"/>
      <c r="J123" s="73">
        <v>5</v>
      </c>
      <c r="K123" s="199" t="s">
        <v>221</v>
      </c>
      <c r="L123" s="257" t="str">
        <f>IF(ISERROR(VLOOKUP(K123,'KAYIT LİSTESİ'!$B$4:$H$767,2,0)),"",(VLOOKUP(K123,'KAYIT LİSTESİ'!$B$4:$H$767,2,0)))</f>
        <v/>
      </c>
      <c r="M123" s="201" t="str">
        <f>IF(ISERROR(VLOOKUP(K123,'KAYIT LİSTESİ'!$B$4:$H$767,4,0)),"",(VLOOKUP(K123,'KAYIT LİSTESİ'!$B$4:$H$767,4,0)))</f>
        <v/>
      </c>
      <c r="N123" s="228" t="str">
        <f>IF(ISERROR(VLOOKUP(K123,'KAYIT LİSTESİ'!$B$4:$H$767,5,0)),"",(VLOOKUP(K123,'KAYIT LİSTESİ'!$B$4:$H$767,5,0)))</f>
        <v/>
      </c>
      <c r="O123" s="228" t="str">
        <f>IF(ISERROR(VLOOKUP(K123,'KAYIT LİSTESİ'!$B$4:$H$767,6,0)),"",(VLOOKUP(K123,'KAYIT LİSTESİ'!$B$4:$H$767,6,0)))</f>
        <v/>
      </c>
      <c r="P123" s="202"/>
    </row>
    <row r="124" spans="1:16" ht="36.75" customHeight="1" x14ac:dyDescent="0.2">
      <c r="A124" s="23">
        <v>8</v>
      </c>
      <c r="B124" s="24" t="s">
        <v>307</v>
      </c>
      <c r="C124" s="256" t="str">
        <f>IF(ISERROR(VLOOKUP(B124,'KAYIT LİSTESİ'!$B$4:$H$767,2,0)),"",(VLOOKUP(B124,'KAYIT LİSTESİ'!$B$4:$H$767,2,0)))</f>
        <v/>
      </c>
      <c r="D124" s="25" t="str">
        <f>IF(ISERROR(VLOOKUP(B124,'KAYIT LİSTESİ'!$B$4:$H$767,4,0)),"",(VLOOKUP(B124,'KAYIT LİSTESİ'!$B$4:$H$767,4,0)))</f>
        <v/>
      </c>
      <c r="E124" s="50" t="str">
        <f>IF(ISERROR(VLOOKUP(B124,'KAYIT LİSTESİ'!$B$4:$H$767,5,0)),"",(VLOOKUP(B124,'KAYIT LİSTESİ'!$B$4:$H$767,5,0)))</f>
        <v/>
      </c>
      <c r="F124" s="50" t="str">
        <f>IF(ISERROR(VLOOKUP(B124,'KAYIT LİSTESİ'!$B$4:$H$767,6,0)),"",(VLOOKUP(B124,'KAYIT LİSTESİ'!$B$4:$H$767,6,0)))</f>
        <v/>
      </c>
      <c r="G124" s="175"/>
      <c r="H124" s="214"/>
      <c r="J124" s="73">
        <v>6</v>
      </c>
      <c r="K124" s="199" t="s">
        <v>222</v>
      </c>
      <c r="L124" s="257" t="str">
        <f>IF(ISERROR(VLOOKUP(K124,'KAYIT LİSTESİ'!$B$4:$H$767,2,0)),"",(VLOOKUP(K124,'KAYIT LİSTESİ'!$B$4:$H$767,2,0)))</f>
        <v/>
      </c>
      <c r="M124" s="201" t="str">
        <f>IF(ISERROR(VLOOKUP(K124,'KAYIT LİSTESİ'!$B$4:$H$767,4,0)),"",(VLOOKUP(K124,'KAYIT LİSTESİ'!$B$4:$H$767,4,0)))</f>
        <v/>
      </c>
      <c r="N124" s="228" t="str">
        <f>IF(ISERROR(VLOOKUP(K124,'KAYIT LİSTESİ'!$B$4:$H$767,5,0)),"",(VLOOKUP(K124,'KAYIT LİSTESİ'!$B$4:$H$767,5,0)))</f>
        <v/>
      </c>
      <c r="O124" s="228" t="str">
        <f>IF(ISERROR(VLOOKUP(K124,'KAYIT LİSTESİ'!$B$4:$H$767,6,0)),"",(VLOOKUP(K124,'KAYIT LİSTESİ'!$B$4:$H$767,6,0)))</f>
        <v/>
      </c>
      <c r="P124" s="202"/>
    </row>
    <row r="125" spans="1:16" ht="36.75" customHeight="1" x14ac:dyDescent="0.2">
      <c r="A125" s="23">
        <v>9</v>
      </c>
      <c r="B125" s="24" t="s">
        <v>308</v>
      </c>
      <c r="C125" s="256" t="str">
        <f>IF(ISERROR(VLOOKUP(B125,'KAYIT LİSTESİ'!$B$4:$H$767,2,0)),"",(VLOOKUP(B125,'KAYIT LİSTESİ'!$B$4:$H$767,2,0)))</f>
        <v/>
      </c>
      <c r="D125" s="25" t="str">
        <f>IF(ISERROR(VLOOKUP(B125,'KAYIT LİSTESİ'!$B$4:$H$767,4,0)),"",(VLOOKUP(B125,'KAYIT LİSTESİ'!$B$4:$H$767,4,0)))</f>
        <v/>
      </c>
      <c r="E125" s="50" t="str">
        <f>IF(ISERROR(VLOOKUP(B125,'KAYIT LİSTESİ'!$B$4:$H$767,5,0)),"",(VLOOKUP(B125,'KAYIT LİSTESİ'!$B$4:$H$767,5,0)))</f>
        <v/>
      </c>
      <c r="F125" s="50" t="str">
        <f>IF(ISERROR(VLOOKUP(B125,'KAYIT LİSTESİ'!$B$4:$H$767,6,0)),"",(VLOOKUP(B125,'KAYIT LİSTESİ'!$B$4:$H$767,6,0)))</f>
        <v/>
      </c>
      <c r="G125" s="175"/>
      <c r="H125" s="214"/>
      <c r="J125" s="73">
        <v>7</v>
      </c>
      <c r="K125" s="199" t="s">
        <v>223</v>
      </c>
      <c r="L125" s="257" t="str">
        <f>IF(ISERROR(VLOOKUP(K125,'KAYIT LİSTESİ'!$B$4:$H$767,2,0)),"",(VLOOKUP(K125,'KAYIT LİSTESİ'!$B$4:$H$767,2,0)))</f>
        <v/>
      </c>
      <c r="M125" s="201" t="str">
        <f>IF(ISERROR(VLOOKUP(K125,'KAYIT LİSTESİ'!$B$4:$H$767,4,0)),"",(VLOOKUP(K125,'KAYIT LİSTESİ'!$B$4:$H$767,4,0)))</f>
        <v/>
      </c>
      <c r="N125" s="228" t="str">
        <f>IF(ISERROR(VLOOKUP(K125,'KAYIT LİSTESİ'!$B$4:$H$767,5,0)),"",(VLOOKUP(K125,'KAYIT LİSTESİ'!$B$4:$H$767,5,0)))</f>
        <v/>
      </c>
      <c r="O125" s="228" t="str">
        <f>IF(ISERROR(VLOOKUP(K125,'KAYIT LİSTESİ'!$B$4:$H$767,6,0)),"",(VLOOKUP(K125,'KAYIT LİSTESİ'!$B$4:$H$767,6,0)))</f>
        <v/>
      </c>
      <c r="P125" s="202"/>
    </row>
    <row r="126" spans="1:16" ht="36.75" customHeight="1" x14ac:dyDescent="0.2">
      <c r="A126" s="23">
        <v>10</v>
      </c>
      <c r="B126" s="24" t="s">
        <v>309</v>
      </c>
      <c r="C126" s="256" t="str">
        <f>IF(ISERROR(VLOOKUP(B126,'KAYIT LİSTESİ'!$B$4:$H$767,2,0)),"",(VLOOKUP(B126,'KAYIT LİSTESİ'!$B$4:$H$767,2,0)))</f>
        <v/>
      </c>
      <c r="D126" s="25" t="str">
        <f>IF(ISERROR(VLOOKUP(B126,'KAYIT LİSTESİ'!$B$4:$H$767,4,0)),"",(VLOOKUP(B126,'KAYIT LİSTESİ'!$B$4:$H$767,4,0)))</f>
        <v/>
      </c>
      <c r="E126" s="50" t="str">
        <f>IF(ISERROR(VLOOKUP(B126,'KAYIT LİSTESİ'!$B$4:$H$767,5,0)),"",(VLOOKUP(B126,'KAYIT LİSTESİ'!$B$4:$H$767,5,0)))</f>
        <v/>
      </c>
      <c r="F126" s="50" t="str">
        <f>IF(ISERROR(VLOOKUP(B126,'KAYIT LİSTESİ'!$B$4:$H$767,6,0)),"",(VLOOKUP(B126,'KAYIT LİSTESİ'!$B$4:$H$767,6,0)))</f>
        <v/>
      </c>
      <c r="G126" s="175"/>
      <c r="H126" s="214"/>
      <c r="J126" s="73">
        <v>8</v>
      </c>
      <c r="K126" s="199" t="s">
        <v>224</v>
      </c>
      <c r="L126" s="257" t="str">
        <f>IF(ISERROR(VLOOKUP(K126,'KAYIT LİSTESİ'!$B$4:$H$767,2,0)),"",(VLOOKUP(K126,'KAYIT LİSTESİ'!$B$4:$H$767,2,0)))</f>
        <v/>
      </c>
      <c r="M126" s="201" t="str">
        <f>IF(ISERROR(VLOOKUP(K126,'KAYIT LİSTESİ'!$B$4:$H$767,4,0)),"",(VLOOKUP(K126,'KAYIT LİSTESİ'!$B$4:$H$767,4,0)))</f>
        <v/>
      </c>
      <c r="N126" s="228" t="str">
        <f>IF(ISERROR(VLOOKUP(K126,'KAYIT LİSTESİ'!$B$4:$H$767,5,0)),"",(VLOOKUP(K126,'KAYIT LİSTESİ'!$B$4:$H$767,5,0)))</f>
        <v/>
      </c>
      <c r="O126" s="228" t="str">
        <f>IF(ISERROR(VLOOKUP(K126,'KAYIT LİSTESİ'!$B$4:$H$767,6,0)),"",(VLOOKUP(K126,'KAYIT LİSTESİ'!$B$4:$H$767,6,0)))</f>
        <v/>
      </c>
      <c r="P126" s="202"/>
    </row>
    <row r="127" spans="1:16" ht="36.75" customHeight="1" x14ac:dyDescent="0.2">
      <c r="A127" s="23">
        <v>11</v>
      </c>
      <c r="B127" s="24" t="s">
        <v>310</v>
      </c>
      <c r="C127" s="256" t="str">
        <f>IF(ISERROR(VLOOKUP(B127,'KAYIT LİSTESİ'!$B$4:$H$767,2,0)),"",(VLOOKUP(B127,'KAYIT LİSTESİ'!$B$4:$H$767,2,0)))</f>
        <v/>
      </c>
      <c r="D127" s="25" t="str">
        <f>IF(ISERROR(VLOOKUP(B127,'KAYIT LİSTESİ'!$B$4:$H$767,4,0)),"",(VLOOKUP(B127,'KAYIT LİSTESİ'!$B$4:$H$767,4,0)))</f>
        <v/>
      </c>
      <c r="E127" s="50" t="str">
        <f>IF(ISERROR(VLOOKUP(B127,'KAYIT LİSTESİ'!$B$4:$H$767,5,0)),"",(VLOOKUP(B127,'KAYIT LİSTESİ'!$B$4:$H$767,5,0)))</f>
        <v/>
      </c>
      <c r="F127" s="50" t="str">
        <f>IF(ISERROR(VLOOKUP(B127,'KAYIT LİSTESİ'!$B$4:$H$767,6,0)),"",(VLOOKUP(B127,'KAYIT LİSTESİ'!$B$4:$H$767,6,0)))</f>
        <v/>
      </c>
      <c r="G127" s="175"/>
      <c r="H127" s="214"/>
      <c r="J127" s="73">
        <v>9</v>
      </c>
      <c r="K127" s="199" t="s">
        <v>225</v>
      </c>
      <c r="L127" s="257" t="str">
        <f>IF(ISERROR(VLOOKUP(K127,'KAYIT LİSTESİ'!$B$4:$H$767,2,0)),"",(VLOOKUP(K127,'KAYIT LİSTESİ'!$B$4:$H$767,2,0)))</f>
        <v/>
      </c>
      <c r="M127" s="201" t="str">
        <f>IF(ISERROR(VLOOKUP(K127,'KAYIT LİSTESİ'!$B$4:$H$767,4,0)),"",(VLOOKUP(K127,'KAYIT LİSTESİ'!$B$4:$H$767,4,0)))</f>
        <v/>
      </c>
      <c r="N127" s="228" t="str">
        <f>IF(ISERROR(VLOOKUP(K127,'KAYIT LİSTESİ'!$B$4:$H$767,5,0)),"",(VLOOKUP(K127,'KAYIT LİSTESİ'!$B$4:$H$767,5,0)))</f>
        <v/>
      </c>
      <c r="O127" s="228" t="str">
        <f>IF(ISERROR(VLOOKUP(K127,'KAYIT LİSTESİ'!$B$4:$H$767,6,0)),"",(VLOOKUP(K127,'KAYIT LİSTESİ'!$B$4:$H$767,6,0)))</f>
        <v/>
      </c>
      <c r="P127" s="202"/>
    </row>
    <row r="128" spans="1:16" ht="36.75" customHeight="1" x14ac:dyDescent="0.2">
      <c r="A128" s="23">
        <v>12</v>
      </c>
      <c r="B128" s="24" t="s">
        <v>311</v>
      </c>
      <c r="C128" s="256" t="str">
        <f>IF(ISERROR(VLOOKUP(B128,'KAYIT LİSTESİ'!$B$4:$H$767,2,0)),"",(VLOOKUP(B128,'KAYIT LİSTESİ'!$B$4:$H$767,2,0)))</f>
        <v/>
      </c>
      <c r="D128" s="25" t="str">
        <f>IF(ISERROR(VLOOKUP(B128,'KAYIT LİSTESİ'!$B$4:$H$767,4,0)),"",(VLOOKUP(B128,'KAYIT LİSTESİ'!$B$4:$H$767,4,0)))</f>
        <v/>
      </c>
      <c r="E128" s="50" t="str">
        <f>IF(ISERROR(VLOOKUP(B128,'KAYIT LİSTESİ'!$B$4:$H$767,5,0)),"",(VLOOKUP(B128,'KAYIT LİSTESİ'!$B$4:$H$767,5,0)))</f>
        <v/>
      </c>
      <c r="F128" s="50" t="str">
        <f>IF(ISERROR(VLOOKUP(B128,'KAYIT LİSTESİ'!$B$4:$H$767,6,0)),"",(VLOOKUP(B128,'KAYIT LİSTESİ'!$B$4:$H$767,6,0)))</f>
        <v/>
      </c>
      <c r="G128" s="175"/>
      <c r="H128" s="214"/>
      <c r="J128" s="73">
        <v>10</v>
      </c>
      <c r="K128" s="199" t="s">
        <v>226</v>
      </c>
      <c r="L128" s="257" t="str">
        <f>IF(ISERROR(VLOOKUP(K128,'KAYIT LİSTESİ'!$B$4:$H$767,2,0)),"",(VLOOKUP(K128,'KAYIT LİSTESİ'!$B$4:$H$767,2,0)))</f>
        <v/>
      </c>
      <c r="M128" s="201" t="str">
        <f>IF(ISERROR(VLOOKUP(K128,'KAYIT LİSTESİ'!$B$4:$H$767,4,0)),"",(VLOOKUP(K128,'KAYIT LİSTESİ'!$B$4:$H$767,4,0)))</f>
        <v/>
      </c>
      <c r="N128" s="228" t="str">
        <f>IF(ISERROR(VLOOKUP(K128,'KAYIT LİSTESİ'!$B$4:$H$767,5,0)),"",(VLOOKUP(K128,'KAYIT LİSTESİ'!$B$4:$H$767,5,0)))</f>
        <v/>
      </c>
      <c r="O128" s="228" t="str">
        <f>IF(ISERROR(VLOOKUP(K128,'KAYIT LİSTESİ'!$B$4:$H$767,6,0)),"",(VLOOKUP(K128,'KAYIT LİSTESİ'!$B$4:$H$767,6,0)))</f>
        <v/>
      </c>
      <c r="P128" s="202"/>
    </row>
    <row r="129" spans="1:16" ht="36.75" customHeight="1" x14ac:dyDescent="0.2">
      <c r="A129" s="510" t="s">
        <v>43</v>
      </c>
      <c r="B129" s="511"/>
      <c r="C129" s="511"/>
      <c r="D129" s="511"/>
      <c r="E129" s="511"/>
      <c r="F129" s="511"/>
      <c r="G129" s="511"/>
      <c r="H129" s="214"/>
      <c r="J129" s="73">
        <v>11</v>
      </c>
      <c r="K129" s="199" t="s">
        <v>227</v>
      </c>
      <c r="L129" s="257" t="str">
        <f>IF(ISERROR(VLOOKUP(K129,'KAYIT LİSTESİ'!$B$4:$H$767,2,0)),"",(VLOOKUP(K129,'KAYIT LİSTESİ'!$B$4:$H$767,2,0)))</f>
        <v/>
      </c>
      <c r="M129" s="201" t="str">
        <f>IF(ISERROR(VLOOKUP(K129,'KAYIT LİSTESİ'!$B$4:$H$767,4,0)),"",(VLOOKUP(K129,'KAYIT LİSTESİ'!$B$4:$H$767,4,0)))</f>
        <v/>
      </c>
      <c r="N129" s="228" t="str">
        <f>IF(ISERROR(VLOOKUP(K129,'KAYIT LİSTESİ'!$B$4:$H$767,5,0)),"",(VLOOKUP(K129,'KAYIT LİSTESİ'!$B$4:$H$767,5,0)))</f>
        <v/>
      </c>
      <c r="O129" s="228" t="str">
        <f>IF(ISERROR(VLOOKUP(K129,'KAYIT LİSTESİ'!$B$4:$H$767,6,0)),"",(VLOOKUP(K129,'KAYIT LİSTESİ'!$B$4:$H$767,6,0)))</f>
        <v/>
      </c>
      <c r="P129" s="202"/>
    </row>
    <row r="130" spans="1:16" ht="36.75" customHeight="1" x14ac:dyDescent="0.2">
      <c r="A130" s="194" t="s">
        <v>12</v>
      </c>
      <c r="B130" s="194" t="s">
        <v>97</v>
      </c>
      <c r="C130" s="194" t="s">
        <v>96</v>
      </c>
      <c r="D130" s="195" t="s">
        <v>13</v>
      </c>
      <c r="E130" s="196" t="s">
        <v>14</v>
      </c>
      <c r="F130" s="196" t="s">
        <v>216</v>
      </c>
      <c r="G130" s="197" t="s">
        <v>267</v>
      </c>
      <c r="H130" s="214"/>
      <c r="J130" s="73">
        <v>12</v>
      </c>
      <c r="K130" s="199" t="s">
        <v>228</v>
      </c>
      <c r="L130" s="257" t="str">
        <f>IF(ISERROR(VLOOKUP(K130,'KAYIT LİSTESİ'!$B$4:$H$767,2,0)),"",(VLOOKUP(K130,'KAYIT LİSTESİ'!$B$4:$H$767,2,0)))</f>
        <v/>
      </c>
      <c r="M130" s="201" t="str">
        <f>IF(ISERROR(VLOOKUP(K130,'KAYIT LİSTESİ'!$B$4:$H$767,4,0)),"",(VLOOKUP(K130,'KAYIT LİSTESİ'!$B$4:$H$767,4,0)))</f>
        <v/>
      </c>
      <c r="N130" s="228" t="str">
        <f>IF(ISERROR(VLOOKUP(K130,'KAYIT LİSTESİ'!$B$4:$H$767,5,0)),"",(VLOOKUP(K130,'KAYIT LİSTESİ'!$B$4:$H$767,5,0)))</f>
        <v/>
      </c>
      <c r="O130" s="228" t="str">
        <f>IF(ISERROR(VLOOKUP(K130,'KAYIT LİSTESİ'!$B$4:$H$767,6,0)),"",(VLOOKUP(K130,'KAYIT LİSTESİ'!$B$4:$H$767,6,0)))</f>
        <v/>
      </c>
      <c r="P130" s="202"/>
    </row>
    <row r="131" spans="1:16" ht="36.75" customHeight="1" x14ac:dyDescent="0.2">
      <c r="A131" s="23">
        <v>1</v>
      </c>
      <c r="B131" s="24" t="s">
        <v>312</v>
      </c>
      <c r="C131" s="256" t="str">
        <f>IF(ISERROR(VLOOKUP(B131,'KAYIT LİSTESİ'!$B$4:$H$767,2,0)),"",(VLOOKUP(B131,'KAYIT LİSTESİ'!$B$4:$H$767,2,0)))</f>
        <v/>
      </c>
      <c r="D131" s="25" t="str">
        <f>IF(ISERROR(VLOOKUP(B131,'KAYIT LİSTESİ'!$B$4:$H$767,4,0)),"",(VLOOKUP(B131,'KAYIT LİSTESİ'!$B$4:$H$767,4,0)))</f>
        <v/>
      </c>
      <c r="E131" s="50" t="str">
        <f>IF(ISERROR(VLOOKUP(B131,'KAYIT LİSTESİ'!$B$4:$H$767,5,0)),"",(VLOOKUP(B131,'KAYIT LİSTESİ'!$B$4:$H$767,5,0)))</f>
        <v/>
      </c>
      <c r="F131" s="50" t="str">
        <f>IF(ISERROR(VLOOKUP(B131,'KAYIT LİSTESİ'!$B$4:$H$767,6,0)),"",(VLOOKUP(B131,'KAYIT LİSTESİ'!$B$4:$H$767,6,0)))</f>
        <v/>
      </c>
      <c r="G131" s="175"/>
      <c r="H131" s="214"/>
      <c r="J131" s="73">
        <v>13</v>
      </c>
      <c r="K131" s="199" t="s">
        <v>229</v>
      </c>
      <c r="L131" s="257" t="str">
        <f>IF(ISERROR(VLOOKUP(K131,'KAYIT LİSTESİ'!$B$4:$H$767,2,0)),"",(VLOOKUP(K131,'KAYIT LİSTESİ'!$B$4:$H$767,2,0)))</f>
        <v/>
      </c>
      <c r="M131" s="201" t="str">
        <f>IF(ISERROR(VLOOKUP(K131,'KAYIT LİSTESİ'!$B$4:$H$767,4,0)),"",(VLOOKUP(K131,'KAYIT LİSTESİ'!$B$4:$H$767,4,0)))</f>
        <v/>
      </c>
      <c r="N131" s="228" t="str">
        <f>IF(ISERROR(VLOOKUP(K131,'KAYIT LİSTESİ'!$B$4:$H$767,5,0)),"",(VLOOKUP(K131,'KAYIT LİSTESİ'!$B$4:$H$767,5,0)))</f>
        <v/>
      </c>
      <c r="O131" s="228" t="str">
        <f>IF(ISERROR(VLOOKUP(K131,'KAYIT LİSTESİ'!$B$4:$H$767,6,0)),"",(VLOOKUP(K131,'KAYIT LİSTESİ'!$B$4:$H$767,6,0)))</f>
        <v/>
      </c>
      <c r="P131" s="202"/>
    </row>
    <row r="132" spans="1:16" ht="36.75" customHeight="1" x14ac:dyDescent="0.2">
      <c r="A132" s="23">
        <v>2</v>
      </c>
      <c r="B132" s="24" t="s">
        <v>313</v>
      </c>
      <c r="C132" s="256" t="str">
        <f>IF(ISERROR(VLOOKUP(B132,'KAYIT LİSTESİ'!$B$4:$H$767,2,0)),"",(VLOOKUP(B132,'KAYIT LİSTESİ'!$B$4:$H$767,2,0)))</f>
        <v/>
      </c>
      <c r="D132" s="25" t="str">
        <f>IF(ISERROR(VLOOKUP(B132,'KAYIT LİSTESİ'!$B$4:$H$767,4,0)),"",(VLOOKUP(B132,'KAYIT LİSTESİ'!$B$4:$H$767,4,0)))</f>
        <v/>
      </c>
      <c r="E132" s="50" t="str">
        <f>IF(ISERROR(VLOOKUP(B132,'KAYIT LİSTESİ'!$B$4:$H$767,5,0)),"",(VLOOKUP(B132,'KAYIT LİSTESİ'!$B$4:$H$767,5,0)))</f>
        <v/>
      </c>
      <c r="F132" s="50" t="str">
        <f>IF(ISERROR(VLOOKUP(B132,'KAYIT LİSTESİ'!$B$4:$H$767,6,0)),"",(VLOOKUP(B132,'KAYIT LİSTESİ'!$B$4:$H$767,6,0)))</f>
        <v/>
      </c>
      <c r="G132" s="175"/>
      <c r="H132" s="214"/>
      <c r="J132" s="73">
        <v>14</v>
      </c>
      <c r="K132" s="199" t="s">
        <v>230</v>
      </c>
      <c r="L132" s="257" t="str">
        <f>IF(ISERROR(VLOOKUP(K132,'KAYIT LİSTESİ'!$B$4:$H$767,2,0)),"",(VLOOKUP(K132,'KAYIT LİSTESİ'!$B$4:$H$767,2,0)))</f>
        <v/>
      </c>
      <c r="M132" s="201" t="str">
        <f>IF(ISERROR(VLOOKUP(K132,'KAYIT LİSTESİ'!$B$4:$H$767,4,0)),"",(VLOOKUP(K132,'KAYIT LİSTESİ'!$B$4:$H$767,4,0)))</f>
        <v/>
      </c>
      <c r="N132" s="228" t="str">
        <f>IF(ISERROR(VLOOKUP(K132,'KAYIT LİSTESİ'!$B$4:$H$767,5,0)),"",(VLOOKUP(K132,'KAYIT LİSTESİ'!$B$4:$H$767,5,0)))</f>
        <v/>
      </c>
      <c r="O132" s="228" t="str">
        <f>IF(ISERROR(VLOOKUP(K132,'KAYIT LİSTESİ'!$B$4:$H$767,6,0)),"",(VLOOKUP(K132,'KAYIT LİSTESİ'!$B$4:$H$767,6,0)))</f>
        <v/>
      </c>
      <c r="P132" s="202"/>
    </row>
    <row r="133" spans="1:16" ht="36.75" customHeight="1" x14ac:dyDescent="0.2">
      <c r="A133" s="23">
        <v>3</v>
      </c>
      <c r="B133" s="24" t="s">
        <v>314</v>
      </c>
      <c r="C133" s="256" t="str">
        <f>IF(ISERROR(VLOOKUP(B133,'KAYIT LİSTESİ'!$B$4:$H$767,2,0)),"",(VLOOKUP(B133,'KAYIT LİSTESİ'!$B$4:$H$767,2,0)))</f>
        <v/>
      </c>
      <c r="D133" s="25" t="str">
        <f>IF(ISERROR(VLOOKUP(B133,'KAYIT LİSTESİ'!$B$4:$H$767,4,0)),"",(VLOOKUP(B133,'KAYIT LİSTESİ'!$B$4:$H$767,4,0)))</f>
        <v/>
      </c>
      <c r="E133" s="50" t="str">
        <f>IF(ISERROR(VLOOKUP(B133,'KAYIT LİSTESİ'!$B$4:$H$767,5,0)),"",(VLOOKUP(B133,'KAYIT LİSTESİ'!$B$4:$H$767,5,0)))</f>
        <v/>
      </c>
      <c r="F133" s="50" t="str">
        <f>IF(ISERROR(VLOOKUP(B133,'KAYIT LİSTESİ'!$B$4:$H$767,6,0)),"",(VLOOKUP(B133,'KAYIT LİSTESİ'!$B$4:$H$767,6,0)))</f>
        <v/>
      </c>
      <c r="G133" s="175"/>
      <c r="H133" s="214"/>
      <c r="J133" s="73">
        <v>15</v>
      </c>
      <c r="K133" s="199" t="s">
        <v>231</v>
      </c>
      <c r="L133" s="257" t="str">
        <f>IF(ISERROR(VLOOKUP(K133,'KAYIT LİSTESİ'!$B$4:$H$767,2,0)),"",(VLOOKUP(K133,'KAYIT LİSTESİ'!$B$4:$H$767,2,0)))</f>
        <v/>
      </c>
      <c r="M133" s="201" t="str">
        <f>IF(ISERROR(VLOOKUP(K133,'KAYIT LİSTESİ'!$B$4:$H$767,4,0)),"",(VLOOKUP(K133,'KAYIT LİSTESİ'!$B$4:$H$767,4,0)))</f>
        <v/>
      </c>
      <c r="N133" s="228" t="str">
        <f>IF(ISERROR(VLOOKUP(K133,'KAYIT LİSTESİ'!$B$4:$H$767,5,0)),"",(VLOOKUP(K133,'KAYIT LİSTESİ'!$B$4:$H$767,5,0)))</f>
        <v/>
      </c>
      <c r="O133" s="228" t="str">
        <f>IF(ISERROR(VLOOKUP(K133,'KAYIT LİSTESİ'!$B$4:$H$767,6,0)),"",(VLOOKUP(K133,'KAYIT LİSTESİ'!$B$4:$H$767,6,0)))</f>
        <v/>
      </c>
      <c r="P133" s="202"/>
    </row>
    <row r="134" spans="1:16" ht="36.75" customHeight="1" x14ac:dyDescent="0.2">
      <c r="A134" s="23">
        <v>4</v>
      </c>
      <c r="B134" s="24" t="s">
        <v>315</v>
      </c>
      <c r="C134" s="256" t="str">
        <f>IF(ISERROR(VLOOKUP(B134,'KAYIT LİSTESİ'!$B$4:$H$767,2,0)),"",(VLOOKUP(B134,'KAYIT LİSTESİ'!$B$4:$H$767,2,0)))</f>
        <v/>
      </c>
      <c r="D134" s="25" t="str">
        <f>IF(ISERROR(VLOOKUP(B134,'KAYIT LİSTESİ'!$B$4:$H$767,4,0)),"",(VLOOKUP(B134,'KAYIT LİSTESİ'!$B$4:$H$767,4,0)))</f>
        <v/>
      </c>
      <c r="E134" s="50" t="str">
        <f>IF(ISERROR(VLOOKUP(B134,'KAYIT LİSTESİ'!$B$4:$H$767,5,0)),"",(VLOOKUP(B134,'KAYIT LİSTESİ'!$B$4:$H$767,5,0)))</f>
        <v/>
      </c>
      <c r="F134" s="50" t="str">
        <f>IF(ISERROR(VLOOKUP(B134,'KAYIT LİSTESİ'!$B$4:$H$767,6,0)),"",(VLOOKUP(B134,'KAYIT LİSTESİ'!$B$4:$H$767,6,0)))</f>
        <v/>
      </c>
      <c r="G134" s="175"/>
      <c r="H134" s="214"/>
      <c r="J134" s="73">
        <v>16</v>
      </c>
      <c r="K134" s="199" t="s">
        <v>232</v>
      </c>
      <c r="L134" s="257" t="str">
        <f>IF(ISERROR(VLOOKUP(K134,'KAYIT LİSTESİ'!$B$4:$H$767,2,0)),"",(VLOOKUP(K134,'KAYIT LİSTESİ'!$B$4:$H$767,2,0)))</f>
        <v/>
      </c>
      <c r="M134" s="201" t="str">
        <f>IF(ISERROR(VLOOKUP(K134,'KAYIT LİSTESİ'!$B$4:$H$767,4,0)),"",(VLOOKUP(K134,'KAYIT LİSTESİ'!$B$4:$H$767,4,0)))</f>
        <v/>
      </c>
      <c r="N134" s="228" t="str">
        <f>IF(ISERROR(VLOOKUP(K134,'KAYIT LİSTESİ'!$B$4:$H$767,5,0)),"",(VLOOKUP(K134,'KAYIT LİSTESİ'!$B$4:$H$767,5,0)))</f>
        <v/>
      </c>
      <c r="O134" s="228" t="str">
        <f>IF(ISERROR(VLOOKUP(K134,'KAYIT LİSTESİ'!$B$4:$H$767,6,0)),"",(VLOOKUP(K134,'KAYIT LİSTESİ'!$B$4:$H$767,6,0)))</f>
        <v/>
      </c>
      <c r="P134" s="202"/>
    </row>
    <row r="135" spans="1:16" ht="36.75" customHeight="1" x14ac:dyDescent="0.2">
      <c r="A135" s="23">
        <v>5</v>
      </c>
      <c r="B135" s="24" t="s">
        <v>316</v>
      </c>
      <c r="C135" s="256" t="str">
        <f>IF(ISERROR(VLOOKUP(B135,'KAYIT LİSTESİ'!$B$4:$H$767,2,0)),"",(VLOOKUP(B135,'KAYIT LİSTESİ'!$B$4:$H$767,2,0)))</f>
        <v/>
      </c>
      <c r="D135" s="25" t="str">
        <f>IF(ISERROR(VLOOKUP(B135,'KAYIT LİSTESİ'!$B$4:$H$767,4,0)),"",(VLOOKUP(B135,'KAYIT LİSTESİ'!$B$4:$H$767,4,0)))</f>
        <v/>
      </c>
      <c r="E135" s="50" t="str">
        <f>IF(ISERROR(VLOOKUP(B135,'KAYIT LİSTESİ'!$B$4:$H$767,5,0)),"",(VLOOKUP(B135,'KAYIT LİSTESİ'!$B$4:$H$767,5,0)))</f>
        <v/>
      </c>
      <c r="F135" s="50" t="str">
        <f>IF(ISERROR(VLOOKUP(B135,'KAYIT LİSTESİ'!$B$4:$H$767,6,0)),"",(VLOOKUP(B135,'KAYIT LİSTESİ'!$B$4:$H$767,6,0)))</f>
        <v/>
      </c>
      <c r="G135" s="175"/>
      <c r="H135" s="214"/>
      <c r="J135" s="73">
        <v>17</v>
      </c>
      <c r="K135" s="199" t="s">
        <v>233</v>
      </c>
      <c r="L135" s="257" t="str">
        <f>IF(ISERROR(VLOOKUP(K135,'KAYIT LİSTESİ'!$B$4:$H$767,2,0)),"",(VLOOKUP(K135,'KAYIT LİSTESİ'!$B$4:$H$767,2,0)))</f>
        <v/>
      </c>
      <c r="M135" s="201" t="str">
        <f>IF(ISERROR(VLOOKUP(K135,'KAYIT LİSTESİ'!$B$4:$H$767,4,0)),"",(VLOOKUP(K135,'KAYIT LİSTESİ'!$B$4:$H$767,4,0)))</f>
        <v/>
      </c>
      <c r="N135" s="228" t="str">
        <f>IF(ISERROR(VLOOKUP(K135,'KAYIT LİSTESİ'!$B$4:$H$767,5,0)),"",(VLOOKUP(K135,'KAYIT LİSTESİ'!$B$4:$H$767,5,0)))</f>
        <v/>
      </c>
      <c r="O135" s="228" t="str">
        <f>IF(ISERROR(VLOOKUP(K135,'KAYIT LİSTESİ'!$B$4:$H$767,6,0)),"",(VLOOKUP(K135,'KAYIT LİSTESİ'!$B$4:$H$767,6,0)))</f>
        <v/>
      </c>
      <c r="P135" s="202"/>
    </row>
    <row r="136" spans="1:16" ht="36.75" customHeight="1" x14ac:dyDescent="0.2">
      <c r="A136" s="23">
        <v>6</v>
      </c>
      <c r="B136" s="24" t="s">
        <v>317</v>
      </c>
      <c r="C136" s="256" t="str">
        <f>IF(ISERROR(VLOOKUP(B136,'KAYIT LİSTESİ'!$B$4:$H$767,2,0)),"",(VLOOKUP(B136,'KAYIT LİSTESİ'!$B$4:$H$767,2,0)))</f>
        <v/>
      </c>
      <c r="D136" s="25" t="str">
        <f>IF(ISERROR(VLOOKUP(B136,'KAYIT LİSTESİ'!$B$4:$H$767,4,0)),"",(VLOOKUP(B136,'KAYIT LİSTESİ'!$B$4:$H$767,4,0)))</f>
        <v/>
      </c>
      <c r="E136" s="50" t="str">
        <f>IF(ISERROR(VLOOKUP(B136,'KAYIT LİSTESİ'!$B$4:$H$767,5,0)),"",(VLOOKUP(B136,'KAYIT LİSTESİ'!$B$4:$H$767,5,0)))</f>
        <v/>
      </c>
      <c r="F136" s="50" t="str">
        <f>IF(ISERROR(VLOOKUP(B136,'KAYIT LİSTESİ'!$B$4:$H$767,6,0)),"",(VLOOKUP(B136,'KAYIT LİSTESİ'!$B$4:$H$767,6,0)))</f>
        <v/>
      </c>
      <c r="G136" s="175"/>
      <c r="H136" s="214"/>
      <c r="J136" s="73">
        <v>18</v>
      </c>
      <c r="K136" s="199" t="s">
        <v>234</v>
      </c>
      <c r="L136" s="257" t="str">
        <f>IF(ISERROR(VLOOKUP(K136,'KAYIT LİSTESİ'!$B$4:$H$767,2,0)),"",(VLOOKUP(K136,'KAYIT LİSTESİ'!$B$4:$H$767,2,0)))</f>
        <v/>
      </c>
      <c r="M136" s="201" t="str">
        <f>IF(ISERROR(VLOOKUP(K136,'KAYIT LİSTESİ'!$B$4:$H$767,4,0)),"",(VLOOKUP(K136,'KAYIT LİSTESİ'!$B$4:$H$767,4,0)))</f>
        <v/>
      </c>
      <c r="N136" s="228" t="str">
        <f>IF(ISERROR(VLOOKUP(K136,'KAYIT LİSTESİ'!$B$4:$H$767,5,0)),"",(VLOOKUP(K136,'KAYIT LİSTESİ'!$B$4:$H$767,5,0)))</f>
        <v/>
      </c>
      <c r="O136" s="228" t="str">
        <f>IF(ISERROR(VLOOKUP(K136,'KAYIT LİSTESİ'!$B$4:$H$767,6,0)),"",(VLOOKUP(K136,'KAYIT LİSTESİ'!$B$4:$H$767,6,0)))</f>
        <v/>
      </c>
      <c r="P136" s="202"/>
    </row>
    <row r="137" spans="1:16" ht="36.75" customHeight="1" x14ac:dyDescent="0.2">
      <c r="A137" s="23">
        <v>7</v>
      </c>
      <c r="B137" s="24" t="s">
        <v>318</v>
      </c>
      <c r="C137" s="256" t="str">
        <f>IF(ISERROR(VLOOKUP(B137,'KAYIT LİSTESİ'!$B$4:$H$767,2,0)),"",(VLOOKUP(B137,'KAYIT LİSTESİ'!$B$4:$H$767,2,0)))</f>
        <v/>
      </c>
      <c r="D137" s="25" t="str">
        <f>IF(ISERROR(VLOOKUP(B137,'KAYIT LİSTESİ'!$B$4:$H$767,4,0)),"",(VLOOKUP(B137,'KAYIT LİSTESİ'!$B$4:$H$767,4,0)))</f>
        <v/>
      </c>
      <c r="E137" s="50" t="str">
        <f>IF(ISERROR(VLOOKUP(B137,'KAYIT LİSTESİ'!$B$4:$H$767,5,0)),"",(VLOOKUP(B137,'KAYIT LİSTESİ'!$B$4:$H$767,5,0)))</f>
        <v/>
      </c>
      <c r="F137" s="50" t="str">
        <f>IF(ISERROR(VLOOKUP(B137,'KAYIT LİSTESİ'!$B$4:$H$767,6,0)),"",(VLOOKUP(B137,'KAYIT LİSTESİ'!$B$4:$H$767,6,0)))</f>
        <v/>
      </c>
      <c r="G137" s="175"/>
      <c r="H137" s="214"/>
      <c r="J137" s="73">
        <v>19</v>
      </c>
      <c r="K137" s="199" t="s">
        <v>235</v>
      </c>
      <c r="L137" s="257" t="str">
        <f>IF(ISERROR(VLOOKUP(K137,'KAYIT LİSTESİ'!$B$4:$H$767,2,0)),"",(VLOOKUP(K137,'KAYIT LİSTESİ'!$B$4:$H$767,2,0)))</f>
        <v/>
      </c>
      <c r="M137" s="201" t="str">
        <f>IF(ISERROR(VLOOKUP(K137,'KAYIT LİSTESİ'!$B$4:$H$767,4,0)),"",(VLOOKUP(K137,'KAYIT LİSTESİ'!$B$4:$H$767,4,0)))</f>
        <v/>
      </c>
      <c r="N137" s="228" t="str">
        <f>IF(ISERROR(VLOOKUP(K137,'KAYIT LİSTESİ'!$B$4:$H$767,5,0)),"",(VLOOKUP(K137,'KAYIT LİSTESİ'!$B$4:$H$767,5,0)))</f>
        <v/>
      </c>
      <c r="O137" s="228" t="str">
        <f>IF(ISERROR(VLOOKUP(K137,'KAYIT LİSTESİ'!$B$4:$H$767,6,0)),"",(VLOOKUP(K137,'KAYIT LİSTESİ'!$B$4:$H$767,6,0)))</f>
        <v/>
      </c>
      <c r="P137" s="202"/>
    </row>
    <row r="138" spans="1:16" ht="36.75" customHeight="1" x14ac:dyDescent="0.2">
      <c r="A138" s="23">
        <v>8</v>
      </c>
      <c r="B138" s="24" t="s">
        <v>319</v>
      </c>
      <c r="C138" s="256" t="str">
        <f>IF(ISERROR(VLOOKUP(B138,'KAYIT LİSTESİ'!$B$4:$H$767,2,0)),"",(VLOOKUP(B138,'KAYIT LİSTESİ'!$B$4:$H$767,2,0)))</f>
        <v/>
      </c>
      <c r="D138" s="25" t="str">
        <f>IF(ISERROR(VLOOKUP(B138,'KAYIT LİSTESİ'!$B$4:$H$767,4,0)),"",(VLOOKUP(B138,'KAYIT LİSTESİ'!$B$4:$H$767,4,0)))</f>
        <v/>
      </c>
      <c r="E138" s="50" t="str">
        <f>IF(ISERROR(VLOOKUP(B138,'KAYIT LİSTESİ'!$B$4:$H$767,5,0)),"",(VLOOKUP(B138,'KAYIT LİSTESİ'!$B$4:$H$767,5,0)))</f>
        <v/>
      </c>
      <c r="F138" s="50" t="str">
        <f>IF(ISERROR(VLOOKUP(B138,'KAYIT LİSTESİ'!$B$4:$H$767,6,0)),"",(VLOOKUP(B138,'KAYIT LİSTESİ'!$B$4:$H$767,6,0)))</f>
        <v/>
      </c>
      <c r="G138" s="175"/>
      <c r="H138" s="214"/>
      <c r="J138" s="73">
        <v>20</v>
      </c>
      <c r="K138" s="199" t="s">
        <v>236</v>
      </c>
      <c r="L138" s="257" t="str">
        <f>IF(ISERROR(VLOOKUP(K138,'KAYIT LİSTESİ'!$B$4:$H$767,2,0)),"",(VLOOKUP(K138,'KAYIT LİSTESİ'!$B$4:$H$767,2,0)))</f>
        <v/>
      </c>
      <c r="M138" s="201" t="str">
        <f>IF(ISERROR(VLOOKUP(K138,'KAYIT LİSTESİ'!$B$4:$H$767,4,0)),"",(VLOOKUP(K138,'KAYIT LİSTESİ'!$B$4:$H$767,4,0)))</f>
        <v/>
      </c>
      <c r="N138" s="228" t="str">
        <f>IF(ISERROR(VLOOKUP(K138,'KAYIT LİSTESİ'!$B$4:$H$767,5,0)),"",(VLOOKUP(K138,'KAYIT LİSTESİ'!$B$4:$H$767,5,0)))</f>
        <v/>
      </c>
      <c r="O138" s="228" t="str">
        <f>IF(ISERROR(VLOOKUP(K138,'KAYIT LİSTESİ'!$B$4:$H$767,6,0)),"",(VLOOKUP(K138,'KAYIT LİSTESİ'!$B$4:$H$767,6,0)))</f>
        <v/>
      </c>
      <c r="P138" s="202"/>
    </row>
    <row r="139" spans="1:16" ht="36.75" customHeight="1" x14ac:dyDescent="0.2">
      <c r="A139" s="23">
        <v>9</v>
      </c>
      <c r="B139" s="24" t="s">
        <v>320</v>
      </c>
      <c r="C139" s="256" t="str">
        <f>IF(ISERROR(VLOOKUP(B139,'KAYIT LİSTESİ'!$B$4:$H$767,2,0)),"",(VLOOKUP(B139,'KAYIT LİSTESİ'!$B$4:$H$767,2,0)))</f>
        <v/>
      </c>
      <c r="D139" s="25" t="str">
        <f>IF(ISERROR(VLOOKUP(B139,'KAYIT LİSTESİ'!$B$4:$H$767,4,0)),"",(VLOOKUP(B139,'KAYIT LİSTESİ'!$B$4:$H$767,4,0)))</f>
        <v/>
      </c>
      <c r="E139" s="50" t="str">
        <f>IF(ISERROR(VLOOKUP(B139,'KAYIT LİSTESİ'!$B$4:$H$767,5,0)),"",(VLOOKUP(B139,'KAYIT LİSTESİ'!$B$4:$H$767,5,0)))</f>
        <v/>
      </c>
      <c r="F139" s="50" t="str">
        <f>IF(ISERROR(VLOOKUP(B139,'KAYIT LİSTESİ'!$B$4:$H$767,6,0)),"",(VLOOKUP(B139,'KAYIT LİSTESİ'!$B$4:$H$767,6,0)))</f>
        <v/>
      </c>
      <c r="G139" s="175"/>
      <c r="H139" s="214"/>
      <c r="J139" s="73">
        <v>21</v>
      </c>
      <c r="K139" s="199" t="s">
        <v>237</v>
      </c>
      <c r="L139" s="257" t="str">
        <f>IF(ISERROR(VLOOKUP(K139,'KAYIT LİSTESİ'!$B$4:$H$767,2,0)),"",(VLOOKUP(K139,'KAYIT LİSTESİ'!$B$4:$H$767,2,0)))</f>
        <v/>
      </c>
      <c r="M139" s="201" t="str">
        <f>IF(ISERROR(VLOOKUP(K139,'KAYIT LİSTESİ'!$B$4:$H$767,4,0)),"",(VLOOKUP(K139,'KAYIT LİSTESİ'!$B$4:$H$767,4,0)))</f>
        <v/>
      </c>
      <c r="N139" s="228" t="str">
        <f>IF(ISERROR(VLOOKUP(K139,'KAYIT LİSTESİ'!$B$4:$H$767,5,0)),"",(VLOOKUP(K139,'KAYIT LİSTESİ'!$B$4:$H$767,5,0)))</f>
        <v/>
      </c>
      <c r="O139" s="228" t="str">
        <f>IF(ISERROR(VLOOKUP(K139,'KAYIT LİSTESİ'!$B$4:$H$767,6,0)),"",(VLOOKUP(K139,'KAYIT LİSTESİ'!$B$4:$H$767,6,0)))</f>
        <v/>
      </c>
      <c r="P139" s="202"/>
    </row>
    <row r="140" spans="1:16" ht="36.75" customHeight="1" x14ac:dyDescent="0.2">
      <c r="A140" s="23">
        <v>10</v>
      </c>
      <c r="B140" s="24" t="s">
        <v>321</v>
      </c>
      <c r="C140" s="256" t="str">
        <f>IF(ISERROR(VLOOKUP(B140,'KAYIT LİSTESİ'!$B$4:$H$767,2,0)),"",(VLOOKUP(B140,'KAYIT LİSTESİ'!$B$4:$H$767,2,0)))</f>
        <v/>
      </c>
      <c r="D140" s="25" t="str">
        <f>IF(ISERROR(VLOOKUP(B140,'KAYIT LİSTESİ'!$B$4:$H$767,4,0)),"",(VLOOKUP(B140,'KAYIT LİSTESİ'!$B$4:$H$767,4,0)))</f>
        <v/>
      </c>
      <c r="E140" s="50" t="str">
        <f>IF(ISERROR(VLOOKUP(B140,'KAYIT LİSTESİ'!$B$4:$H$767,5,0)),"",(VLOOKUP(B140,'KAYIT LİSTESİ'!$B$4:$H$767,5,0)))</f>
        <v/>
      </c>
      <c r="F140" s="50" t="str">
        <f>IF(ISERROR(VLOOKUP(B140,'KAYIT LİSTESİ'!$B$4:$H$767,6,0)),"",(VLOOKUP(B140,'KAYIT LİSTESİ'!$B$4:$H$767,6,0)))</f>
        <v/>
      </c>
      <c r="G140" s="175"/>
      <c r="H140" s="214"/>
      <c r="J140" s="73">
        <v>22</v>
      </c>
      <c r="K140" s="199" t="s">
        <v>238</v>
      </c>
      <c r="L140" s="257" t="str">
        <f>IF(ISERROR(VLOOKUP(K140,'KAYIT LİSTESİ'!$B$4:$H$767,2,0)),"",(VLOOKUP(K140,'KAYIT LİSTESİ'!$B$4:$H$767,2,0)))</f>
        <v/>
      </c>
      <c r="M140" s="201" t="str">
        <f>IF(ISERROR(VLOOKUP(K140,'KAYIT LİSTESİ'!$B$4:$H$767,4,0)),"",(VLOOKUP(K140,'KAYIT LİSTESİ'!$B$4:$H$767,4,0)))</f>
        <v/>
      </c>
      <c r="N140" s="228" t="str">
        <f>IF(ISERROR(VLOOKUP(K140,'KAYIT LİSTESİ'!$B$4:$H$767,5,0)),"",(VLOOKUP(K140,'KAYIT LİSTESİ'!$B$4:$H$767,5,0)))</f>
        <v/>
      </c>
      <c r="O140" s="228" t="str">
        <f>IF(ISERROR(VLOOKUP(K140,'KAYIT LİSTESİ'!$B$4:$H$767,6,0)),"",(VLOOKUP(K140,'KAYIT LİSTESİ'!$B$4:$H$767,6,0)))</f>
        <v/>
      </c>
      <c r="P140" s="202"/>
    </row>
    <row r="141" spans="1:16" ht="36.75" customHeight="1" x14ac:dyDescent="0.2">
      <c r="A141" s="23">
        <v>11</v>
      </c>
      <c r="B141" s="24" t="s">
        <v>322</v>
      </c>
      <c r="C141" s="256" t="str">
        <f>IF(ISERROR(VLOOKUP(B141,'KAYIT LİSTESİ'!$B$4:$H$767,2,0)),"",(VLOOKUP(B141,'KAYIT LİSTESİ'!$B$4:$H$767,2,0)))</f>
        <v/>
      </c>
      <c r="D141" s="25" t="str">
        <f>IF(ISERROR(VLOOKUP(B141,'KAYIT LİSTESİ'!$B$4:$H$767,4,0)),"",(VLOOKUP(B141,'KAYIT LİSTESİ'!$B$4:$H$767,4,0)))</f>
        <v/>
      </c>
      <c r="E141" s="50" t="str">
        <f>IF(ISERROR(VLOOKUP(B141,'KAYIT LİSTESİ'!$B$4:$H$767,5,0)),"",(VLOOKUP(B141,'KAYIT LİSTESİ'!$B$4:$H$767,5,0)))</f>
        <v/>
      </c>
      <c r="F141" s="50" t="str">
        <f>IF(ISERROR(VLOOKUP(B141,'KAYIT LİSTESİ'!$B$4:$H$767,6,0)),"",(VLOOKUP(B141,'KAYIT LİSTESİ'!$B$4:$H$767,6,0)))</f>
        <v/>
      </c>
      <c r="G141" s="175"/>
      <c r="H141" s="214"/>
      <c r="J141" s="73">
        <v>23</v>
      </c>
      <c r="K141" s="199" t="s">
        <v>239</v>
      </c>
      <c r="L141" s="257" t="str">
        <f>IF(ISERROR(VLOOKUP(K141,'KAYIT LİSTESİ'!$B$4:$H$767,2,0)),"",(VLOOKUP(K141,'KAYIT LİSTESİ'!$B$4:$H$767,2,0)))</f>
        <v/>
      </c>
      <c r="M141" s="201" t="str">
        <f>IF(ISERROR(VLOOKUP(K141,'KAYIT LİSTESİ'!$B$4:$H$767,4,0)),"",(VLOOKUP(K141,'KAYIT LİSTESİ'!$B$4:$H$767,4,0)))</f>
        <v/>
      </c>
      <c r="N141" s="228" t="str">
        <f>IF(ISERROR(VLOOKUP(K141,'KAYIT LİSTESİ'!$B$4:$H$767,5,0)),"",(VLOOKUP(K141,'KAYIT LİSTESİ'!$B$4:$H$767,5,0)))</f>
        <v/>
      </c>
      <c r="O141" s="228" t="str">
        <f>IF(ISERROR(VLOOKUP(K141,'KAYIT LİSTESİ'!$B$4:$H$767,6,0)),"",(VLOOKUP(K141,'KAYIT LİSTESİ'!$B$4:$H$767,6,0)))</f>
        <v/>
      </c>
      <c r="P141" s="202"/>
    </row>
    <row r="142" spans="1:16" ht="36.75" customHeight="1" x14ac:dyDescent="0.2">
      <c r="A142" s="23">
        <v>12</v>
      </c>
      <c r="B142" s="24" t="s">
        <v>323</v>
      </c>
      <c r="C142" s="256" t="str">
        <f>IF(ISERROR(VLOOKUP(B142,'KAYIT LİSTESİ'!$B$4:$H$767,2,0)),"",(VLOOKUP(B142,'KAYIT LİSTESİ'!$B$4:$H$767,2,0)))</f>
        <v/>
      </c>
      <c r="D142" s="25" t="str">
        <f>IF(ISERROR(VLOOKUP(B142,'KAYIT LİSTESİ'!$B$4:$H$767,4,0)),"",(VLOOKUP(B142,'KAYIT LİSTESİ'!$B$4:$H$767,4,0)))</f>
        <v/>
      </c>
      <c r="E142" s="50" t="str">
        <f>IF(ISERROR(VLOOKUP(B142,'KAYIT LİSTESİ'!$B$4:$H$767,5,0)),"",(VLOOKUP(B142,'KAYIT LİSTESİ'!$B$4:$H$767,5,0)))</f>
        <v/>
      </c>
      <c r="F142" s="50" t="str">
        <f>IF(ISERROR(VLOOKUP(B142,'KAYIT LİSTESİ'!$B$4:$H$767,6,0)),"",(VLOOKUP(B142,'KAYIT LİSTESİ'!$B$4:$H$767,6,0)))</f>
        <v/>
      </c>
      <c r="G142" s="175"/>
      <c r="H142" s="214"/>
      <c r="J142" s="73">
        <v>24</v>
      </c>
      <c r="K142" s="199" t="s">
        <v>240</v>
      </c>
      <c r="L142" s="257" t="str">
        <f>IF(ISERROR(VLOOKUP(K142,'KAYIT LİSTESİ'!$B$4:$H$767,2,0)),"",(VLOOKUP(K142,'KAYIT LİSTESİ'!$B$4:$H$767,2,0)))</f>
        <v/>
      </c>
      <c r="M142" s="201" t="str">
        <f>IF(ISERROR(VLOOKUP(K142,'KAYIT LİSTESİ'!$B$4:$H$767,4,0)),"",(VLOOKUP(K142,'KAYIT LİSTESİ'!$B$4:$H$767,4,0)))</f>
        <v/>
      </c>
      <c r="N142" s="228" t="str">
        <f>IF(ISERROR(VLOOKUP(K142,'KAYIT LİSTESİ'!$B$4:$H$767,5,0)),"",(VLOOKUP(K142,'KAYIT LİSTESİ'!$B$4:$H$767,5,0)))</f>
        <v/>
      </c>
      <c r="O142" s="228" t="str">
        <f>IF(ISERROR(VLOOKUP(K142,'KAYIT LİSTESİ'!$B$4:$H$767,6,0)),"",(VLOOKUP(K142,'KAYIT LİSTESİ'!$B$4:$H$767,6,0)))</f>
        <v/>
      </c>
      <c r="P142" s="202"/>
    </row>
    <row r="143" spans="1:16" ht="44.25" customHeight="1" x14ac:dyDescent="0.2">
      <c r="A143" s="214"/>
      <c r="B143" s="214"/>
      <c r="C143" s="214"/>
      <c r="D143" s="214"/>
      <c r="E143" s="214"/>
      <c r="F143" s="214"/>
      <c r="G143" s="214"/>
      <c r="H143" s="214"/>
      <c r="J143" s="73">
        <v>25</v>
      </c>
      <c r="K143" s="199" t="s">
        <v>241</v>
      </c>
      <c r="L143" s="257" t="str">
        <f>IF(ISERROR(VLOOKUP(K143,'KAYIT LİSTESİ'!$B$4:$H$767,2,0)),"",(VLOOKUP(K143,'KAYIT LİSTESİ'!$B$4:$H$767,2,0)))</f>
        <v/>
      </c>
      <c r="M143" s="201" t="str">
        <f>IF(ISERROR(VLOOKUP(K143,'KAYIT LİSTESİ'!$B$4:$H$767,4,0)),"",(VLOOKUP(K143,'KAYIT LİSTESİ'!$B$4:$H$767,4,0)))</f>
        <v/>
      </c>
      <c r="N143" s="228" t="str">
        <f>IF(ISERROR(VLOOKUP(K143,'KAYIT LİSTESİ'!$B$4:$H$767,5,0)),"",(VLOOKUP(K143,'KAYIT LİSTESİ'!$B$4:$H$767,5,0)))</f>
        <v/>
      </c>
      <c r="O143" s="228" t="str">
        <f>IF(ISERROR(VLOOKUP(K143,'KAYIT LİSTESİ'!$B$4:$H$767,6,0)),"",(VLOOKUP(K143,'KAYIT LİSTESİ'!$B$4:$H$767,6,0)))</f>
        <v/>
      </c>
      <c r="P143" s="202"/>
    </row>
    <row r="144" spans="1:16" ht="42.75" customHeight="1" x14ac:dyDescent="0.2">
      <c r="A144" s="214"/>
      <c r="B144" s="214"/>
      <c r="C144" s="214"/>
      <c r="D144" s="214"/>
      <c r="E144" s="214"/>
      <c r="F144" s="214"/>
      <c r="G144" s="214"/>
      <c r="H144" s="214"/>
      <c r="I144" s="214"/>
      <c r="J144" s="214"/>
      <c r="K144" s="214"/>
      <c r="L144" s="214"/>
      <c r="M144" s="214"/>
      <c r="N144" s="214"/>
      <c r="O144" s="214"/>
      <c r="P144" s="214"/>
    </row>
  </sheetData>
  <mergeCells count="48">
    <mergeCell ref="J116:P116"/>
    <mergeCell ref="J117:J118"/>
    <mergeCell ref="K117:K118"/>
    <mergeCell ref="L117:L118"/>
    <mergeCell ref="M117:M118"/>
    <mergeCell ref="N117:N118"/>
    <mergeCell ref="O117:O118"/>
    <mergeCell ref="P117:P118"/>
    <mergeCell ref="A1:P1"/>
    <mergeCell ref="A2:P2"/>
    <mergeCell ref="A3:P3"/>
    <mergeCell ref="J45:P45"/>
    <mergeCell ref="M46:M47"/>
    <mergeCell ref="N46:N47"/>
    <mergeCell ref="J46:J47"/>
    <mergeCell ref="K46:K47"/>
    <mergeCell ref="J4:P4"/>
    <mergeCell ref="J5:P5"/>
    <mergeCell ref="L46:L47"/>
    <mergeCell ref="O46:O47"/>
    <mergeCell ref="P46:P47"/>
    <mergeCell ref="A35:G35"/>
    <mergeCell ref="A4:G4"/>
    <mergeCell ref="I5:I6"/>
    <mergeCell ref="A5:G5"/>
    <mergeCell ref="A15:G15"/>
    <mergeCell ref="A25:G25"/>
    <mergeCell ref="J15:P15"/>
    <mergeCell ref="J25:P25"/>
    <mergeCell ref="J35:P35"/>
    <mergeCell ref="L74:L75"/>
    <mergeCell ref="M74:M75"/>
    <mergeCell ref="N74:N75"/>
    <mergeCell ref="O74:O75"/>
    <mergeCell ref="P74:P75"/>
    <mergeCell ref="J73:P73"/>
    <mergeCell ref="J74:J75"/>
    <mergeCell ref="K74:K75"/>
    <mergeCell ref="A45:G45"/>
    <mergeCell ref="A87:G87"/>
    <mergeCell ref="A101:G101"/>
    <mergeCell ref="A115:G115"/>
    <mergeCell ref="A129:G129"/>
    <mergeCell ref="A86:G86"/>
    <mergeCell ref="A46:G46"/>
    <mergeCell ref="A56:G56"/>
    <mergeCell ref="A66:G66"/>
    <mergeCell ref="A76:G76"/>
  </mergeCells>
  <pageMargins left="0.7" right="0.7" top="0.75" bottom="0.75" header="0.3" footer="0.3"/>
  <pageSetup paperSize="9" scale="33" fitToHeight="0" orientation="portrait" r:id="rId1"/>
  <rowBreaks count="2" manualBreakCount="2">
    <brk id="44" max="15" man="1"/>
    <brk id="85" max="15" man="1"/>
  </rowBreaks>
  <ignoredErrors>
    <ignoredError sqref="L86:O115 L76:O8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tabColor rgb="FFFF0000"/>
    <pageSetUpPr fitToPage="1"/>
  </sheetPr>
  <dimension ref="A1:AL109"/>
  <sheetViews>
    <sheetView view="pageBreakPreview" topLeftCell="S1" zoomScale="70" zoomScaleNormal="85" zoomScaleSheetLayoutView="70" workbookViewId="0">
      <selection activeCell="AG105" sqref="AG105"/>
    </sheetView>
  </sheetViews>
  <sheetFormatPr defaultRowHeight="12.75" x14ac:dyDescent="0.2"/>
  <cols>
    <col min="1" max="1" width="9.5703125" customWidth="1"/>
    <col min="2" max="2" width="10.5703125" customWidth="1"/>
    <col min="3" max="3" width="9.28515625" customWidth="1"/>
    <col min="4" max="4" width="10.5703125" customWidth="1"/>
    <col min="5" max="5" width="9.28515625" customWidth="1"/>
    <col min="6" max="6" width="10.28515625" customWidth="1"/>
    <col min="7" max="7" width="9.28515625" customWidth="1"/>
    <col min="8" max="8" width="13" customWidth="1"/>
    <col min="9" max="9" width="9.85546875" customWidth="1"/>
    <col min="10" max="10" width="10.42578125" customWidth="1"/>
    <col min="11" max="11" width="10" customWidth="1"/>
    <col min="12" max="12" width="13" customWidth="1"/>
    <col min="13" max="13" width="9.85546875" customWidth="1"/>
    <col min="14" max="14" width="13" customWidth="1"/>
    <col min="15" max="15" width="9.85546875" customWidth="1"/>
    <col min="16" max="16" width="15" customWidth="1"/>
    <col min="17" max="17" width="9.85546875" customWidth="1"/>
    <col min="18" max="18" width="13" customWidth="1"/>
    <col min="19" max="19" width="9.85546875" customWidth="1"/>
    <col min="20" max="20" width="18.140625" customWidth="1"/>
    <col min="21" max="21" width="11.5703125" customWidth="1"/>
    <col min="22" max="23" width="12.5703125" customWidth="1"/>
    <col min="24" max="24" width="13" customWidth="1"/>
    <col min="25" max="25" width="8.85546875" customWidth="1"/>
    <col min="26" max="26" width="12.140625" customWidth="1"/>
    <col min="27" max="27" width="9.5703125" customWidth="1"/>
    <col min="28" max="28" width="12.140625" customWidth="1"/>
    <col min="29" max="29" width="9.5703125" customWidth="1"/>
    <col min="30" max="30" width="12.28515625" customWidth="1"/>
    <col min="31" max="32" width="10.28515625" customWidth="1"/>
    <col min="33" max="33" width="12.42578125" customWidth="1"/>
    <col min="34" max="34" width="10.7109375" customWidth="1"/>
    <col min="35" max="35" width="11.42578125" bestFit="1" customWidth="1"/>
    <col min="37" max="37" width="11.42578125" bestFit="1" customWidth="1"/>
  </cols>
  <sheetData>
    <row r="1" spans="1:38" ht="57" customHeight="1" thickBot="1" x14ac:dyDescent="0.25">
      <c r="A1" s="522" t="s">
        <v>744</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row>
    <row r="2" spans="1:38" s="274" customFormat="1" ht="36" hidden="1" x14ac:dyDescent="0.25">
      <c r="A2" s="520" t="s">
        <v>156</v>
      </c>
      <c r="B2" s="275" t="s">
        <v>716</v>
      </c>
      <c r="C2" s="276"/>
      <c r="D2" s="277" t="s">
        <v>716</v>
      </c>
      <c r="E2" s="277"/>
      <c r="F2" s="277" t="s">
        <v>716</v>
      </c>
      <c r="G2" s="277"/>
      <c r="H2" s="277" t="s">
        <v>716</v>
      </c>
      <c r="I2" s="277"/>
      <c r="J2" s="277" t="s">
        <v>716</v>
      </c>
      <c r="K2" s="277"/>
      <c r="L2" s="277" t="s">
        <v>716</v>
      </c>
      <c r="M2" s="277"/>
      <c r="N2" s="277" t="s">
        <v>716</v>
      </c>
      <c r="O2" s="277"/>
      <c r="P2" s="277" t="s">
        <v>716</v>
      </c>
      <c r="Q2" s="277"/>
      <c r="R2" s="277" t="s">
        <v>716</v>
      </c>
      <c r="S2" s="277"/>
      <c r="T2" s="277" t="s">
        <v>716</v>
      </c>
      <c r="U2" s="276"/>
      <c r="V2" s="275" t="s">
        <v>716</v>
      </c>
      <c r="W2" s="276"/>
      <c r="X2" s="277"/>
      <c r="Y2" s="520" t="s">
        <v>156</v>
      </c>
      <c r="Z2" s="525" t="s">
        <v>717</v>
      </c>
      <c r="AA2" s="526"/>
      <c r="AB2" s="526"/>
      <c r="AC2" s="527"/>
      <c r="AD2" s="525" t="s">
        <v>718</v>
      </c>
      <c r="AE2" s="526"/>
      <c r="AF2" s="526"/>
      <c r="AG2" s="527"/>
      <c r="AH2" s="520" t="s">
        <v>156</v>
      </c>
    </row>
    <row r="3" spans="1:38" s="274" customFormat="1" ht="54" customHeight="1" x14ac:dyDescent="0.25">
      <c r="A3" s="521"/>
      <c r="B3" s="411" t="s">
        <v>719</v>
      </c>
      <c r="C3" s="270"/>
      <c r="D3" s="412" t="s">
        <v>720</v>
      </c>
      <c r="E3" s="271"/>
      <c r="F3" s="407" t="s">
        <v>907</v>
      </c>
      <c r="G3" s="278"/>
      <c r="H3" s="271" t="s">
        <v>721</v>
      </c>
      <c r="I3" s="271"/>
      <c r="J3" s="409" t="s">
        <v>742</v>
      </c>
      <c r="K3" s="279"/>
      <c r="L3" s="271" t="s">
        <v>722</v>
      </c>
      <c r="M3" s="271"/>
      <c r="N3" s="412" t="s">
        <v>723</v>
      </c>
      <c r="O3" s="271"/>
      <c r="P3" s="412" t="s">
        <v>724</v>
      </c>
      <c r="Q3" s="271"/>
      <c r="R3" s="278" t="s">
        <v>725</v>
      </c>
      <c r="S3" s="278"/>
      <c r="T3" s="412" t="s">
        <v>726</v>
      </c>
      <c r="U3" s="270"/>
      <c r="V3" s="410" t="s">
        <v>741</v>
      </c>
      <c r="W3" s="280"/>
      <c r="X3" s="279"/>
      <c r="Y3" s="521"/>
      <c r="Z3" s="281" t="s">
        <v>727</v>
      </c>
      <c r="AA3" s="279" t="s">
        <v>728</v>
      </c>
      <c r="AB3" s="279" t="s">
        <v>729</v>
      </c>
      <c r="AC3" s="282" t="s">
        <v>730</v>
      </c>
      <c r="AD3" s="269" t="s">
        <v>731</v>
      </c>
      <c r="AE3" s="271" t="s">
        <v>732</v>
      </c>
      <c r="AF3" s="282" t="s">
        <v>733</v>
      </c>
      <c r="AG3" s="282" t="s">
        <v>743</v>
      </c>
      <c r="AH3" s="521"/>
      <c r="AI3" s="408" t="s">
        <v>908</v>
      </c>
      <c r="AJ3" s="520" t="s">
        <v>156</v>
      </c>
      <c r="AK3" s="409" t="s">
        <v>909</v>
      </c>
      <c r="AL3" s="279"/>
    </row>
    <row r="4" spans="1:38" s="274" customFormat="1" ht="27" customHeight="1" x14ac:dyDescent="0.25">
      <c r="A4" s="524"/>
      <c r="B4" s="269" t="s">
        <v>26</v>
      </c>
      <c r="C4" s="270"/>
      <c r="D4" s="271" t="s">
        <v>26</v>
      </c>
      <c r="E4" s="271"/>
      <c r="F4" s="271" t="s">
        <v>26</v>
      </c>
      <c r="G4" s="271"/>
      <c r="H4" s="271" t="s">
        <v>26</v>
      </c>
      <c r="I4" s="271"/>
      <c r="J4" s="271" t="s">
        <v>26</v>
      </c>
      <c r="K4" s="271"/>
      <c r="L4" s="271" t="s">
        <v>26</v>
      </c>
      <c r="M4" s="271"/>
      <c r="N4" s="271" t="s">
        <v>26</v>
      </c>
      <c r="O4" s="271"/>
      <c r="P4" s="271" t="s">
        <v>26</v>
      </c>
      <c r="Q4" s="271"/>
      <c r="R4" s="271" t="s">
        <v>26</v>
      </c>
      <c r="S4" s="271"/>
      <c r="T4" s="271" t="s">
        <v>26</v>
      </c>
      <c r="U4" s="270"/>
      <c r="V4" s="269" t="s">
        <v>26</v>
      </c>
      <c r="W4" s="270"/>
      <c r="X4" s="271"/>
      <c r="Y4" s="524"/>
      <c r="Z4" s="269" t="s">
        <v>26</v>
      </c>
      <c r="AA4" s="271" t="s">
        <v>26</v>
      </c>
      <c r="AB4" s="271" t="s">
        <v>26</v>
      </c>
      <c r="AC4" s="282" t="s">
        <v>26</v>
      </c>
      <c r="AD4" s="269" t="s">
        <v>26</v>
      </c>
      <c r="AE4" s="271" t="s">
        <v>26</v>
      </c>
      <c r="AF4" s="282" t="s">
        <v>26</v>
      </c>
      <c r="AG4" s="282" t="s">
        <v>26</v>
      </c>
      <c r="AH4" s="322"/>
      <c r="AI4" s="269" t="s">
        <v>26</v>
      </c>
      <c r="AJ4" s="521"/>
      <c r="AK4" s="271" t="s">
        <v>26</v>
      </c>
      <c r="AL4" s="271"/>
    </row>
    <row r="5" spans="1:38" s="274" customFormat="1" ht="24" customHeight="1" x14ac:dyDescent="0.25">
      <c r="A5" s="283"/>
      <c r="B5" s="269"/>
      <c r="C5" s="270"/>
      <c r="D5" s="271"/>
      <c r="E5" s="271"/>
      <c r="F5" s="271"/>
      <c r="G5" s="271"/>
      <c r="H5" s="271"/>
      <c r="I5" s="271"/>
      <c r="J5" s="271" t="s">
        <v>712</v>
      </c>
      <c r="K5" s="271"/>
      <c r="L5" s="271"/>
      <c r="M5" s="271"/>
      <c r="N5" s="271"/>
      <c r="O5" s="271"/>
      <c r="P5" s="271"/>
      <c r="Q5" s="271"/>
      <c r="R5" s="271"/>
      <c r="S5" s="271"/>
      <c r="T5" s="271"/>
      <c r="U5" s="270"/>
      <c r="V5" s="269"/>
      <c r="W5" s="270"/>
      <c r="X5" s="271"/>
      <c r="Y5" s="284">
        <v>0</v>
      </c>
      <c r="Z5" s="272">
        <v>10</v>
      </c>
      <c r="AA5" s="273">
        <v>100</v>
      </c>
      <c r="AB5" s="273">
        <v>100</v>
      </c>
      <c r="AC5" s="328">
        <v>100</v>
      </c>
      <c r="AD5" s="273">
        <v>100</v>
      </c>
      <c r="AE5" s="273">
        <v>100</v>
      </c>
      <c r="AF5" s="273">
        <v>100</v>
      </c>
      <c r="AG5" s="273">
        <v>100</v>
      </c>
      <c r="AH5" s="323">
        <v>0</v>
      </c>
      <c r="AI5" s="273">
        <v>100</v>
      </c>
      <c r="AJ5" s="323">
        <v>0</v>
      </c>
      <c r="AK5" s="271" t="s">
        <v>712</v>
      </c>
      <c r="AL5" s="271"/>
    </row>
    <row r="6" spans="1:38" s="295" customFormat="1" ht="28.5" customHeight="1" x14ac:dyDescent="0.35">
      <c r="A6" s="285">
        <v>100</v>
      </c>
      <c r="B6" s="286">
        <v>1130</v>
      </c>
      <c r="C6" s="285">
        <v>100</v>
      </c>
      <c r="D6" s="287">
        <v>2300</v>
      </c>
      <c r="E6" s="285">
        <v>100</v>
      </c>
      <c r="F6" s="287">
        <v>750</v>
      </c>
      <c r="G6" s="285">
        <v>100</v>
      </c>
      <c r="H6" s="287">
        <v>5200</v>
      </c>
      <c r="I6" s="285">
        <v>100</v>
      </c>
      <c r="J6" s="287">
        <v>1140</v>
      </c>
      <c r="K6" s="285">
        <v>100</v>
      </c>
      <c r="L6" s="287">
        <v>4250</v>
      </c>
      <c r="M6" s="285">
        <v>100</v>
      </c>
      <c r="N6" s="288">
        <v>20000</v>
      </c>
      <c r="O6" s="285">
        <v>100</v>
      </c>
      <c r="P6" s="288">
        <v>40300</v>
      </c>
      <c r="Q6" s="285">
        <v>100</v>
      </c>
      <c r="R6" s="288">
        <v>54524</v>
      </c>
      <c r="S6" s="285">
        <v>100</v>
      </c>
      <c r="T6" s="288">
        <v>85000</v>
      </c>
      <c r="U6" s="285">
        <v>100</v>
      </c>
      <c r="V6" s="286">
        <v>1440</v>
      </c>
      <c r="W6" s="285">
        <v>100</v>
      </c>
      <c r="X6" s="288"/>
      <c r="Y6" s="285">
        <v>100</v>
      </c>
      <c r="Z6" s="289">
        <v>65</v>
      </c>
      <c r="AA6" s="290">
        <v>190</v>
      </c>
      <c r="AB6" s="290">
        <v>420</v>
      </c>
      <c r="AC6" s="413" t="s">
        <v>739</v>
      </c>
      <c r="AD6" s="291" t="s">
        <v>739</v>
      </c>
      <c r="AE6" s="292" t="s">
        <v>739</v>
      </c>
      <c r="AF6" s="293" t="s">
        <v>739</v>
      </c>
      <c r="AG6" s="294" t="s">
        <v>739</v>
      </c>
      <c r="AH6" s="296">
        <v>1</v>
      </c>
      <c r="AI6" s="291" t="s">
        <v>739</v>
      </c>
      <c r="AJ6" s="296">
        <v>1</v>
      </c>
      <c r="AK6" s="287">
        <v>930</v>
      </c>
      <c r="AL6" s="285">
        <v>100</v>
      </c>
    </row>
    <row r="7" spans="1:38" s="295" customFormat="1" ht="28.5" customHeight="1" x14ac:dyDescent="0.35">
      <c r="A7" s="296">
        <v>99</v>
      </c>
      <c r="B7" s="291">
        <v>1140</v>
      </c>
      <c r="C7" s="296">
        <v>99</v>
      </c>
      <c r="D7" s="292">
        <v>2320</v>
      </c>
      <c r="E7" s="296">
        <v>99</v>
      </c>
      <c r="F7" s="292" t="s">
        <v>739</v>
      </c>
      <c r="G7" s="296">
        <v>99</v>
      </c>
      <c r="H7" s="292">
        <v>5240</v>
      </c>
      <c r="I7" s="296">
        <v>99</v>
      </c>
      <c r="J7" s="292">
        <v>1150</v>
      </c>
      <c r="K7" s="296">
        <v>99</v>
      </c>
      <c r="L7" s="292">
        <v>4300</v>
      </c>
      <c r="M7" s="296">
        <v>99</v>
      </c>
      <c r="N7" s="288">
        <v>20200</v>
      </c>
      <c r="O7" s="296">
        <v>99</v>
      </c>
      <c r="P7" s="288">
        <v>40600</v>
      </c>
      <c r="Q7" s="296">
        <v>99</v>
      </c>
      <c r="R7" s="288">
        <v>54624</v>
      </c>
      <c r="S7" s="296">
        <v>99</v>
      </c>
      <c r="T7" s="288">
        <v>90000</v>
      </c>
      <c r="U7" s="296">
        <v>99</v>
      </c>
      <c r="V7" s="291">
        <v>1450</v>
      </c>
      <c r="W7" s="296">
        <v>99</v>
      </c>
      <c r="X7" s="297"/>
      <c r="Y7" s="296">
        <v>99</v>
      </c>
      <c r="Z7" s="298">
        <v>66</v>
      </c>
      <c r="AA7" s="299">
        <v>193</v>
      </c>
      <c r="AB7" s="299">
        <v>425</v>
      </c>
      <c r="AC7" s="414" t="s">
        <v>739</v>
      </c>
      <c r="AD7" s="286" t="s">
        <v>739</v>
      </c>
      <c r="AE7" s="287" t="s">
        <v>739</v>
      </c>
      <c r="AF7" s="300" t="s">
        <v>739</v>
      </c>
      <c r="AG7" s="301" t="s">
        <v>739</v>
      </c>
      <c r="AH7" s="285">
        <v>2</v>
      </c>
      <c r="AI7" s="286">
        <v>400</v>
      </c>
      <c r="AJ7" s="285">
        <v>2</v>
      </c>
      <c r="AK7" s="292" t="s">
        <v>739</v>
      </c>
      <c r="AL7" s="296">
        <v>99</v>
      </c>
    </row>
    <row r="8" spans="1:38" s="295" customFormat="1" ht="28.5" customHeight="1" x14ac:dyDescent="0.35">
      <c r="A8" s="285">
        <v>98</v>
      </c>
      <c r="B8" s="286">
        <v>1150</v>
      </c>
      <c r="C8" s="285">
        <v>98</v>
      </c>
      <c r="D8" s="287">
        <v>2340</v>
      </c>
      <c r="E8" s="285">
        <v>98</v>
      </c>
      <c r="F8" s="287">
        <v>760</v>
      </c>
      <c r="G8" s="285">
        <v>98</v>
      </c>
      <c r="H8" s="287">
        <v>5270</v>
      </c>
      <c r="I8" s="285">
        <v>98</v>
      </c>
      <c r="J8" s="287">
        <v>1160</v>
      </c>
      <c r="K8" s="285">
        <v>98</v>
      </c>
      <c r="L8" s="287">
        <v>4350</v>
      </c>
      <c r="M8" s="285">
        <v>98</v>
      </c>
      <c r="N8" s="288">
        <v>20400</v>
      </c>
      <c r="O8" s="285">
        <v>98</v>
      </c>
      <c r="P8" s="288">
        <v>40900</v>
      </c>
      <c r="Q8" s="285">
        <v>98</v>
      </c>
      <c r="R8" s="288">
        <v>54724</v>
      </c>
      <c r="S8" s="285">
        <v>98</v>
      </c>
      <c r="T8" s="288">
        <v>91000</v>
      </c>
      <c r="U8" s="285">
        <v>98</v>
      </c>
      <c r="V8" s="286">
        <v>1460</v>
      </c>
      <c r="W8" s="285">
        <v>98</v>
      </c>
      <c r="X8" s="288"/>
      <c r="Y8" s="285">
        <v>98</v>
      </c>
      <c r="Z8" s="289">
        <v>67</v>
      </c>
      <c r="AA8" s="290">
        <v>197</v>
      </c>
      <c r="AB8" s="290">
        <v>430</v>
      </c>
      <c r="AC8" s="413" t="s">
        <v>739</v>
      </c>
      <c r="AD8" s="291" t="s">
        <v>739</v>
      </c>
      <c r="AE8" s="292" t="s">
        <v>739</v>
      </c>
      <c r="AF8" s="293" t="s">
        <v>739</v>
      </c>
      <c r="AG8" s="294" t="s">
        <v>739</v>
      </c>
      <c r="AH8" s="296">
        <v>3</v>
      </c>
      <c r="AI8" s="291" t="s">
        <v>739</v>
      </c>
      <c r="AJ8" s="296">
        <v>3</v>
      </c>
      <c r="AK8" s="287">
        <v>940</v>
      </c>
      <c r="AL8" s="285">
        <v>98</v>
      </c>
    </row>
    <row r="9" spans="1:38" s="295" customFormat="1" ht="28.5" customHeight="1" x14ac:dyDescent="0.35">
      <c r="A9" s="296">
        <v>97</v>
      </c>
      <c r="B9" s="291">
        <v>1160</v>
      </c>
      <c r="C9" s="296">
        <v>97</v>
      </c>
      <c r="D9" s="292">
        <v>2360</v>
      </c>
      <c r="E9" s="296">
        <v>97</v>
      </c>
      <c r="F9" s="292" t="s">
        <v>739</v>
      </c>
      <c r="G9" s="296">
        <v>97</v>
      </c>
      <c r="H9" s="292">
        <v>5300</v>
      </c>
      <c r="I9" s="296">
        <v>97</v>
      </c>
      <c r="J9" s="292">
        <v>1170</v>
      </c>
      <c r="K9" s="296">
        <v>97</v>
      </c>
      <c r="L9" s="292">
        <v>4400</v>
      </c>
      <c r="M9" s="296">
        <v>97</v>
      </c>
      <c r="N9" s="288">
        <v>20600</v>
      </c>
      <c r="O9" s="296">
        <v>97</v>
      </c>
      <c r="P9" s="288">
        <v>41200</v>
      </c>
      <c r="Q9" s="296">
        <v>97</v>
      </c>
      <c r="R9" s="288">
        <v>54824</v>
      </c>
      <c r="S9" s="296">
        <v>97</v>
      </c>
      <c r="T9" s="288">
        <v>92000</v>
      </c>
      <c r="U9" s="296">
        <v>97</v>
      </c>
      <c r="V9" s="291">
        <v>1470</v>
      </c>
      <c r="W9" s="296">
        <v>97</v>
      </c>
      <c r="X9" s="297"/>
      <c r="Y9" s="296">
        <v>97</v>
      </c>
      <c r="Z9" s="298">
        <v>68</v>
      </c>
      <c r="AA9" s="299">
        <v>200</v>
      </c>
      <c r="AB9" s="299">
        <v>435</v>
      </c>
      <c r="AC9" s="414" t="s">
        <v>739</v>
      </c>
      <c r="AD9" s="286" t="s">
        <v>739</v>
      </c>
      <c r="AE9" s="287" t="s">
        <v>739</v>
      </c>
      <c r="AF9" s="300" t="s">
        <v>739</v>
      </c>
      <c r="AG9" s="301" t="s">
        <v>739</v>
      </c>
      <c r="AH9" s="285">
        <v>4</v>
      </c>
      <c r="AI9" s="286">
        <v>450</v>
      </c>
      <c r="AJ9" s="285">
        <v>4</v>
      </c>
      <c r="AK9" s="292" t="s">
        <v>739</v>
      </c>
      <c r="AL9" s="296">
        <v>97</v>
      </c>
    </row>
    <row r="10" spans="1:38" s="295" customFormat="1" ht="28.5" customHeight="1" x14ac:dyDescent="0.35">
      <c r="A10" s="285">
        <v>96</v>
      </c>
      <c r="B10" s="286">
        <v>1170</v>
      </c>
      <c r="C10" s="285">
        <v>96</v>
      </c>
      <c r="D10" s="287">
        <v>2380</v>
      </c>
      <c r="E10" s="285">
        <v>96</v>
      </c>
      <c r="F10" s="287">
        <v>770</v>
      </c>
      <c r="G10" s="285">
        <v>96</v>
      </c>
      <c r="H10" s="287">
        <v>5340</v>
      </c>
      <c r="I10" s="285">
        <v>96</v>
      </c>
      <c r="J10" s="287">
        <v>1180</v>
      </c>
      <c r="K10" s="285">
        <v>96</v>
      </c>
      <c r="L10" s="287">
        <v>4450</v>
      </c>
      <c r="M10" s="285">
        <v>96</v>
      </c>
      <c r="N10" s="288">
        <v>20800</v>
      </c>
      <c r="O10" s="285">
        <v>96</v>
      </c>
      <c r="P10" s="288">
        <v>41500</v>
      </c>
      <c r="Q10" s="285">
        <v>96</v>
      </c>
      <c r="R10" s="288">
        <v>54924</v>
      </c>
      <c r="S10" s="285">
        <v>96</v>
      </c>
      <c r="T10" s="288">
        <v>93000</v>
      </c>
      <c r="U10" s="285">
        <v>96</v>
      </c>
      <c r="V10" s="286">
        <v>1480</v>
      </c>
      <c r="W10" s="285">
        <v>96</v>
      </c>
      <c r="X10" s="288"/>
      <c r="Y10" s="285">
        <v>96</v>
      </c>
      <c r="Z10" s="289">
        <v>69</v>
      </c>
      <c r="AA10" s="290">
        <v>203</v>
      </c>
      <c r="AB10" s="290">
        <v>440</v>
      </c>
      <c r="AC10" s="413" t="s">
        <v>739</v>
      </c>
      <c r="AD10" s="291" t="s">
        <v>739</v>
      </c>
      <c r="AE10" s="292" t="s">
        <v>739</v>
      </c>
      <c r="AF10" s="293" t="s">
        <v>739</v>
      </c>
      <c r="AG10" s="294" t="s">
        <v>739</v>
      </c>
      <c r="AH10" s="296">
        <v>5</v>
      </c>
      <c r="AI10" s="291" t="s">
        <v>739</v>
      </c>
      <c r="AJ10" s="296">
        <v>5</v>
      </c>
      <c r="AK10" s="287">
        <v>960</v>
      </c>
      <c r="AL10" s="285">
        <v>96</v>
      </c>
    </row>
    <row r="11" spans="1:38" s="295" customFormat="1" ht="28.5" customHeight="1" x14ac:dyDescent="0.35">
      <c r="A11" s="296">
        <v>95</v>
      </c>
      <c r="B11" s="291">
        <v>1180</v>
      </c>
      <c r="C11" s="296">
        <v>95</v>
      </c>
      <c r="D11" s="292">
        <v>2400</v>
      </c>
      <c r="E11" s="296">
        <v>95</v>
      </c>
      <c r="F11" s="292" t="s">
        <v>739</v>
      </c>
      <c r="G11" s="296">
        <v>95</v>
      </c>
      <c r="H11" s="292">
        <v>5370</v>
      </c>
      <c r="I11" s="296">
        <v>95</v>
      </c>
      <c r="J11" s="292">
        <v>1190</v>
      </c>
      <c r="K11" s="296">
        <v>95</v>
      </c>
      <c r="L11" s="292">
        <v>4500</v>
      </c>
      <c r="M11" s="296">
        <v>95</v>
      </c>
      <c r="N11" s="288">
        <v>21000</v>
      </c>
      <c r="O11" s="296">
        <v>95</v>
      </c>
      <c r="P11" s="288">
        <v>41800</v>
      </c>
      <c r="Q11" s="296">
        <v>95</v>
      </c>
      <c r="R11" s="288">
        <v>55024</v>
      </c>
      <c r="S11" s="296">
        <v>95</v>
      </c>
      <c r="T11" s="288">
        <v>93500</v>
      </c>
      <c r="U11" s="296">
        <v>95</v>
      </c>
      <c r="V11" s="291">
        <v>1490</v>
      </c>
      <c r="W11" s="296">
        <v>95</v>
      </c>
      <c r="X11" s="297"/>
      <c r="Y11" s="296">
        <v>95</v>
      </c>
      <c r="Z11" s="298">
        <v>70</v>
      </c>
      <c r="AA11" s="299">
        <v>205</v>
      </c>
      <c r="AB11" s="299">
        <v>445</v>
      </c>
      <c r="AC11" s="414" t="s">
        <v>739</v>
      </c>
      <c r="AD11" s="286" t="s">
        <v>739</v>
      </c>
      <c r="AE11" s="287" t="s">
        <v>739</v>
      </c>
      <c r="AF11" s="300" t="s">
        <v>739</v>
      </c>
      <c r="AG11" s="301" t="s">
        <v>739</v>
      </c>
      <c r="AH11" s="285">
        <v>6</v>
      </c>
      <c r="AI11" s="286">
        <v>500</v>
      </c>
      <c r="AJ11" s="285">
        <v>6</v>
      </c>
      <c r="AK11" s="292" t="s">
        <v>739</v>
      </c>
      <c r="AL11" s="296">
        <v>95</v>
      </c>
    </row>
    <row r="12" spans="1:38" s="295" customFormat="1" ht="28.5" customHeight="1" x14ac:dyDescent="0.35">
      <c r="A12" s="285">
        <v>94</v>
      </c>
      <c r="B12" s="286">
        <v>1190</v>
      </c>
      <c r="C12" s="285">
        <v>94</v>
      </c>
      <c r="D12" s="287">
        <v>2420</v>
      </c>
      <c r="E12" s="285">
        <v>94</v>
      </c>
      <c r="F12" s="287">
        <v>780</v>
      </c>
      <c r="G12" s="285">
        <v>94</v>
      </c>
      <c r="H12" s="287">
        <v>5400</v>
      </c>
      <c r="I12" s="285">
        <v>94</v>
      </c>
      <c r="J12" s="287">
        <v>1200</v>
      </c>
      <c r="K12" s="285">
        <v>94</v>
      </c>
      <c r="L12" s="287">
        <v>4550</v>
      </c>
      <c r="M12" s="285">
        <v>94</v>
      </c>
      <c r="N12" s="288">
        <v>21100</v>
      </c>
      <c r="O12" s="285">
        <v>94</v>
      </c>
      <c r="P12" s="288">
        <v>42100</v>
      </c>
      <c r="Q12" s="285">
        <v>94</v>
      </c>
      <c r="R12" s="288">
        <v>55124</v>
      </c>
      <c r="S12" s="285">
        <v>94</v>
      </c>
      <c r="T12" s="288">
        <v>94000</v>
      </c>
      <c r="U12" s="285">
        <v>94</v>
      </c>
      <c r="V12" s="286">
        <v>1500</v>
      </c>
      <c r="W12" s="285">
        <v>94</v>
      </c>
      <c r="X12" s="288"/>
      <c r="Y12" s="285">
        <v>94</v>
      </c>
      <c r="Z12" s="289">
        <v>71</v>
      </c>
      <c r="AA12" s="290">
        <v>207</v>
      </c>
      <c r="AB12" s="290">
        <v>450</v>
      </c>
      <c r="AC12" s="413" t="s">
        <v>739</v>
      </c>
      <c r="AD12" s="291" t="s">
        <v>739</v>
      </c>
      <c r="AE12" s="292" t="s">
        <v>739</v>
      </c>
      <c r="AF12" s="293" t="s">
        <v>739</v>
      </c>
      <c r="AG12" s="294" t="s">
        <v>739</v>
      </c>
      <c r="AH12" s="296">
        <v>7</v>
      </c>
      <c r="AI12" s="291" t="s">
        <v>739</v>
      </c>
      <c r="AJ12" s="296">
        <v>7</v>
      </c>
      <c r="AK12" s="287">
        <v>970</v>
      </c>
      <c r="AL12" s="285">
        <v>94</v>
      </c>
    </row>
    <row r="13" spans="1:38" s="295" customFormat="1" ht="28.5" customHeight="1" x14ac:dyDescent="0.35">
      <c r="A13" s="296">
        <v>93</v>
      </c>
      <c r="B13" s="291">
        <v>1200</v>
      </c>
      <c r="C13" s="296">
        <v>93</v>
      </c>
      <c r="D13" s="292">
        <v>2440</v>
      </c>
      <c r="E13" s="296">
        <v>93</v>
      </c>
      <c r="F13" s="292" t="s">
        <v>739</v>
      </c>
      <c r="G13" s="296">
        <v>93</v>
      </c>
      <c r="H13" s="292">
        <v>5440</v>
      </c>
      <c r="I13" s="296">
        <v>93</v>
      </c>
      <c r="J13" s="292">
        <v>1210</v>
      </c>
      <c r="K13" s="296">
        <v>93</v>
      </c>
      <c r="L13" s="292">
        <v>4600</v>
      </c>
      <c r="M13" s="296">
        <v>93</v>
      </c>
      <c r="N13" s="288">
        <v>21200</v>
      </c>
      <c r="O13" s="296">
        <v>93</v>
      </c>
      <c r="P13" s="288">
        <v>42400</v>
      </c>
      <c r="Q13" s="296">
        <v>93</v>
      </c>
      <c r="R13" s="288">
        <v>55224</v>
      </c>
      <c r="S13" s="296">
        <v>93</v>
      </c>
      <c r="T13" s="288">
        <v>94500</v>
      </c>
      <c r="U13" s="296">
        <v>93</v>
      </c>
      <c r="V13" s="291">
        <v>1510</v>
      </c>
      <c r="W13" s="296">
        <v>93</v>
      </c>
      <c r="X13" s="297"/>
      <c r="Y13" s="296">
        <v>93</v>
      </c>
      <c r="Z13" s="298">
        <v>72</v>
      </c>
      <c r="AA13" s="299">
        <v>210</v>
      </c>
      <c r="AB13" s="299">
        <v>455</v>
      </c>
      <c r="AC13" s="414" t="s">
        <v>739</v>
      </c>
      <c r="AD13" s="286" t="s">
        <v>739</v>
      </c>
      <c r="AE13" s="287" t="s">
        <v>739</v>
      </c>
      <c r="AF13" s="300" t="s">
        <v>739</v>
      </c>
      <c r="AG13" s="301" t="s">
        <v>739</v>
      </c>
      <c r="AH13" s="285">
        <v>8</v>
      </c>
      <c r="AI13" s="286">
        <v>550</v>
      </c>
      <c r="AJ13" s="285">
        <v>8</v>
      </c>
      <c r="AK13" s="292" t="s">
        <v>739</v>
      </c>
      <c r="AL13" s="296">
        <v>93</v>
      </c>
    </row>
    <row r="14" spans="1:38" s="295" customFormat="1" ht="28.5" customHeight="1" x14ac:dyDescent="0.35">
      <c r="A14" s="285">
        <v>92</v>
      </c>
      <c r="B14" s="286">
        <v>1210</v>
      </c>
      <c r="C14" s="285">
        <v>92</v>
      </c>
      <c r="D14" s="287">
        <v>2460</v>
      </c>
      <c r="E14" s="285">
        <v>92</v>
      </c>
      <c r="F14" s="287">
        <v>790</v>
      </c>
      <c r="G14" s="285">
        <v>92</v>
      </c>
      <c r="H14" s="287">
        <v>5470</v>
      </c>
      <c r="I14" s="285">
        <v>92</v>
      </c>
      <c r="J14" s="287">
        <v>1220</v>
      </c>
      <c r="K14" s="285">
        <v>92</v>
      </c>
      <c r="L14" s="287">
        <v>4650</v>
      </c>
      <c r="M14" s="285">
        <v>92</v>
      </c>
      <c r="N14" s="288">
        <v>21300</v>
      </c>
      <c r="O14" s="285">
        <v>92</v>
      </c>
      <c r="P14" s="288">
        <v>42700</v>
      </c>
      <c r="Q14" s="285">
        <v>92</v>
      </c>
      <c r="R14" s="288">
        <v>55324</v>
      </c>
      <c r="S14" s="285">
        <v>92</v>
      </c>
      <c r="T14" s="288">
        <v>95000</v>
      </c>
      <c r="U14" s="285">
        <v>92</v>
      </c>
      <c r="V14" s="286">
        <v>1520</v>
      </c>
      <c r="W14" s="285">
        <v>92</v>
      </c>
      <c r="X14" s="288"/>
      <c r="Y14" s="285">
        <v>92</v>
      </c>
      <c r="Z14" s="289">
        <v>73</v>
      </c>
      <c r="AA14" s="290">
        <v>213</v>
      </c>
      <c r="AB14" s="290">
        <v>460</v>
      </c>
      <c r="AC14" s="413" t="s">
        <v>739</v>
      </c>
      <c r="AD14" s="291" t="s">
        <v>739</v>
      </c>
      <c r="AE14" s="292" t="s">
        <v>739</v>
      </c>
      <c r="AF14" s="293" t="s">
        <v>739</v>
      </c>
      <c r="AG14" s="294" t="s">
        <v>739</v>
      </c>
      <c r="AH14" s="296">
        <v>9</v>
      </c>
      <c r="AI14" s="291" t="s">
        <v>739</v>
      </c>
      <c r="AJ14" s="296">
        <v>9</v>
      </c>
      <c r="AK14" s="287">
        <v>980</v>
      </c>
      <c r="AL14" s="285">
        <v>92</v>
      </c>
    </row>
    <row r="15" spans="1:38" s="295" customFormat="1" ht="28.5" customHeight="1" x14ac:dyDescent="0.35">
      <c r="A15" s="296">
        <v>91</v>
      </c>
      <c r="B15" s="291">
        <v>1220</v>
      </c>
      <c r="C15" s="296">
        <v>91</v>
      </c>
      <c r="D15" s="292">
        <v>2480</v>
      </c>
      <c r="E15" s="296">
        <v>91</v>
      </c>
      <c r="F15" s="292" t="s">
        <v>739</v>
      </c>
      <c r="G15" s="296">
        <v>91</v>
      </c>
      <c r="H15" s="292">
        <v>5500</v>
      </c>
      <c r="I15" s="296">
        <v>91</v>
      </c>
      <c r="J15" s="292">
        <v>1230</v>
      </c>
      <c r="K15" s="296">
        <v>91</v>
      </c>
      <c r="L15" s="292">
        <v>4700</v>
      </c>
      <c r="M15" s="296">
        <v>91</v>
      </c>
      <c r="N15" s="288">
        <v>21400</v>
      </c>
      <c r="O15" s="296">
        <v>91</v>
      </c>
      <c r="P15" s="288">
        <v>43000</v>
      </c>
      <c r="Q15" s="296">
        <v>91</v>
      </c>
      <c r="R15" s="288">
        <v>55424</v>
      </c>
      <c r="S15" s="296">
        <v>91</v>
      </c>
      <c r="T15" s="288">
        <v>95500</v>
      </c>
      <c r="U15" s="296">
        <v>91</v>
      </c>
      <c r="V15" s="291">
        <v>1530</v>
      </c>
      <c r="W15" s="296">
        <v>91</v>
      </c>
      <c r="X15" s="297"/>
      <c r="Y15" s="296">
        <v>91</v>
      </c>
      <c r="Z15" s="298">
        <v>74</v>
      </c>
      <c r="AA15" s="299">
        <v>216</v>
      </c>
      <c r="AB15" s="299">
        <v>465</v>
      </c>
      <c r="AC15" s="414" t="s">
        <v>739</v>
      </c>
      <c r="AD15" s="286" t="s">
        <v>739</v>
      </c>
      <c r="AE15" s="287" t="s">
        <v>739</v>
      </c>
      <c r="AF15" s="300" t="s">
        <v>739</v>
      </c>
      <c r="AG15" s="301" t="s">
        <v>739</v>
      </c>
      <c r="AH15" s="285">
        <v>10</v>
      </c>
      <c r="AI15" s="286">
        <v>600</v>
      </c>
      <c r="AJ15" s="285">
        <v>10</v>
      </c>
      <c r="AK15" s="292" t="s">
        <v>739</v>
      </c>
      <c r="AL15" s="296">
        <v>91</v>
      </c>
    </row>
    <row r="16" spans="1:38" s="295" customFormat="1" ht="28.5" customHeight="1" x14ac:dyDescent="0.35">
      <c r="A16" s="285">
        <v>90</v>
      </c>
      <c r="B16" s="286">
        <v>1230</v>
      </c>
      <c r="C16" s="285">
        <v>90</v>
      </c>
      <c r="D16" s="287">
        <v>2500</v>
      </c>
      <c r="E16" s="285">
        <v>90</v>
      </c>
      <c r="F16" s="287">
        <v>800</v>
      </c>
      <c r="G16" s="285">
        <v>90</v>
      </c>
      <c r="H16" s="287">
        <v>5550</v>
      </c>
      <c r="I16" s="285">
        <v>90</v>
      </c>
      <c r="J16" s="287">
        <v>1240</v>
      </c>
      <c r="K16" s="285">
        <v>90</v>
      </c>
      <c r="L16" s="287">
        <v>4750</v>
      </c>
      <c r="M16" s="285">
        <v>90</v>
      </c>
      <c r="N16" s="288">
        <v>21500</v>
      </c>
      <c r="O16" s="285">
        <v>90</v>
      </c>
      <c r="P16" s="288">
        <v>43300</v>
      </c>
      <c r="Q16" s="285">
        <v>90</v>
      </c>
      <c r="R16" s="288">
        <v>55524</v>
      </c>
      <c r="S16" s="285">
        <v>90</v>
      </c>
      <c r="T16" s="288">
        <v>100000</v>
      </c>
      <c r="U16" s="285">
        <v>90</v>
      </c>
      <c r="V16" s="286">
        <v>1540</v>
      </c>
      <c r="W16" s="285">
        <v>90</v>
      </c>
      <c r="X16" s="288"/>
      <c r="Y16" s="285">
        <v>90</v>
      </c>
      <c r="Z16" s="298">
        <v>75</v>
      </c>
      <c r="AA16" s="290">
        <v>219</v>
      </c>
      <c r="AB16" s="290">
        <v>470</v>
      </c>
      <c r="AC16" s="413" t="s">
        <v>739</v>
      </c>
      <c r="AD16" s="291">
        <v>400</v>
      </c>
      <c r="AE16" s="292">
        <v>400</v>
      </c>
      <c r="AF16" s="293">
        <v>400</v>
      </c>
      <c r="AG16" s="294">
        <v>400</v>
      </c>
      <c r="AH16" s="296">
        <v>11</v>
      </c>
      <c r="AI16" s="291" t="s">
        <v>739</v>
      </c>
      <c r="AJ16" s="296">
        <v>11</v>
      </c>
      <c r="AK16" s="287">
        <v>990</v>
      </c>
      <c r="AL16" s="285">
        <v>90</v>
      </c>
    </row>
    <row r="17" spans="1:38" s="295" customFormat="1" ht="28.5" customHeight="1" x14ac:dyDescent="0.35">
      <c r="A17" s="296">
        <v>89</v>
      </c>
      <c r="B17" s="291">
        <v>1240</v>
      </c>
      <c r="C17" s="296">
        <v>89</v>
      </c>
      <c r="D17" s="292">
        <v>2520</v>
      </c>
      <c r="E17" s="296">
        <v>89</v>
      </c>
      <c r="F17" s="292" t="s">
        <v>739</v>
      </c>
      <c r="G17" s="296">
        <v>89</v>
      </c>
      <c r="H17" s="292">
        <v>5600</v>
      </c>
      <c r="I17" s="296">
        <v>89</v>
      </c>
      <c r="J17" s="292">
        <v>1250</v>
      </c>
      <c r="K17" s="296">
        <v>89</v>
      </c>
      <c r="L17" s="292">
        <v>4800</v>
      </c>
      <c r="M17" s="296">
        <v>89</v>
      </c>
      <c r="N17" s="288">
        <v>21600</v>
      </c>
      <c r="O17" s="296">
        <v>89</v>
      </c>
      <c r="P17" s="288">
        <v>43600</v>
      </c>
      <c r="Q17" s="296">
        <v>89</v>
      </c>
      <c r="R17" s="288">
        <v>55624</v>
      </c>
      <c r="S17" s="296">
        <v>89</v>
      </c>
      <c r="T17" s="288">
        <v>100500</v>
      </c>
      <c r="U17" s="296">
        <v>89</v>
      </c>
      <c r="V17" s="291">
        <v>1550</v>
      </c>
      <c r="W17" s="296">
        <v>89</v>
      </c>
      <c r="X17" s="297"/>
      <c r="Y17" s="296">
        <v>89</v>
      </c>
      <c r="Z17" s="289">
        <v>76</v>
      </c>
      <c r="AA17" s="299">
        <v>222</v>
      </c>
      <c r="AB17" s="299">
        <v>475</v>
      </c>
      <c r="AC17" s="414" t="s">
        <v>739</v>
      </c>
      <c r="AD17" s="286">
        <v>410</v>
      </c>
      <c r="AE17" s="287">
        <v>450</v>
      </c>
      <c r="AF17" s="300">
        <v>450</v>
      </c>
      <c r="AG17" s="301">
        <v>450</v>
      </c>
      <c r="AH17" s="285">
        <v>12</v>
      </c>
      <c r="AI17" s="286">
        <v>650</v>
      </c>
      <c r="AJ17" s="285">
        <v>12</v>
      </c>
      <c r="AK17" s="292" t="s">
        <v>739</v>
      </c>
      <c r="AL17" s="296">
        <v>89</v>
      </c>
    </row>
    <row r="18" spans="1:38" s="295" customFormat="1" ht="28.5" customHeight="1" x14ac:dyDescent="0.35">
      <c r="A18" s="285">
        <v>88</v>
      </c>
      <c r="B18" s="286">
        <v>1250</v>
      </c>
      <c r="C18" s="285">
        <v>88</v>
      </c>
      <c r="D18" s="287">
        <v>2540</v>
      </c>
      <c r="E18" s="285">
        <v>88</v>
      </c>
      <c r="F18" s="287">
        <v>810</v>
      </c>
      <c r="G18" s="285">
        <v>88</v>
      </c>
      <c r="H18" s="287">
        <v>5650</v>
      </c>
      <c r="I18" s="285">
        <v>88</v>
      </c>
      <c r="J18" s="287">
        <v>1260</v>
      </c>
      <c r="K18" s="285">
        <v>88</v>
      </c>
      <c r="L18" s="287">
        <v>4850</v>
      </c>
      <c r="M18" s="285">
        <v>88</v>
      </c>
      <c r="N18" s="288">
        <v>21700</v>
      </c>
      <c r="O18" s="285">
        <v>88</v>
      </c>
      <c r="P18" s="288">
        <v>43900</v>
      </c>
      <c r="Q18" s="285">
        <v>88</v>
      </c>
      <c r="R18" s="288">
        <v>55724</v>
      </c>
      <c r="S18" s="285">
        <v>88</v>
      </c>
      <c r="T18" s="288">
        <v>101000</v>
      </c>
      <c r="U18" s="285">
        <v>88</v>
      </c>
      <c r="V18" s="286">
        <v>1560</v>
      </c>
      <c r="W18" s="285">
        <v>88</v>
      </c>
      <c r="X18" s="288"/>
      <c r="Y18" s="285">
        <v>88</v>
      </c>
      <c r="Z18" s="298">
        <v>77</v>
      </c>
      <c r="AA18" s="290">
        <v>225</v>
      </c>
      <c r="AB18" s="290">
        <v>480</v>
      </c>
      <c r="AC18" s="413" t="s">
        <v>739</v>
      </c>
      <c r="AD18" s="291">
        <v>420</v>
      </c>
      <c r="AE18" s="292">
        <v>500</v>
      </c>
      <c r="AF18" s="293">
        <v>500</v>
      </c>
      <c r="AG18" s="294">
        <v>500</v>
      </c>
      <c r="AH18" s="296">
        <v>13</v>
      </c>
      <c r="AI18" s="291" t="s">
        <v>739</v>
      </c>
      <c r="AJ18" s="296">
        <v>13</v>
      </c>
      <c r="AK18" s="287">
        <v>1000</v>
      </c>
      <c r="AL18" s="285">
        <v>88</v>
      </c>
    </row>
    <row r="19" spans="1:38" s="295" customFormat="1" ht="28.5" customHeight="1" x14ac:dyDescent="0.35">
      <c r="A19" s="296">
        <v>87</v>
      </c>
      <c r="B19" s="291">
        <v>1260</v>
      </c>
      <c r="C19" s="296">
        <v>87</v>
      </c>
      <c r="D19" s="292">
        <v>2560</v>
      </c>
      <c r="E19" s="296">
        <v>87</v>
      </c>
      <c r="F19" s="292" t="s">
        <v>739</v>
      </c>
      <c r="G19" s="296">
        <v>87</v>
      </c>
      <c r="H19" s="292">
        <v>5700</v>
      </c>
      <c r="I19" s="296">
        <v>87</v>
      </c>
      <c r="J19" s="292">
        <v>1270</v>
      </c>
      <c r="K19" s="296">
        <v>87</v>
      </c>
      <c r="L19" s="292">
        <v>4900</v>
      </c>
      <c r="M19" s="296">
        <v>87</v>
      </c>
      <c r="N19" s="288">
        <v>21800</v>
      </c>
      <c r="O19" s="296">
        <v>87</v>
      </c>
      <c r="P19" s="288">
        <v>44200</v>
      </c>
      <c r="Q19" s="296">
        <v>87</v>
      </c>
      <c r="R19" s="288">
        <v>55824</v>
      </c>
      <c r="S19" s="296">
        <v>87</v>
      </c>
      <c r="T19" s="288">
        <v>101500</v>
      </c>
      <c r="U19" s="296">
        <v>87</v>
      </c>
      <c r="V19" s="291">
        <v>1570</v>
      </c>
      <c r="W19" s="296">
        <v>87</v>
      </c>
      <c r="X19" s="297"/>
      <c r="Y19" s="296">
        <v>87</v>
      </c>
      <c r="Z19" s="289">
        <v>78</v>
      </c>
      <c r="AA19" s="299">
        <v>228</v>
      </c>
      <c r="AB19" s="299">
        <v>485</v>
      </c>
      <c r="AC19" s="414" t="s">
        <v>739</v>
      </c>
      <c r="AD19" s="286">
        <v>430</v>
      </c>
      <c r="AE19" s="287">
        <v>550</v>
      </c>
      <c r="AF19" s="300">
        <v>550</v>
      </c>
      <c r="AG19" s="301">
        <v>550</v>
      </c>
      <c r="AH19" s="285">
        <v>14</v>
      </c>
      <c r="AI19" s="286">
        <v>700</v>
      </c>
      <c r="AJ19" s="285">
        <v>14</v>
      </c>
      <c r="AK19" s="292" t="s">
        <v>739</v>
      </c>
      <c r="AL19" s="296">
        <v>87</v>
      </c>
    </row>
    <row r="20" spans="1:38" s="295" customFormat="1" ht="28.5" customHeight="1" x14ac:dyDescent="0.35">
      <c r="A20" s="285">
        <v>86</v>
      </c>
      <c r="B20" s="286">
        <v>1270</v>
      </c>
      <c r="C20" s="285">
        <v>86</v>
      </c>
      <c r="D20" s="287">
        <v>2580</v>
      </c>
      <c r="E20" s="285">
        <v>86</v>
      </c>
      <c r="F20" s="287">
        <v>820</v>
      </c>
      <c r="G20" s="285">
        <v>86</v>
      </c>
      <c r="H20" s="287">
        <v>5750</v>
      </c>
      <c r="I20" s="285">
        <v>86</v>
      </c>
      <c r="J20" s="287">
        <v>1280</v>
      </c>
      <c r="K20" s="285">
        <v>86</v>
      </c>
      <c r="L20" s="287">
        <v>4950</v>
      </c>
      <c r="M20" s="285">
        <v>86</v>
      </c>
      <c r="N20" s="288">
        <v>21900</v>
      </c>
      <c r="O20" s="285">
        <v>86</v>
      </c>
      <c r="P20" s="288">
        <v>44500</v>
      </c>
      <c r="Q20" s="285">
        <v>86</v>
      </c>
      <c r="R20" s="288">
        <v>55924</v>
      </c>
      <c r="S20" s="285">
        <v>86</v>
      </c>
      <c r="T20" s="288">
        <v>102000</v>
      </c>
      <c r="U20" s="285">
        <v>86</v>
      </c>
      <c r="V20" s="286">
        <v>1580</v>
      </c>
      <c r="W20" s="285">
        <v>86</v>
      </c>
      <c r="X20" s="288"/>
      <c r="Y20" s="285">
        <v>86</v>
      </c>
      <c r="Z20" s="298">
        <v>79</v>
      </c>
      <c r="AA20" s="290">
        <v>231</v>
      </c>
      <c r="AB20" s="290">
        <v>490</v>
      </c>
      <c r="AC20" s="413" t="s">
        <v>739</v>
      </c>
      <c r="AD20" s="291">
        <v>440</v>
      </c>
      <c r="AE20" s="292">
        <v>600</v>
      </c>
      <c r="AF20" s="293">
        <v>600</v>
      </c>
      <c r="AG20" s="294">
        <v>600</v>
      </c>
      <c r="AH20" s="296">
        <v>15</v>
      </c>
      <c r="AI20" s="291" t="s">
        <v>739</v>
      </c>
      <c r="AJ20" s="296">
        <v>15</v>
      </c>
      <c r="AK20" s="287">
        <v>1010</v>
      </c>
      <c r="AL20" s="285">
        <v>86</v>
      </c>
    </row>
    <row r="21" spans="1:38" s="295" customFormat="1" ht="28.5" customHeight="1" x14ac:dyDescent="0.35">
      <c r="A21" s="296">
        <v>85</v>
      </c>
      <c r="B21" s="291">
        <v>1280</v>
      </c>
      <c r="C21" s="296">
        <v>85</v>
      </c>
      <c r="D21" s="292">
        <v>2600</v>
      </c>
      <c r="E21" s="296">
        <v>85</v>
      </c>
      <c r="F21" s="292" t="s">
        <v>739</v>
      </c>
      <c r="G21" s="296">
        <v>85</v>
      </c>
      <c r="H21" s="292">
        <v>5800</v>
      </c>
      <c r="I21" s="296">
        <v>85</v>
      </c>
      <c r="J21" s="292">
        <v>1290</v>
      </c>
      <c r="K21" s="296">
        <v>85</v>
      </c>
      <c r="L21" s="292">
        <v>5000</v>
      </c>
      <c r="M21" s="296">
        <v>85</v>
      </c>
      <c r="N21" s="288">
        <v>22000</v>
      </c>
      <c r="O21" s="296">
        <v>85</v>
      </c>
      <c r="P21" s="288">
        <v>44800</v>
      </c>
      <c r="Q21" s="296">
        <v>85</v>
      </c>
      <c r="R21" s="288">
        <v>60024</v>
      </c>
      <c r="S21" s="296">
        <v>85</v>
      </c>
      <c r="T21" s="288">
        <v>102500</v>
      </c>
      <c r="U21" s="296">
        <v>85</v>
      </c>
      <c r="V21" s="291">
        <v>1590</v>
      </c>
      <c r="W21" s="296">
        <v>85</v>
      </c>
      <c r="X21" s="297"/>
      <c r="Y21" s="296">
        <v>85</v>
      </c>
      <c r="Z21" s="289">
        <v>80</v>
      </c>
      <c r="AA21" s="299">
        <v>234</v>
      </c>
      <c r="AB21" s="299">
        <v>495</v>
      </c>
      <c r="AC21" s="414">
        <v>105</v>
      </c>
      <c r="AD21" s="286">
        <v>450</v>
      </c>
      <c r="AE21" s="287">
        <v>650</v>
      </c>
      <c r="AF21" s="300">
        <v>650</v>
      </c>
      <c r="AG21" s="301">
        <v>650</v>
      </c>
      <c r="AH21" s="285">
        <v>16</v>
      </c>
      <c r="AI21" s="286">
        <v>750</v>
      </c>
      <c r="AJ21" s="285">
        <v>16</v>
      </c>
      <c r="AK21" s="292" t="s">
        <v>739</v>
      </c>
      <c r="AL21" s="296">
        <v>85</v>
      </c>
    </row>
    <row r="22" spans="1:38" s="295" customFormat="1" ht="28.5" customHeight="1" x14ac:dyDescent="0.35">
      <c r="A22" s="285">
        <v>84</v>
      </c>
      <c r="B22" s="286">
        <v>1290</v>
      </c>
      <c r="C22" s="285">
        <v>84</v>
      </c>
      <c r="D22" s="287">
        <v>2620</v>
      </c>
      <c r="E22" s="285">
        <v>84</v>
      </c>
      <c r="F22" s="287">
        <v>830</v>
      </c>
      <c r="G22" s="285">
        <v>84</v>
      </c>
      <c r="H22" s="287">
        <v>5850</v>
      </c>
      <c r="I22" s="285">
        <v>84</v>
      </c>
      <c r="J22" s="287">
        <v>1300</v>
      </c>
      <c r="K22" s="285">
        <v>84</v>
      </c>
      <c r="L22" s="287">
        <v>5050</v>
      </c>
      <c r="M22" s="285">
        <v>84</v>
      </c>
      <c r="N22" s="288">
        <v>22100</v>
      </c>
      <c r="O22" s="285">
        <v>84</v>
      </c>
      <c r="P22" s="288">
        <v>45100</v>
      </c>
      <c r="Q22" s="285">
        <v>84</v>
      </c>
      <c r="R22" s="288">
        <v>60124</v>
      </c>
      <c r="S22" s="285">
        <v>84</v>
      </c>
      <c r="T22" s="288">
        <v>103000</v>
      </c>
      <c r="U22" s="285">
        <v>84</v>
      </c>
      <c r="V22" s="286">
        <v>1600</v>
      </c>
      <c r="W22" s="285">
        <v>84</v>
      </c>
      <c r="X22" s="288"/>
      <c r="Y22" s="285">
        <v>84</v>
      </c>
      <c r="Z22" s="298">
        <v>81</v>
      </c>
      <c r="AA22" s="290">
        <v>237</v>
      </c>
      <c r="AB22" s="290">
        <v>500</v>
      </c>
      <c r="AC22" s="413" t="s">
        <v>739</v>
      </c>
      <c r="AD22" s="291">
        <v>460</v>
      </c>
      <c r="AE22" s="292">
        <v>700</v>
      </c>
      <c r="AF22" s="293">
        <v>700</v>
      </c>
      <c r="AG22" s="294">
        <v>700</v>
      </c>
      <c r="AH22" s="296">
        <v>17</v>
      </c>
      <c r="AI22" s="291" t="s">
        <v>739</v>
      </c>
      <c r="AJ22" s="296">
        <v>17</v>
      </c>
      <c r="AK22" s="287">
        <v>1020</v>
      </c>
      <c r="AL22" s="285">
        <v>84</v>
      </c>
    </row>
    <row r="23" spans="1:38" s="295" customFormat="1" ht="28.5" customHeight="1" x14ac:dyDescent="0.35">
      <c r="A23" s="296">
        <v>83</v>
      </c>
      <c r="B23" s="291">
        <v>1300</v>
      </c>
      <c r="C23" s="296">
        <v>83</v>
      </c>
      <c r="D23" s="292">
        <v>2640</v>
      </c>
      <c r="E23" s="296">
        <v>83</v>
      </c>
      <c r="F23" s="292" t="s">
        <v>739</v>
      </c>
      <c r="G23" s="296">
        <v>83</v>
      </c>
      <c r="H23" s="292">
        <v>5900</v>
      </c>
      <c r="I23" s="296">
        <v>83</v>
      </c>
      <c r="J23" s="292">
        <v>1310</v>
      </c>
      <c r="K23" s="296">
        <v>83</v>
      </c>
      <c r="L23" s="292">
        <v>5100</v>
      </c>
      <c r="M23" s="296">
        <v>83</v>
      </c>
      <c r="N23" s="288">
        <v>22200</v>
      </c>
      <c r="O23" s="296">
        <v>83</v>
      </c>
      <c r="P23" s="288">
        <v>45400</v>
      </c>
      <c r="Q23" s="296">
        <v>83</v>
      </c>
      <c r="R23" s="288">
        <v>60224</v>
      </c>
      <c r="S23" s="296">
        <v>83</v>
      </c>
      <c r="T23" s="288">
        <v>103500</v>
      </c>
      <c r="U23" s="296">
        <v>83</v>
      </c>
      <c r="V23" s="291">
        <v>1610</v>
      </c>
      <c r="W23" s="296">
        <v>83</v>
      </c>
      <c r="X23" s="297"/>
      <c r="Y23" s="296">
        <v>83</v>
      </c>
      <c r="Z23" s="289">
        <v>82</v>
      </c>
      <c r="AA23" s="299">
        <v>240</v>
      </c>
      <c r="AB23" s="299">
        <v>505</v>
      </c>
      <c r="AC23" s="414">
        <v>110</v>
      </c>
      <c r="AD23" s="286">
        <v>470</v>
      </c>
      <c r="AE23" s="287">
        <v>750</v>
      </c>
      <c r="AF23" s="300">
        <v>750</v>
      </c>
      <c r="AG23" s="301">
        <v>750</v>
      </c>
      <c r="AH23" s="285">
        <v>18</v>
      </c>
      <c r="AI23" s="286">
        <v>800</v>
      </c>
      <c r="AJ23" s="285">
        <v>18</v>
      </c>
      <c r="AK23" s="292" t="s">
        <v>739</v>
      </c>
      <c r="AL23" s="296">
        <v>83</v>
      </c>
    </row>
    <row r="24" spans="1:38" s="295" customFormat="1" ht="28.5" customHeight="1" x14ac:dyDescent="0.35">
      <c r="A24" s="285">
        <v>82</v>
      </c>
      <c r="B24" s="286">
        <v>1310</v>
      </c>
      <c r="C24" s="285">
        <v>82</v>
      </c>
      <c r="D24" s="287">
        <v>2660</v>
      </c>
      <c r="E24" s="285">
        <v>82</v>
      </c>
      <c r="F24" s="287">
        <v>840</v>
      </c>
      <c r="G24" s="285">
        <v>82</v>
      </c>
      <c r="H24" s="287">
        <v>5950</v>
      </c>
      <c r="I24" s="285">
        <v>82</v>
      </c>
      <c r="J24" s="287">
        <v>1320</v>
      </c>
      <c r="K24" s="285">
        <v>82</v>
      </c>
      <c r="L24" s="287">
        <v>5150</v>
      </c>
      <c r="M24" s="285">
        <v>82</v>
      </c>
      <c r="N24" s="288">
        <v>22300</v>
      </c>
      <c r="O24" s="285">
        <v>82</v>
      </c>
      <c r="P24" s="288">
        <v>45700</v>
      </c>
      <c r="Q24" s="285">
        <v>82</v>
      </c>
      <c r="R24" s="288">
        <v>60324</v>
      </c>
      <c r="S24" s="285">
        <v>82</v>
      </c>
      <c r="T24" s="288">
        <v>104000</v>
      </c>
      <c r="U24" s="285">
        <v>82</v>
      </c>
      <c r="V24" s="286">
        <v>1620</v>
      </c>
      <c r="W24" s="285">
        <v>82</v>
      </c>
      <c r="X24" s="288"/>
      <c r="Y24" s="285">
        <v>82</v>
      </c>
      <c r="Z24" s="298">
        <v>83</v>
      </c>
      <c r="AA24" s="290">
        <v>243</v>
      </c>
      <c r="AB24" s="290">
        <v>510</v>
      </c>
      <c r="AC24" s="413" t="s">
        <v>739</v>
      </c>
      <c r="AD24" s="291">
        <v>480</v>
      </c>
      <c r="AE24" s="292">
        <v>800</v>
      </c>
      <c r="AF24" s="293">
        <v>800</v>
      </c>
      <c r="AG24" s="294">
        <v>800</v>
      </c>
      <c r="AH24" s="296">
        <v>19</v>
      </c>
      <c r="AI24" s="291" t="s">
        <v>739</v>
      </c>
      <c r="AJ24" s="296">
        <v>19</v>
      </c>
      <c r="AK24" s="287">
        <v>1030</v>
      </c>
      <c r="AL24" s="285">
        <v>82</v>
      </c>
    </row>
    <row r="25" spans="1:38" s="295" customFormat="1" ht="28.5" customHeight="1" x14ac:dyDescent="0.35">
      <c r="A25" s="296">
        <v>81</v>
      </c>
      <c r="B25" s="291">
        <v>1320</v>
      </c>
      <c r="C25" s="296">
        <v>81</v>
      </c>
      <c r="D25" s="292">
        <v>2680</v>
      </c>
      <c r="E25" s="296">
        <v>81</v>
      </c>
      <c r="F25" s="292" t="s">
        <v>739</v>
      </c>
      <c r="G25" s="296">
        <v>81</v>
      </c>
      <c r="H25" s="297">
        <v>10000</v>
      </c>
      <c r="I25" s="296">
        <v>81</v>
      </c>
      <c r="J25" s="292">
        <v>1330</v>
      </c>
      <c r="K25" s="296">
        <v>81</v>
      </c>
      <c r="L25" s="292">
        <v>5200</v>
      </c>
      <c r="M25" s="296">
        <v>81</v>
      </c>
      <c r="N25" s="288">
        <v>22400</v>
      </c>
      <c r="O25" s="296">
        <v>81</v>
      </c>
      <c r="P25" s="288">
        <v>50000</v>
      </c>
      <c r="Q25" s="296">
        <v>81</v>
      </c>
      <c r="R25" s="288">
        <v>60424</v>
      </c>
      <c r="S25" s="296">
        <v>81</v>
      </c>
      <c r="T25" s="288">
        <v>104500</v>
      </c>
      <c r="U25" s="296">
        <v>81</v>
      </c>
      <c r="V25" s="291">
        <v>1630</v>
      </c>
      <c r="W25" s="296">
        <v>81</v>
      </c>
      <c r="X25" s="297"/>
      <c r="Y25" s="296">
        <v>81</v>
      </c>
      <c r="Z25" s="289">
        <v>84</v>
      </c>
      <c r="AA25" s="299">
        <v>246</v>
      </c>
      <c r="AB25" s="299">
        <v>515</v>
      </c>
      <c r="AC25" s="414">
        <v>115</v>
      </c>
      <c r="AD25" s="286">
        <v>490</v>
      </c>
      <c r="AE25" s="287">
        <v>850</v>
      </c>
      <c r="AF25" s="300">
        <v>850</v>
      </c>
      <c r="AG25" s="301">
        <v>850</v>
      </c>
      <c r="AH25" s="285">
        <v>20</v>
      </c>
      <c r="AI25" s="286">
        <v>900</v>
      </c>
      <c r="AJ25" s="285">
        <v>20</v>
      </c>
      <c r="AK25" s="292" t="s">
        <v>739</v>
      </c>
      <c r="AL25" s="296">
        <v>81</v>
      </c>
    </row>
    <row r="26" spans="1:38" s="295" customFormat="1" ht="28.5" customHeight="1" x14ac:dyDescent="0.35">
      <c r="A26" s="285">
        <v>80</v>
      </c>
      <c r="B26" s="286">
        <v>1330</v>
      </c>
      <c r="C26" s="285">
        <v>80</v>
      </c>
      <c r="D26" s="287">
        <v>2700</v>
      </c>
      <c r="E26" s="285">
        <v>80</v>
      </c>
      <c r="F26" s="287">
        <v>850</v>
      </c>
      <c r="G26" s="285">
        <v>80</v>
      </c>
      <c r="H26" s="288">
        <v>10050</v>
      </c>
      <c r="I26" s="285">
        <v>80</v>
      </c>
      <c r="J26" s="287">
        <v>1340</v>
      </c>
      <c r="K26" s="285">
        <v>80</v>
      </c>
      <c r="L26" s="287">
        <v>5250</v>
      </c>
      <c r="M26" s="285">
        <v>80</v>
      </c>
      <c r="N26" s="288">
        <v>22500</v>
      </c>
      <c r="O26" s="285">
        <v>80</v>
      </c>
      <c r="P26" s="288">
        <v>50300</v>
      </c>
      <c r="Q26" s="285">
        <v>80</v>
      </c>
      <c r="R26" s="288">
        <v>60524</v>
      </c>
      <c r="S26" s="285">
        <v>80</v>
      </c>
      <c r="T26" s="288">
        <v>105000</v>
      </c>
      <c r="U26" s="285">
        <v>80</v>
      </c>
      <c r="V26" s="286">
        <v>1640</v>
      </c>
      <c r="W26" s="285">
        <v>80</v>
      </c>
      <c r="X26" s="288"/>
      <c r="Y26" s="285">
        <v>80</v>
      </c>
      <c r="Z26" s="298">
        <v>85</v>
      </c>
      <c r="AA26" s="290">
        <v>249</v>
      </c>
      <c r="AB26" s="290">
        <v>520</v>
      </c>
      <c r="AC26" s="413" t="s">
        <v>739</v>
      </c>
      <c r="AD26" s="291">
        <v>500</v>
      </c>
      <c r="AE26" s="292">
        <v>900</v>
      </c>
      <c r="AF26" s="293">
        <v>900</v>
      </c>
      <c r="AG26" s="294">
        <v>900</v>
      </c>
      <c r="AH26" s="296">
        <v>21</v>
      </c>
      <c r="AI26" s="291" t="s">
        <v>739</v>
      </c>
      <c r="AJ26" s="296">
        <v>21</v>
      </c>
      <c r="AK26" s="287">
        <v>1040</v>
      </c>
      <c r="AL26" s="285">
        <v>80</v>
      </c>
    </row>
    <row r="27" spans="1:38" s="295" customFormat="1" ht="28.5" customHeight="1" x14ac:dyDescent="0.35">
      <c r="A27" s="296">
        <v>79</v>
      </c>
      <c r="B27" s="291">
        <v>1340</v>
      </c>
      <c r="C27" s="296">
        <v>79</v>
      </c>
      <c r="D27" s="292">
        <v>2720</v>
      </c>
      <c r="E27" s="296">
        <v>79</v>
      </c>
      <c r="F27" s="292" t="s">
        <v>739</v>
      </c>
      <c r="G27" s="296">
        <v>79</v>
      </c>
      <c r="H27" s="297">
        <v>10100</v>
      </c>
      <c r="I27" s="296">
        <v>79</v>
      </c>
      <c r="J27" s="292">
        <v>1350</v>
      </c>
      <c r="K27" s="296">
        <v>79</v>
      </c>
      <c r="L27" s="292">
        <v>5300</v>
      </c>
      <c r="M27" s="296">
        <v>79</v>
      </c>
      <c r="N27" s="288">
        <v>22600</v>
      </c>
      <c r="O27" s="296">
        <v>79</v>
      </c>
      <c r="P27" s="288">
        <v>50600</v>
      </c>
      <c r="Q27" s="296">
        <v>79</v>
      </c>
      <c r="R27" s="288">
        <v>60624</v>
      </c>
      <c r="S27" s="296">
        <v>79</v>
      </c>
      <c r="T27" s="288">
        <v>105500</v>
      </c>
      <c r="U27" s="296">
        <v>79</v>
      </c>
      <c r="V27" s="291">
        <v>1650</v>
      </c>
      <c r="W27" s="296">
        <v>79</v>
      </c>
      <c r="X27" s="297"/>
      <c r="Y27" s="296">
        <v>79</v>
      </c>
      <c r="Z27" s="289">
        <v>86</v>
      </c>
      <c r="AA27" s="299">
        <v>252</v>
      </c>
      <c r="AB27" s="299">
        <v>525</v>
      </c>
      <c r="AC27" s="414">
        <v>120</v>
      </c>
      <c r="AD27" s="298">
        <v>510</v>
      </c>
      <c r="AE27" s="287">
        <v>925</v>
      </c>
      <c r="AF27" s="300">
        <v>925</v>
      </c>
      <c r="AG27" s="301">
        <v>925</v>
      </c>
      <c r="AH27" s="285">
        <v>22</v>
      </c>
      <c r="AI27" s="298">
        <v>100</v>
      </c>
      <c r="AJ27" s="285">
        <v>22</v>
      </c>
      <c r="AK27" s="292" t="s">
        <v>739</v>
      </c>
      <c r="AL27" s="296">
        <v>79</v>
      </c>
    </row>
    <row r="28" spans="1:38" s="295" customFormat="1" ht="28.5" customHeight="1" x14ac:dyDescent="0.35">
      <c r="A28" s="285">
        <v>78</v>
      </c>
      <c r="B28" s="286">
        <v>1350</v>
      </c>
      <c r="C28" s="285">
        <v>78</v>
      </c>
      <c r="D28" s="287">
        <v>2740</v>
      </c>
      <c r="E28" s="285">
        <v>78</v>
      </c>
      <c r="F28" s="287">
        <v>860</v>
      </c>
      <c r="G28" s="285">
        <v>78</v>
      </c>
      <c r="H28" s="288">
        <v>10150</v>
      </c>
      <c r="I28" s="285">
        <v>78</v>
      </c>
      <c r="J28" s="287">
        <v>1360</v>
      </c>
      <c r="K28" s="285">
        <v>78</v>
      </c>
      <c r="L28" s="287">
        <v>5350</v>
      </c>
      <c r="M28" s="285">
        <v>78</v>
      </c>
      <c r="N28" s="288">
        <v>22700</v>
      </c>
      <c r="O28" s="285">
        <v>78</v>
      </c>
      <c r="P28" s="288">
        <v>50900</v>
      </c>
      <c r="Q28" s="285">
        <v>78</v>
      </c>
      <c r="R28" s="288">
        <v>60724</v>
      </c>
      <c r="S28" s="285">
        <v>78</v>
      </c>
      <c r="T28" s="288">
        <v>110000</v>
      </c>
      <c r="U28" s="285">
        <v>78</v>
      </c>
      <c r="V28" s="286">
        <v>1660</v>
      </c>
      <c r="W28" s="285">
        <v>78</v>
      </c>
      <c r="X28" s="288"/>
      <c r="Y28" s="285">
        <v>78</v>
      </c>
      <c r="Z28" s="298">
        <v>87</v>
      </c>
      <c r="AA28" s="290">
        <v>255</v>
      </c>
      <c r="AB28" s="290">
        <v>530</v>
      </c>
      <c r="AC28" s="413" t="s">
        <v>739</v>
      </c>
      <c r="AD28" s="302">
        <v>520</v>
      </c>
      <c r="AE28" s="292">
        <v>950</v>
      </c>
      <c r="AF28" s="293">
        <v>950</v>
      </c>
      <c r="AG28" s="294">
        <v>950</v>
      </c>
      <c r="AH28" s="296">
        <v>23</v>
      </c>
      <c r="AI28" s="302" t="s">
        <v>739</v>
      </c>
      <c r="AJ28" s="296">
        <v>23</v>
      </c>
      <c r="AK28" s="287">
        <v>1050</v>
      </c>
      <c r="AL28" s="285">
        <v>78</v>
      </c>
    </row>
    <row r="29" spans="1:38" s="295" customFormat="1" ht="28.5" customHeight="1" x14ac:dyDescent="0.35">
      <c r="A29" s="296">
        <v>77</v>
      </c>
      <c r="B29" s="291">
        <v>1360</v>
      </c>
      <c r="C29" s="296">
        <v>77</v>
      </c>
      <c r="D29" s="292">
        <v>2760</v>
      </c>
      <c r="E29" s="296">
        <v>77</v>
      </c>
      <c r="F29" s="292" t="s">
        <v>739</v>
      </c>
      <c r="G29" s="296">
        <v>77</v>
      </c>
      <c r="H29" s="297">
        <v>10200</v>
      </c>
      <c r="I29" s="296">
        <v>77</v>
      </c>
      <c r="J29" s="292">
        <v>1370</v>
      </c>
      <c r="K29" s="296">
        <v>77</v>
      </c>
      <c r="L29" s="292">
        <v>5400</v>
      </c>
      <c r="M29" s="296">
        <v>77</v>
      </c>
      <c r="N29" s="288">
        <v>22800</v>
      </c>
      <c r="O29" s="296">
        <v>77</v>
      </c>
      <c r="P29" s="288">
        <v>51200</v>
      </c>
      <c r="Q29" s="296">
        <v>77</v>
      </c>
      <c r="R29" s="288">
        <v>60824</v>
      </c>
      <c r="S29" s="296">
        <v>77</v>
      </c>
      <c r="T29" s="288">
        <v>110500</v>
      </c>
      <c r="U29" s="296">
        <v>77</v>
      </c>
      <c r="V29" s="291">
        <v>1670</v>
      </c>
      <c r="W29" s="296">
        <v>77</v>
      </c>
      <c r="X29" s="297"/>
      <c r="Y29" s="296">
        <v>77</v>
      </c>
      <c r="Z29" s="289">
        <v>88</v>
      </c>
      <c r="AA29" s="299">
        <v>258</v>
      </c>
      <c r="AB29" s="299">
        <v>535</v>
      </c>
      <c r="AC29" s="414">
        <v>125</v>
      </c>
      <c r="AD29" s="298">
        <v>530</v>
      </c>
      <c r="AE29" s="287">
        <v>975</v>
      </c>
      <c r="AF29" s="300">
        <v>975</v>
      </c>
      <c r="AG29" s="301">
        <v>975</v>
      </c>
      <c r="AH29" s="285">
        <v>24</v>
      </c>
      <c r="AI29" s="298">
        <v>1100</v>
      </c>
      <c r="AJ29" s="285">
        <v>24</v>
      </c>
      <c r="AK29" s="292" t="s">
        <v>739</v>
      </c>
      <c r="AL29" s="296">
        <v>77</v>
      </c>
    </row>
    <row r="30" spans="1:38" s="295" customFormat="1" ht="28.5" customHeight="1" x14ac:dyDescent="0.35">
      <c r="A30" s="285">
        <v>76</v>
      </c>
      <c r="B30" s="286">
        <v>1370</v>
      </c>
      <c r="C30" s="285">
        <v>76</v>
      </c>
      <c r="D30" s="287">
        <v>2780</v>
      </c>
      <c r="E30" s="285">
        <v>76</v>
      </c>
      <c r="F30" s="287">
        <v>870</v>
      </c>
      <c r="G30" s="285">
        <v>76</v>
      </c>
      <c r="H30" s="288">
        <v>10250</v>
      </c>
      <c r="I30" s="285">
        <v>76</v>
      </c>
      <c r="J30" s="287">
        <v>1380</v>
      </c>
      <c r="K30" s="285">
        <v>76</v>
      </c>
      <c r="L30" s="287">
        <v>5450</v>
      </c>
      <c r="M30" s="285">
        <v>76</v>
      </c>
      <c r="N30" s="288">
        <v>22900</v>
      </c>
      <c r="O30" s="285">
        <v>76</v>
      </c>
      <c r="P30" s="288">
        <v>51500</v>
      </c>
      <c r="Q30" s="285">
        <v>76</v>
      </c>
      <c r="R30" s="288">
        <v>60924</v>
      </c>
      <c r="S30" s="285">
        <v>76</v>
      </c>
      <c r="T30" s="288">
        <v>111000</v>
      </c>
      <c r="U30" s="285">
        <v>76</v>
      </c>
      <c r="V30" s="286">
        <v>1680</v>
      </c>
      <c r="W30" s="285">
        <v>76</v>
      </c>
      <c r="X30" s="288"/>
      <c r="Y30" s="285">
        <v>76</v>
      </c>
      <c r="Z30" s="298">
        <v>89</v>
      </c>
      <c r="AA30" s="290">
        <v>261</v>
      </c>
      <c r="AB30" s="290">
        <v>540</v>
      </c>
      <c r="AC30" s="413" t="s">
        <v>739</v>
      </c>
      <c r="AD30" s="302">
        <v>540</v>
      </c>
      <c r="AE30" s="292">
        <v>1000</v>
      </c>
      <c r="AF30" s="293">
        <v>1000</v>
      </c>
      <c r="AG30" s="294">
        <v>1000</v>
      </c>
      <c r="AH30" s="296">
        <v>25</v>
      </c>
      <c r="AI30" s="302" t="s">
        <v>739</v>
      </c>
      <c r="AJ30" s="296">
        <v>25</v>
      </c>
      <c r="AK30" s="287">
        <v>1060</v>
      </c>
      <c r="AL30" s="285">
        <v>76</v>
      </c>
    </row>
    <row r="31" spans="1:38" s="295" customFormat="1" ht="28.5" customHeight="1" x14ac:dyDescent="0.35">
      <c r="A31" s="296">
        <v>75</v>
      </c>
      <c r="B31" s="291">
        <v>1380</v>
      </c>
      <c r="C31" s="296">
        <v>75</v>
      </c>
      <c r="D31" s="292">
        <v>2800</v>
      </c>
      <c r="E31" s="296">
        <v>75</v>
      </c>
      <c r="F31" s="292" t="s">
        <v>739</v>
      </c>
      <c r="G31" s="296">
        <v>75</v>
      </c>
      <c r="H31" s="297">
        <v>10300</v>
      </c>
      <c r="I31" s="296">
        <v>75</v>
      </c>
      <c r="J31" s="292">
        <v>1390</v>
      </c>
      <c r="K31" s="296">
        <v>75</v>
      </c>
      <c r="L31" s="292">
        <v>5500</v>
      </c>
      <c r="M31" s="296">
        <v>75</v>
      </c>
      <c r="N31" s="288">
        <v>23000</v>
      </c>
      <c r="O31" s="296">
        <v>75</v>
      </c>
      <c r="P31" s="288">
        <v>51800</v>
      </c>
      <c r="Q31" s="296">
        <v>75</v>
      </c>
      <c r="R31" s="288">
        <v>61024</v>
      </c>
      <c r="S31" s="296">
        <v>75</v>
      </c>
      <c r="T31" s="288">
        <v>111500</v>
      </c>
      <c r="U31" s="296">
        <v>75</v>
      </c>
      <c r="V31" s="291">
        <v>1690</v>
      </c>
      <c r="W31" s="296">
        <v>75</v>
      </c>
      <c r="X31" s="297"/>
      <c r="Y31" s="296">
        <v>75</v>
      </c>
      <c r="Z31" s="289">
        <v>90</v>
      </c>
      <c r="AA31" s="299">
        <v>264</v>
      </c>
      <c r="AB31" s="299">
        <v>545</v>
      </c>
      <c r="AC31" s="414">
        <v>130</v>
      </c>
      <c r="AD31" s="298">
        <v>550</v>
      </c>
      <c r="AE31" s="287">
        <v>1025</v>
      </c>
      <c r="AF31" s="300">
        <v>1025</v>
      </c>
      <c r="AG31" s="301">
        <v>1025</v>
      </c>
      <c r="AH31" s="285">
        <v>26</v>
      </c>
      <c r="AI31" s="298">
        <v>1200</v>
      </c>
      <c r="AJ31" s="285">
        <v>26</v>
      </c>
      <c r="AK31" s="292" t="s">
        <v>739</v>
      </c>
      <c r="AL31" s="296">
        <v>75</v>
      </c>
    </row>
    <row r="32" spans="1:38" s="295" customFormat="1" ht="28.5" customHeight="1" x14ac:dyDescent="0.35">
      <c r="A32" s="285">
        <v>74</v>
      </c>
      <c r="B32" s="286">
        <v>1390</v>
      </c>
      <c r="C32" s="285">
        <v>74</v>
      </c>
      <c r="D32" s="287">
        <v>2820</v>
      </c>
      <c r="E32" s="285">
        <v>74</v>
      </c>
      <c r="F32" s="287">
        <v>880</v>
      </c>
      <c r="G32" s="285">
        <v>74</v>
      </c>
      <c r="H32" s="288">
        <v>10350</v>
      </c>
      <c r="I32" s="285">
        <v>74</v>
      </c>
      <c r="J32" s="287">
        <v>1400</v>
      </c>
      <c r="K32" s="285">
        <v>74</v>
      </c>
      <c r="L32" s="287">
        <v>5550</v>
      </c>
      <c r="M32" s="285">
        <v>74</v>
      </c>
      <c r="N32" s="288">
        <v>23200</v>
      </c>
      <c r="O32" s="285">
        <v>74</v>
      </c>
      <c r="P32" s="288">
        <v>52100</v>
      </c>
      <c r="Q32" s="285">
        <v>74</v>
      </c>
      <c r="R32" s="288">
        <v>61124</v>
      </c>
      <c r="S32" s="285">
        <v>74</v>
      </c>
      <c r="T32" s="288">
        <v>112000</v>
      </c>
      <c r="U32" s="285">
        <v>74</v>
      </c>
      <c r="V32" s="286">
        <v>1700</v>
      </c>
      <c r="W32" s="285">
        <v>74</v>
      </c>
      <c r="X32" s="288"/>
      <c r="Y32" s="285">
        <v>74</v>
      </c>
      <c r="Z32" s="298">
        <v>91</v>
      </c>
      <c r="AA32" s="290">
        <v>267</v>
      </c>
      <c r="AB32" s="290">
        <v>550</v>
      </c>
      <c r="AC32" s="413" t="s">
        <v>739</v>
      </c>
      <c r="AD32" s="302">
        <v>560</v>
      </c>
      <c r="AE32" s="292">
        <v>1050</v>
      </c>
      <c r="AF32" s="293">
        <v>1050</v>
      </c>
      <c r="AG32" s="294">
        <v>1050</v>
      </c>
      <c r="AH32" s="296">
        <v>27</v>
      </c>
      <c r="AI32" s="302" t="s">
        <v>739</v>
      </c>
      <c r="AJ32" s="296">
        <v>27</v>
      </c>
      <c r="AK32" s="287">
        <v>1070</v>
      </c>
      <c r="AL32" s="285">
        <v>74</v>
      </c>
    </row>
    <row r="33" spans="1:38" s="295" customFormat="1" ht="28.5" customHeight="1" x14ac:dyDescent="0.35">
      <c r="A33" s="296">
        <v>73</v>
      </c>
      <c r="B33" s="291">
        <v>1400</v>
      </c>
      <c r="C33" s="296">
        <v>73</v>
      </c>
      <c r="D33" s="292">
        <v>2840</v>
      </c>
      <c r="E33" s="296">
        <v>73</v>
      </c>
      <c r="F33" s="292" t="s">
        <v>739</v>
      </c>
      <c r="G33" s="296">
        <v>73</v>
      </c>
      <c r="H33" s="297">
        <v>10400</v>
      </c>
      <c r="I33" s="296">
        <v>73</v>
      </c>
      <c r="J33" s="292">
        <v>1410</v>
      </c>
      <c r="K33" s="296">
        <v>73</v>
      </c>
      <c r="L33" s="292">
        <v>5600</v>
      </c>
      <c r="M33" s="296">
        <v>73</v>
      </c>
      <c r="N33" s="288">
        <v>23400</v>
      </c>
      <c r="O33" s="296">
        <v>73</v>
      </c>
      <c r="P33" s="288">
        <v>52400</v>
      </c>
      <c r="Q33" s="296">
        <v>73</v>
      </c>
      <c r="R33" s="288">
        <v>61224</v>
      </c>
      <c r="S33" s="296">
        <v>73</v>
      </c>
      <c r="T33" s="288">
        <v>112500</v>
      </c>
      <c r="U33" s="296">
        <v>73</v>
      </c>
      <c r="V33" s="291">
        <v>1710</v>
      </c>
      <c r="W33" s="296">
        <v>73</v>
      </c>
      <c r="X33" s="297"/>
      <c r="Y33" s="296">
        <v>73</v>
      </c>
      <c r="Z33" s="289">
        <v>92</v>
      </c>
      <c r="AA33" s="299">
        <v>270</v>
      </c>
      <c r="AB33" s="299">
        <v>555</v>
      </c>
      <c r="AC33" s="414">
        <v>135</v>
      </c>
      <c r="AD33" s="298">
        <v>570</v>
      </c>
      <c r="AE33" s="287">
        <v>1075</v>
      </c>
      <c r="AF33" s="300">
        <v>1075</v>
      </c>
      <c r="AG33" s="301">
        <v>1075</v>
      </c>
      <c r="AH33" s="285">
        <v>28</v>
      </c>
      <c r="AI33" s="298">
        <v>1300</v>
      </c>
      <c r="AJ33" s="285">
        <v>28</v>
      </c>
      <c r="AK33" s="292" t="s">
        <v>739</v>
      </c>
      <c r="AL33" s="296">
        <v>73</v>
      </c>
    </row>
    <row r="34" spans="1:38" s="295" customFormat="1" ht="28.5" customHeight="1" x14ac:dyDescent="0.35">
      <c r="A34" s="285">
        <v>72</v>
      </c>
      <c r="B34" s="286" t="s">
        <v>739</v>
      </c>
      <c r="C34" s="285">
        <v>72</v>
      </c>
      <c r="D34" s="287">
        <v>2860</v>
      </c>
      <c r="E34" s="285">
        <v>72</v>
      </c>
      <c r="F34" s="287">
        <v>890</v>
      </c>
      <c r="G34" s="285">
        <v>72</v>
      </c>
      <c r="H34" s="288">
        <v>10450</v>
      </c>
      <c r="I34" s="285">
        <v>72</v>
      </c>
      <c r="J34" s="287">
        <v>1420</v>
      </c>
      <c r="K34" s="285">
        <v>72</v>
      </c>
      <c r="L34" s="287">
        <v>5650</v>
      </c>
      <c r="M34" s="285">
        <v>72</v>
      </c>
      <c r="N34" s="288">
        <v>23600</v>
      </c>
      <c r="O34" s="285">
        <v>72</v>
      </c>
      <c r="P34" s="288">
        <v>52700</v>
      </c>
      <c r="Q34" s="285">
        <v>72</v>
      </c>
      <c r="R34" s="288">
        <v>61324</v>
      </c>
      <c r="S34" s="285">
        <v>72</v>
      </c>
      <c r="T34" s="288">
        <v>113000</v>
      </c>
      <c r="U34" s="285">
        <v>72</v>
      </c>
      <c r="V34" s="286">
        <v>1720</v>
      </c>
      <c r="W34" s="285">
        <v>72</v>
      </c>
      <c r="X34" s="288"/>
      <c r="Y34" s="285">
        <v>72</v>
      </c>
      <c r="Z34" s="298">
        <v>93</v>
      </c>
      <c r="AA34" s="290">
        <v>273</v>
      </c>
      <c r="AB34" s="290">
        <v>560</v>
      </c>
      <c r="AC34" s="413" t="s">
        <v>739</v>
      </c>
      <c r="AD34" s="302">
        <v>580</v>
      </c>
      <c r="AE34" s="292">
        <v>1100</v>
      </c>
      <c r="AF34" s="293">
        <v>1100</v>
      </c>
      <c r="AG34" s="294">
        <v>1100</v>
      </c>
      <c r="AH34" s="296">
        <v>29</v>
      </c>
      <c r="AI34" s="302" t="s">
        <v>739</v>
      </c>
      <c r="AJ34" s="296">
        <v>29</v>
      </c>
      <c r="AK34" s="287">
        <v>1080</v>
      </c>
      <c r="AL34" s="285">
        <v>72</v>
      </c>
    </row>
    <row r="35" spans="1:38" s="295" customFormat="1" ht="28.5" customHeight="1" x14ac:dyDescent="0.35">
      <c r="A35" s="296">
        <v>71</v>
      </c>
      <c r="B35" s="291">
        <v>1410</v>
      </c>
      <c r="C35" s="296">
        <v>71</v>
      </c>
      <c r="D35" s="292">
        <v>2880</v>
      </c>
      <c r="E35" s="296">
        <v>71</v>
      </c>
      <c r="F35" s="292" t="s">
        <v>739</v>
      </c>
      <c r="G35" s="296">
        <v>71</v>
      </c>
      <c r="H35" s="297">
        <v>10500</v>
      </c>
      <c r="I35" s="296">
        <v>71</v>
      </c>
      <c r="J35" s="292">
        <v>1430</v>
      </c>
      <c r="K35" s="296">
        <v>71</v>
      </c>
      <c r="L35" s="292">
        <v>5700</v>
      </c>
      <c r="M35" s="296">
        <v>71</v>
      </c>
      <c r="N35" s="288">
        <v>23800</v>
      </c>
      <c r="O35" s="296">
        <v>71</v>
      </c>
      <c r="P35" s="288">
        <v>53000</v>
      </c>
      <c r="Q35" s="296">
        <v>71</v>
      </c>
      <c r="R35" s="288">
        <v>61424</v>
      </c>
      <c r="S35" s="296">
        <v>71</v>
      </c>
      <c r="T35" s="288">
        <v>113500</v>
      </c>
      <c r="U35" s="296">
        <v>71</v>
      </c>
      <c r="V35" s="291">
        <v>1730</v>
      </c>
      <c r="W35" s="296">
        <v>71</v>
      </c>
      <c r="X35" s="297"/>
      <c r="Y35" s="296">
        <v>71</v>
      </c>
      <c r="Z35" s="289">
        <v>94</v>
      </c>
      <c r="AA35" s="299">
        <v>276</v>
      </c>
      <c r="AB35" s="299">
        <v>565</v>
      </c>
      <c r="AC35" s="414">
        <v>140</v>
      </c>
      <c r="AD35" s="298">
        <v>590</v>
      </c>
      <c r="AE35" s="287">
        <v>1125</v>
      </c>
      <c r="AF35" s="300">
        <v>1125</v>
      </c>
      <c r="AG35" s="301">
        <v>1125</v>
      </c>
      <c r="AH35" s="285">
        <v>30</v>
      </c>
      <c r="AI35" s="298">
        <v>1400</v>
      </c>
      <c r="AJ35" s="285">
        <v>30</v>
      </c>
      <c r="AK35" s="292" t="s">
        <v>739</v>
      </c>
      <c r="AL35" s="296">
        <v>71</v>
      </c>
    </row>
    <row r="36" spans="1:38" s="295" customFormat="1" ht="28.5" customHeight="1" x14ac:dyDescent="0.35">
      <c r="A36" s="285">
        <v>70</v>
      </c>
      <c r="B36" s="286" t="s">
        <v>739</v>
      </c>
      <c r="C36" s="285">
        <v>70</v>
      </c>
      <c r="D36" s="287">
        <v>2900</v>
      </c>
      <c r="E36" s="285">
        <v>70</v>
      </c>
      <c r="F36" s="287">
        <v>900</v>
      </c>
      <c r="G36" s="285">
        <v>70</v>
      </c>
      <c r="H36" s="288">
        <v>10550</v>
      </c>
      <c r="I36" s="285">
        <v>70</v>
      </c>
      <c r="J36" s="287">
        <v>1440</v>
      </c>
      <c r="K36" s="285">
        <v>70</v>
      </c>
      <c r="L36" s="287">
        <v>5750</v>
      </c>
      <c r="M36" s="285">
        <v>70</v>
      </c>
      <c r="N36" s="288">
        <v>24000</v>
      </c>
      <c r="O36" s="285">
        <v>70</v>
      </c>
      <c r="P36" s="288">
        <v>53300</v>
      </c>
      <c r="Q36" s="285">
        <v>70</v>
      </c>
      <c r="R36" s="288">
        <v>61524</v>
      </c>
      <c r="S36" s="285">
        <v>70</v>
      </c>
      <c r="T36" s="288">
        <v>114000</v>
      </c>
      <c r="U36" s="285">
        <v>70</v>
      </c>
      <c r="V36" s="286">
        <v>1740</v>
      </c>
      <c r="W36" s="285">
        <v>70</v>
      </c>
      <c r="X36" s="288"/>
      <c r="Y36" s="285">
        <v>70</v>
      </c>
      <c r="Z36" s="298">
        <v>95</v>
      </c>
      <c r="AA36" s="290">
        <v>279</v>
      </c>
      <c r="AB36" s="290">
        <v>570</v>
      </c>
      <c r="AC36" s="413" t="s">
        <v>739</v>
      </c>
      <c r="AD36" s="302">
        <v>600</v>
      </c>
      <c r="AE36" s="292">
        <v>1150</v>
      </c>
      <c r="AF36" s="293">
        <v>1150</v>
      </c>
      <c r="AG36" s="294">
        <v>1150</v>
      </c>
      <c r="AH36" s="296">
        <v>31</v>
      </c>
      <c r="AI36" s="302" t="s">
        <v>739</v>
      </c>
      <c r="AJ36" s="296">
        <v>31</v>
      </c>
      <c r="AK36" s="287">
        <v>1090</v>
      </c>
      <c r="AL36" s="285">
        <v>70</v>
      </c>
    </row>
    <row r="37" spans="1:38" s="295" customFormat="1" ht="28.5" customHeight="1" x14ac:dyDescent="0.35">
      <c r="A37" s="296">
        <v>69</v>
      </c>
      <c r="B37" s="291">
        <v>1420</v>
      </c>
      <c r="C37" s="296">
        <v>69</v>
      </c>
      <c r="D37" s="292">
        <v>2920</v>
      </c>
      <c r="E37" s="296">
        <v>69</v>
      </c>
      <c r="F37" s="292" t="s">
        <v>739</v>
      </c>
      <c r="G37" s="296">
        <v>69</v>
      </c>
      <c r="H37" s="297">
        <v>10600</v>
      </c>
      <c r="I37" s="296">
        <v>69</v>
      </c>
      <c r="J37" s="292">
        <v>1450</v>
      </c>
      <c r="K37" s="296">
        <v>69</v>
      </c>
      <c r="L37" s="292">
        <v>5800</v>
      </c>
      <c r="M37" s="296">
        <v>69</v>
      </c>
      <c r="N37" s="288">
        <v>24200</v>
      </c>
      <c r="O37" s="296">
        <v>69</v>
      </c>
      <c r="P37" s="288">
        <v>53600</v>
      </c>
      <c r="Q37" s="296">
        <v>69</v>
      </c>
      <c r="R37" s="288">
        <v>61624</v>
      </c>
      <c r="S37" s="296">
        <v>69</v>
      </c>
      <c r="T37" s="288">
        <v>114500</v>
      </c>
      <c r="U37" s="296">
        <v>69</v>
      </c>
      <c r="V37" s="291">
        <v>1750</v>
      </c>
      <c r="W37" s="296">
        <v>69</v>
      </c>
      <c r="X37" s="297"/>
      <c r="Y37" s="296">
        <v>69</v>
      </c>
      <c r="Z37" s="289">
        <v>96</v>
      </c>
      <c r="AA37" s="299">
        <v>282</v>
      </c>
      <c r="AB37" s="299">
        <v>575</v>
      </c>
      <c r="AC37" s="414">
        <v>145</v>
      </c>
      <c r="AD37" s="298">
        <v>610</v>
      </c>
      <c r="AE37" s="287">
        <v>1175</v>
      </c>
      <c r="AF37" s="300">
        <v>1175</v>
      </c>
      <c r="AG37" s="301">
        <v>1175</v>
      </c>
      <c r="AH37" s="285">
        <v>32</v>
      </c>
      <c r="AI37" s="298">
        <v>1500</v>
      </c>
      <c r="AJ37" s="285">
        <v>32</v>
      </c>
      <c r="AK37" s="292" t="s">
        <v>739</v>
      </c>
      <c r="AL37" s="296">
        <v>69</v>
      </c>
    </row>
    <row r="38" spans="1:38" s="295" customFormat="1" ht="28.5" customHeight="1" x14ac:dyDescent="0.35">
      <c r="A38" s="285">
        <v>68</v>
      </c>
      <c r="B38" s="286" t="s">
        <v>739</v>
      </c>
      <c r="C38" s="285">
        <v>68</v>
      </c>
      <c r="D38" s="287">
        <v>2940</v>
      </c>
      <c r="E38" s="285">
        <v>68</v>
      </c>
      <c r="F38" s="287">
        <v>910</v>
      </c>
      <c r="G38" s="285">
        <v>68</v>
      </c>
      <c r="H38" s="288">
        <v>10650</v>
      </c>
      <c r="I38" s="285">
        <v>68</v>
      </c>
      <c r="J38" s="287">
        <v>1460</v>
      </c>
      <c r="K38" s="285">
        <v>68</v>
      </c>
      <c r="L38" s="287">
        <v>5850</v>
      </c>
      <c r="M38" s="285">
        <v>68</v>
      </c>
      <c r="N38" s="288">
        <v>24400</v>
      </c>
      <c r="O38" s="285">
        <v>68</v>
      </c>
      <c r="P38" s="288">
        <v>53900</v>
      </c>
      <c r="Q38" s="285">
        <v>68</v>
      </c>
      <c r="R38" s="288">
        <v>61724</v>
      </c>
      <c r="S38" s="285">
        <v>68</v>
      </c>
      <c r="T38" s="288">
        <v>115000</v>
      </c>
      <c r="U38" s="285">
        <v>68</v>
      </c>
      <c r="V38" s="286">
        <v>1760</v>
      </c>
      <c r="W38" s="285">
        <v>68</v>
      </c>
      <c r="X38" s="288"/>
      <c r="Y38" s="285">
        <v>68</v>
      </c>
      <c r="Z38" s="298">
        <v>97</v>
      </c>
      <c r="AA38" s="290">
        <v>285</v>
      </c>
      <c r="AB38" s="290">
        <v>580</v>
      </c>
      <c r="AC38" s="413" t="s">
        <v>739</v>
      </c>
      <c r="AD38" s="302">
        <v>620</v>
      </c>
      <c r="AE38" s="292">
        <v>1200</v>
      </c>
      <c r="AF38" s="293">
        <v>1200</v>
      </c>
      <c r="AG38" s="294">
        <v>1200</v>
      </c>
      <c r="AH38" s="296">
        <v>33</v>
      </c>
      <c r="AI38" s="302" t="s">
        <v>739</v>
      </c>
      <c r="AJ38" s="296">
        <v>33</v>
      </c>
      <c r="AK38" s="287">
        <v>1100</v>
      </c>
      <c r="AL38" s="285">
        <v>68</v>
      </c>
    </row>
    <row r="39" spans="1:38" s="295" customFormat="1" ht="28.5" customHeight="1" x14ac:dyDescent="0.35">
      <c r="A39" s="296">
        <v>67</v>
      </c>
      <c r="B39" s="291">
        <v>1430</v>
      </c>
      <c r="C39" s="296">
        <v>67</v>
      </c>
      <c r="D39" s="292">
        <v>2960</v>
      </c>
      <c r="E39" s="296">
        <v>67</v>
      </c>
      <c r="F39" s="292">
        <v>920</v>
      </c>
      <c r="G39" s="296">
        <v>67</v>
      </c>
      <c r="H39" s="297">
        <v>10700</v>
      </c>
      <c r="I39" s="296">
        <v>67</v>
      </c>
      <c r="J39" s="292">
        <v>1470</v>
      </c>
      <c r="K39" s="296">
        <v>67</v>
      </c>
      <c r="L39" s="292">
        <v>5900</v>
      </c>
      <c r="M39" s="296">
        <v>67</v>
      </c>
      <c r="N39" s="288">
        <v>24600</v>
      </c>
      <c r="O39" s="296">
        <v>67</v>
      </c>
      <c r="P39" s="288">
        <v>54200</v>
      </c>
      <c r="Q39" s="296">
        <v>67</v>
      </c>
      <c r="R39" s="288">
        <v>61824</v>
      </c>
      <c r="S39" s="296">
        <v>67</v>
      </c>
      <c r="T39" s="288">
        <v>115500</v>
      </c>
      <c r="U39" s="296">
        <v>67</v>
      </c>
      <c r="V39" s="291">
        <v>1770</v>
      </c>
      <c r="W39" s="296">
        <v>67</v>
      </c>
      <c r="X39" s="297"/>
      <c r="Y39" s="296">
        <v>67</v>
      </c>
      <c r="Z39" s="289">
        <v>98</v>
      </c>
      <c r="AA39" s="299">
        <v>288</v>
      </c>
      <c r="AB39" s="299">
        <v>585</v>
      </c>
      <c r="AC39" s="414">
        <v>150</v>
      </c>
      <c r="AD39" s="298">
        <v>630</v>
      </c>
      <c r="AE39" s="287">
        <v>1225</v>
      </c>
      <c r="AF39" s="300">
        <v>1225</v>
      </c>
      <c r="AG39" s="301">
        <v>1225</v>
      </c>
      <c r="AH39" s="285">
        <v>34</v>
      </c>
      <c r="AI39" s="298">
        <v>1600</v>
      </c>
      <c r="AJ39" s="285">
        <v>34</v>
      </c>
      <c r="AK39" s="292" t="s">
        <v>739</v>
      </c>
      <c r="AL39" s="296">
        <v>67</v>
      </c>
    </row>
    <row r="40" spans="1:38" s="295" customFormat="1" ht="28.5" customHeight="1" x14ac:dyDescent="0.35">
      <c r="A40" s="285">
        <v>66</v>
      </c>
      <c r="B40" s="286" t="s">
        <v>739</v>
      </c>
      <c r="C40" s="285">
        <v>66</v>
      </c>
      <c r="D40" s="287">
        <v>2980</v>
      </c>
      <c r="E40" s="285">
        <v>66</v>
      </c>
      <c r="F40" s="287">
        <v>930</v>
      </c>
      <c r="G40" s="285">
        <v>66</v>
      </c>
      <c r="H40" s="288">
        <v>10750</v>
      </c>
      <c r="I40" s="285">
        <v>66</v>
      </c>
      <c r="J40" s="287">
        <v>1480</v>
      </c>
      <c r="K40" s="285">
        <v>66</v>
      </c>
      <c r="L40" s="287">
        <v>5950</v>
      </c>
      <c r="M40" s="285">
        <v>66</v>
      </c>
      <c r="N40" s="288">
        <v>24800</v>
      </c>
      <c r="O40" s="285">
        <v>66</v>
      </c>
      <c r="P40" s="288">
        <v>54500</v>
      </c>
      <c r="Q40" s="285">
        <v>66</v>
      </c>
      <c r="R40" s="288">
        <v>61924</v>
      </c>
      <c r="S40" s="285">
        <v>66</v>
      </c>
      <c r="T40" s="288">
        <v>120000</v>
      </c>
      <c r="U40" s="285">
        <v>66</v>
      </c>
      <c r="V40" s="286">
        <v>1780</v>
      </c>
      <c r="W40" s="285">
        <v>66</v>
      </c>
      <c r="X40" s="288"/>
      <c r="Y40" s="285">
        <v>66</v>
      </c>
      <c r="Z40" s="298">
        <v>99</v>
      </c>
      <c r="AA40" s="290">
        <v>291</v>
      </c>
      <c r="AB40" s="290">
        <v>590</v>
      </c>
      <c r="AC40" s="413" t="s">
        <v>739</v>
      </c>
      <c r="AD40" s="302">
        <v>640</v>
      </c>
      <c r="AE40" s="292">
        <v>1250</v>
      </c>
      <c r="AF40" s="293">
        <v>1250</v>
      </c>
      <c r="AG40" s="294">
        <v>1250</v>
      </c>
      <c r="AH40" s="296">
        <v>35</v>
      </c>
      <c r="AI40" s="302" t="s">
        <v>739</v>
      </c>
      <c r="AJ40" s="296">
        <v>35</v>
      </c>
      <c r="AK40" s="287">
        <v>1110</v>
      </c>
      <c r="AL40" s="285">
        <v>66</v>
      </c>
    </row>
    <row r="41" spans="1:38" s="295" customFormat="1" ht="28.5" customHeight="1" x14ac:dyDescent="0.35">
      <c r="A41" s="296">
        <v>65</v>
      </c>
      <c r="B41" s="291">
        <v>1440</v>
      </c>
      <c r="C41" s="296">
        <v>65</v>
      </c>
      <c r="D41" s="292">
        <v>3000</v>
      </c>
      <c r="E41" s="296">
        <v>65</v>
      </c>
      <c r="F41" s="292">
        <v>940</v>
      </c>
      <c r="G41" s="296">
        <v>65</v>
      </c>
      <c r="H41" s="297">
        <v>10800</v>
      </c>
      <c r="I41" s="296">
        <v>65</v>
      </c>
      <c r="J41" s="292">
        <v>1490</v>
      </c>
      <c r="K41" s="296">
        <v>65</v>
      </c>
      <c r="L41" s="297">
        <v>10000</v>
      </c>
      <c r="M41" s="296">
        <v>65</v>
      </c>
      <c r="N41" s="288">
        <v>25000</v>
      </c>
      <c r="O41" s="296">
        <v>65</v>
      </c>
      <c r="P41" s="288">
        <v>54800</v>
      </c>
      <c r="Q41" s="296">
        <v>65</v>
      </c>
      <c r="R41" s="288">
        <v>62024</v>
      </c>
      <c r="S41" s="296">
        <v>65</v>
      </c>
      <c r="T41" s="288">
        <v>120500</v>
      </c>
      <c r="U41" s="296">
        <v>65</v>
      </c>
      <c r="V41" s="291">
        <v>1790</v>
      </c>
      <c r="W41" s="296">
        <v>65</v>
      </c>
      <c r="X41" s="297"/>
      <c r="Y41" s="296">
        <v>65</v>
      </c>
      <c r="Z41" s="289">
        <v>100</v>
      </c>
      <c r="AA41" s="299">
        <v>294</v>
      </c>
      <c r="AB41" s="299">
        <v>595</v>
      </c>
      <c r="AC41" s="414">
        <v>155</v>
      </c>
      <c r="AD41" s="298">
        <v>650</v>
      </c>
      <c r="AE41" s="287">
        <v>1275</v>
      </c>
      <c r="AF41" s="300">
        <v>1275</v>
      </c>
      <c r="AG41" s="301">
        <v>1275</v>
      </c>
      <c r="AH41" s="285">
        <v>36</v>
      </c>
      <c r="AI41" s="298">
        <v>1700</v>
      </c>
      <c r="AJ41" s="285">
        <v>36</v>
      </c>
      <c r="AK41" s="292" t="s">
        <v>739</v>
      </c>
      <c r="AL41" s="296">
        <v>65</v>
      </c>
    </row>
    <row r="42" spans="1:38" s="295" customFormat="1" ht="28.5" customHeight="1" x14ac:dyDescent="0.35">
      <c r="A42" s="285">
        <v>64</v>
      </c>
      <c r="B42" s="286" t="s">
        <v>739</v>
      </c>
      <c r="C42" s="285">
        <v>64</v>
      </c>
      <c r="D42" s="287">
        <v>3020</v>
      </c>
      <c r="E42" s="285">
        <v>64</v>
      </c>
      <c r="F42" s="287">
        <v>950</v>
      </c>
      <c r="G42" s="285">
        <v>64</v>
      </c>
      <c r="H42" s="288">
        <v>10850</v>
      </c>
      <c r="I42" s="285">
        <v>64</v>
      </c>
      <c r="J42" s="287">
        <v>1500</v>
      </c>
      <c r="K42" s="285">
        <v>64</v>
      </c>
      <c r="L42" s="288">
        <v>10050</v>
      </c>
      <c r="M42" s="285">
        <v>64</v>
      </c>
      <c r="N42" s="288">
        <v>25200</v>
      </c>
      <c r="O42" s="285">
        <v>64</v>
      </c>
      <c r="P42" s="288">
        <v>55100</v>
      </c>
      <c r="Q42" s="285">
        <v>64</v>
      </c>
      <c r="R42" s="288">
        <v>62124</v>
      </c>
      <c r="S42" s="285">
        <v>64</v>
      </c>
      <c r="T42" s="288">
        <v>121000</v>
      </c>
      <c r="U42" s="285">
        <v>64</v>
      </c>
      <c r="V42" s="286">
        <v>1800</v>
      </c>
      <c r="W42" s="285">
        <v>64</v>
      </c>
      <c r="X42" s="288"/>
      <c r="Y42" s="285">
        <v>64</v>
      </c>
      <c r="Z42" s="298">
        <v>101</v>
      </c>
      <c r="AA42" s="290">
        <v>297</v>
      </c>
      <c r="AB42" s="290">
        <v>600</v>
      </c>
      <c r="AC42" s="413" t="s">
        <v>739</v>
      </c>
      <c r="AD42" s="291">
        <v>660</v>
      </c>
      <c r="AE42" s="292">
        <v>1300</v>
      </c>
      <c r="AF42" s="293">
        <v>1300</v>
      </c>
      <c r="AG42" s="294">
        <v>1300</v>
      </c>
      <c r="AH42" s="296">
        <v>37</v>
      </c>
      <c r="AI42" s="291" t="s">
        <v>739</v>
      </c>
      <c r="AJ42" s="296">
        <v>37</v>
      </c>
      <c r="AK42" s="287">
        <v>1120</v>
      </c>
      <c r="AL42" s="285">
        <v>64</v>
      </c>
    </row>
    <row r="43" spans="1:38" s="295" customFormat="1" ht="28.5" customHeight="1" x14ac:dyDescent="0.35">
      <c r="A43" s="296">
        <v>63</v>
      </c>
      <c r="B43" s="291">
        <v>1450</v>
      </c>
      <c r="C43" s="296">
        <v>63</v>
      </c>
      <c r="D43" s="292">
        <v>3040</v>
      </c>
      <c r="E43" s="296">
        <v>63</v>
      </c>
      <c r="F43" s="292">
        <v>960</v>
      </c>
      <c r="G43" s="296">
        <v>63</v>
      </c>
      <c r="H43" s="297">
        <v>10900</v>
      </c>
      <c r="I43" s="296">
        <v>63</v>
      </c>
      <c r="J43" s="292">
        <v>1510</v>
      </c>
      <c r="K43" s="296">
        <v>63</v>
      </c>
      <c r="L43" s="297">
        <v>10100</v>
      </c>
      <c r="M43" s="296">
        <v>63</v>
      </c>
      <c r="N43" s="288">
        <v>25400</v>
      </c>
      <c r="O43" s="296">
        <v>63</v>
      </c>
      <c r="P43" s="288">
        <v>55400</v>
      </c>
      <c r="Q43" s="296">
        <v>63</v>
      </c>
      <c r="R43" s="288">
        <v>62224</v>
      </c>
      <c r="S43" s="296">
        <v>63</v>
      </c>
      <c r="T43" s="288">
        <v>121500</v>
      </c>
      <c r="U43" s="296">
        <v>63</v>
      </c>
      <c r="V43" s="291">
        <v>1810</v>
      </c>
      <c r="W43" s="296">
        <v>63</v>
      </c>
      <c r="X43" s="297"/>
      <c r="Y43" s="296">
        <v>63</v>
      </c>
      <c r="Z43" s="289">
        <v>102</v>
      </c>
      <c r="AA43" s="299">
        <v>300</v>
      </c>
      <c r="AB43" s="299">
        <v>610</v>
      </c>
      <c r="AC43" s="414">
        <v>160</v>
      </c>
      <c r="AD43" s="286">
        <v>670</v>
      </c>
      <c r="AE43" s="287">
        <v>1325</v>
      </c>
      <c r="AF43" s="300">
        <v>1325</v>
      </c>
      <c r="AG43" s="301">
        <v>1325</v>
      </c>
      <c r="AH43" s="285">
        <v>38</v>
      </c>
      <c r="AI43" s="286">
        <v>1800</v>
      </c>
      <c r="AJ43" s="285">
        <v>38</v>
      </c>
      <c r="AK43" s="292" t="s">
        <v>739</v>
      </c>
      <c r="AL43" s="296">
        <v>63</v>
      </c>
    </row>
    <row r="44" spans="1:38" s="295" customFormat="1" ht="28.5" customHeight="1" x14ac:dyDescent="0.35">
      <c r="A44" s="285">
        <v>62</v>
      </c>
      <c r="B44" s="286" t="s">
        <v>739</v>
      </c>
      <c r="C44" s="285">
        <v>62</v>
      </c>
      <c r="D44" s="287">
        <v>3060</v>
      </c>
      <c r="E44" s="285">
        <v>62</v>
      </c>
      <c r="F44" s="287">
        <v>970</v>
      </c>
      <c r="G44" s="285">
        <v>62</v>
      </c>
      <c r="H44" s="288">
        <v>10950</v>
      </c>
      <c r="I44" s="285">
        <v>62</v>
      </c>
      <c r="J44" s="287">
        <v>1520</v>
      </c>
      <c r="K44" s="285">
        <v>62</v>
      </c>
      <c r="L44" s="288">
        <v>10150</v>
      </c>
      <c r="M44" s="285">
        <v>62</v>
      </c>
      <c r="N44" s="288">
        <v>25600</v>
      </c>
      <c r="O44" s="285">
        <v>62</v>
      </c>
      <c r="P44" s="288">
        <v>55700</v>
      </c>
      <c r="Q44" s="285">
        <v>62</v>
      </c>
      <c r="R44" s="288">
        <v>62324</v>
      </c>
      <c r="S44" s="285">
        <v>62</v>
      </c>
      <c r="T44" s="288">
        <v>122000</v>
      </c>
      <c r="U44" s="285">
        <v>62</v>
      </c>
      <c r="V44" s="286">
        <v>1820</v>
      </c>
      <c r="W44" s="285">
        <v>62</v>
      </c>
      <c r="X44" s="288"/>
      <c r="Y44" s="285">
        <v>62</v>
      </c>
      <c r="Z44" s="298">
        <v>103</v>
      </c>
      <c r="AA44" s="290">
        <v>303</v>
      </c>
      <c r="AB44" s="290">
        <v>620</v>
      </c>
      <c r="AC44" s="413" t="s">
        <v>739</v>
      </c>
      <c r="AD44" s="291">
        <v>680</v>
      </c>
      <c r="AE44" s="292">
        <v>1350</v>
      </c>
      <c r="AF44" s="293">
        <v>1350</v>
      </c>
      <c r="AG44" s="294">
        <v>1350</v>
      </c>
      <c r="AH44" s="296">
        <v>39</v>
      </c>
      <c r="AI44" s="291" t="s">
        <v>739</v>
      </c>
      <c r="AJ44" s="296">
        <v>39</v>
      </c>
      <c r="AK44" s="287">
        <v>1130</v>
      </c>
      <c r="AL44" s="285">
        <v>62</v>
      </c>
    </row>
    <row r="45" spans="1:38" s="295" customFormat="1" ht="28.5" customHeight="1" x14ac:dyDescent="0.35">
      <c r="A45" s="296">
        <v>61</v>
      </c>
      <c r="B45" s="291">
        <v>1460</v>
      </c>
      <c r="C45" s="296">
        <v>61</v>
      </c>
      <c r="D45" s="292">
        <v>3080</v>
      </c>
      <c r="E45" s="296">
        <v>61</v>
      </c>
      <c r="F45" s="292">
        <v>980</v>
      </c>
      <c r="G45" s="296">
        <v>61</v>
      </c>
      <c r="H45" s="297">
        <v>11000</v>
      </c>
      <c r="I45" s="296">
        <v>61</v>
      </c>
      <c r="J45" s="292">
        <v>1530</v>
      </c>
      <c r="K45" s="296">
        <v>61</v>
      </c>
      <c r="L45" s="297">
        <v>10200</v>
      </c>
      <c r="M45" s="296">
        <v>61</v>
      </c>
      <c r="N45" s="288">
        <v>25800</v>
      </c>
      <c r="O45" s="296">
        <v>61</v>
      </c>
      <c r="P45" s="288">
        <v>60000</v>
      </c>
      <c r="Q45" s="296">
        <v>61</v>
      </c>
      <c r="R45" s="288">
        <v>62424</v>
      </c>
      <c r="S45" s="296">
        <v>61</v>
      </c>
      <c r="T45" s="288">
        <v>122500</v>
      </c>
      <c r="U45" s="296">
        <v>61</v>
      </c>
      <c r="V45" s="291">
        <v>1830</v>
      </c>
      <c r="W45" s="296">
        <v>61</v>
      </c>
      <c r="X45" s="297"/>
      <c r="Y45" s="296">
        <v>61</v>
      </c>
      <c r="Z45" s="289">
        <v>104</v>
      </c>
      <c r="AA45" s="299">
        <v>306</v>
      </c>
      <c r="AB45" s="299">
        <v>630</v>
      </c>
      <c r="AC45" s="414">
        <v>165</v>
      </c>
      <c r="AD45" s="286">
        <v>690</v>
      </c>
      <c r="AE45" s="287">
        <v>1375</v>
      </c>
      <c r="AF45" s="300">
        <v>1375</v>
      </c>
      <c r="AG45" s="301">
        <v>1375</v>
      </c>
      <c r="AH45" s="285">
        <v>40</v>
      </c>
      <c r="AI45" s="286">
        <v>1900</v>
      </c>
      <c r="AJ45" s="285">
        <v>40</v>
      </c>
      <c r="AK45" s="292" t="s">
        <v>739</v>
      </c>
      <c r="AL45" s="296">
        <v>61</v>
      </c>
    </row>
    <row r="46" spans="1:38" s="295" customFormat="1" ht="28.5" customHeight="1" x14ac:dyDescent="0.35">
      <c r="A46" s="285">
        <v>60</v>
      </c>
      <c r="B46" s="286" t="s">
        <v>739</v>
      </c>
      <c r="C46" s="285">
        <v>60</v>
      </c>
      <c r="D46" s="287">
        <v>3100</v>
      </c>
      <c r="E46" s="285">
        <v>60</v>
      </c>
      <c r="F46" s="287">
        <v>990</v>
      </c>
      <c r="G46" s="285">
        <v>60</v>
      </c>
      <c r="H46" s="288">
        <v>11100</v>
      </c>
      <c r="I46" s="285">
        <v>60</v>
      </c>
      <c r="J46" s="287">
        <v>1540</v>
      </c>
      <c r="K46" s="285">
        <v>60</v>
      </c>
      <c r="L46" s="288">
        <v>10250</v>
      </c>
      <c r="M46" s="285">
        <v>60</v>
      </c>
      <c r="N46" s="288">
        <v>30000</v>
      </c>
      <c r="O46" s="285">
        <v>60</v>
      </c>
      <c r="P46" s="288">
        <v>60300</v>
      </c>
      <c r="Q46" s="285">
        <v>60</v>
      </c>
      <c r="R46" s="288">
        <v>62524</v>
      </c>
      <c r="S46" s="285">
        <v>60</v>
      </c>
      <c r="T46" s="288">
        <v>123000</v>
      </c>
      <c r="U46" s="285">
        <v>60</v>
      </c>
      <c r="V46" s="286">
        <v>1840</v>
      </c>
      <c r="W46" s="285">
        <v>60</v>
      </c>
      <c r="X46" s="288"/>
      <c r="Y46" s="285">
        <v>60</v>
      </c>
      <c r="Z46" s="298">
        <v>105</v>
      </c>
      <c r="AA46" s="290">
        <v>309</v>
      </c>
      <c r="AB46" s="290">
        <v>640</v>
      </c>
      <c r="AC46" s="413" t="s">
        <v>739</v>
      </c>
      <c r="AD46" s="291">
        <v>700</v>
      </c>
      <c r="AE46" s="292">
        <v>1400</v>
      </c>
      <c r="AF46" s="293">
        <v>1400</v>
      </c>
      <c r="AG46" s="294">
        <v>1400</v>
      </c>
      <c r="AH46" s="296">
        <v>41</v>
      </c>
      <c r="AI46" s="291" t="s">
        <v>739</v>
      </c>
      <c r="AJ46" s="296">
        <v>41</v>
      </c>
      <c r="AK46" s="287">
        <v>1140</v>
      </c>
      <c r="AL46" s="285">
        <v>60</v>
      </c>
    </row>
    <row r="47" spans="1:38" s="295" customFormat="1" ht="28.5" customHeight="1" x14ac:dyDescent="0.35">
      <c r="A47" s="296">
        <v>59</v>
      </c>
      <c r="B47" s="291">
        <v>1470</v>
      </c>
      <c r="C47" s="296">
        <v>59</v>
      </c>
      <c r="D47" s="292">
        <v>3120</v>
      </c>
      <c r="E47" s="296">
        <v>59</v>
      </c>
      <c r="F47" s="292">
        <v>1000</v>
      </c>
      <c r="G47" s="296">
        <v>59</v>
      </c>
      <c r="H47" s="297">
        <v>11200</v>
      </c>
      <c r="I47" s="296">
        <v>59</v>
      </c>
      <c r="J47" s="292">
        <v>1550</v>
      </c>
      <c r="K47" s="296">
        <v>59</v>
      </c>
      <c r="L47" s="297">
        <v>10300</v>
      </c>
      <c r="M47" s="296">
        <v>59</v>
      </c>
      <c r="N47" s="288">
        <v>30200</v>
      </c>
      <c r="O47" s="296">
        <v>59</v>
      </c>
      <c r="P47" s="288">
        <v>60600</v>
      </c>
      <c r="Q47" s="296">
        <v>59</v>
      </c>
      <c r="R47" s="288">
        <v>62624</v>
      </c>
      <c r="S47" s="296">
        <v>59</v>
      </c>
      <c r="T47" s="288">
        <v>123500</v>
      </c>
      <c r="U47" s="296">
        <v>59</v>
      </c>
      <c r="V47" s="291">
        <v>1850</v>
      </c>
      <c r="W47" s="296">
        <v>59</v>
      </c>
      <c r="X47" s="297"/>
      <c r="Y47" s="296">
        <v>59</v>
      </c>
      <c r="Z47" s="289">
        <v>106</v>
      </c>
      <c r="AA47" s="299">
        <v>312</v>
      </c>
      <c r="AB47" s="299">
        <v>650</v>
      </c>
      <c r="AC47" s="414">
        <v>170</v>
      </c>
      <c r="AD47" s="286">
        <v>710</v>
      </c>
      <c r="AE47" s="287">
        <v>1425</v>
      </c>
      <c r="AF47" s="300">
        <v>1425</v>
      </c>
      <c r="AG47" s="301">
        <v>1425</v>
      </c>
      <c r="AH47" s="285">
        <v>42</v>
      </c>
      <c r="AI47" s="286">
        <v>2000</v>
      </c>
      <c r="AJ47" s="285">
        <v>42</v>
      </c>
      <c r="AK47" s="292" t="s">
        <v>739</v>
      </c>
      <c r="AL47" s="296">
        <v>59</v>
      </c>
    </row>
    <row r="48" spans="1:38" s="295" customFormat="1" ht="28.5" customHeight="1" x14ac:dyDescent="0.35">
      <c r="A48" s="285">
        <v>58</v>
      </c>
      <c r="B48" s="286" t="s">
        <v>739</v>
      </c>
      <c r="C48" s="285">
        <v>58</v>
      </c>
      <c r="D48" s="287">
        <v>3140</v>
      </c>
      <c r="E48" s="285">
        <v>58</v>
      </c>
      <c r="F48" s="287">
        <v>1010</v>
      </c>
      <c r="G48" s="285">
        <v>58</v>
      </c>
      <c r="H48" s="288">
        <v>11300</v>
      </c>
      <c r="I48" s="285">
        <v>58</v>
      </c>
      <c r="J48" s="287">
        <v>1560</v>
      </c>
      <c r="K48" s="285">
        <v>58</v>
      </c>
      <c r="L48" s="288">
        <v>10350</v>
      </c>
      <c r="M48" s="285">
        <v>58</v>
      </c>
      <c r="N48" s="288">
        <v>30400</v>
      </c>
      <c r="O48" s="285">
        <v>58</v>
      </c>
      <c r="P48" s="288">
        <v>60900</v>
      </c>
      <c r="Q48" s="285">
        <v>58</v>
      </c>
      <c r="R48" s="288">
        <v>62724</v>
      </c>
      <c r="S48" s="285">
        <v>58</v>
      </c>
      <c r="T48" s="288">
        <v>124000</v>
      </c>
      <c r="U48" s="285">
        <v>58</v>
      </c>
      <c r="V48" s="286">
        <v>1860</v>
      </c>
      <c r="W48" s="285">
        <v>58</v>
      </c>
      <c r="X48" s="288"/>
      <c r="Y48" s="285">
        <v>58</v>
      </c>
      <c r="Z48" s="298">
        <v>107</v>
      </c>
      <c r="AA48" s="290">
        <v>315</v>
      </c>
      <c r="AB48" s="290">
        <v>660</v>
      </c>
      <c r="AC48" s="413" t="s">
        <v>739</v>
      </c>
      <c r="AD48" s="291">
        <v>720</v>
      </c>
      <c r="AE48" s="292">
        <v>1450</v>
      </c>
      <c r="AF48" s="293">
        <v>1450</v>
      </c>
      <c r="AG48" s="294">
        <v>1450</v>
      </c>
      <c r="AH48" s="296">
        <v>43</v>
      </c>
      <c r="AI48" s="291" t="s">
        <v>739</v>
      </c>
      <c r="AJ48" s="296">
        <v>43</v>
      </c>
      <c r="AK48" s="287">
        <v>1150</v>
      </c>
      <c r="AL48" s="285">
        <v>58</v>
      </c>
    </row>
    <row r="49" spans="1:38" s="295" customFormat="1" ht="28.5" customHeight="1" x14ac:dyDescent="0.35">
      <c r="A49" s="296">
        <v>57</v>
      </c>
      <c r="B49" s="291">
        <v>1480</v>
      </c>
      <c r="C49" s="296">
        <v>57</v>
      </c>
      <c r="D49" s="292">
        <v>3160</v>
      </c>
      <c r="E49" s="296">
        <v>57</v>
      </c>
      <c r="F49" s="292">
        <v>1020</v>
      </c>
      <c r="G49" s="296">
        <v>57</v>
      </c>
      <c r="H49" s="297">
        <v>11400</v>
      </c>
      <c r="I49" s="296">
        <v>57</v>
      </c>
      <c r="J49" s="292">
        <v>1570</v>
      </c>
      <c r="K49" s="296">
        <v>57</v>
      </c>
      <c r="L49" s="297">
        <v>10400</v>
      </c>
      <c r="M49" s="296">
        <v>57</v>
      </c>
      <c r="N49" s="288">
        <v>30600</v>
      </c>
      <c r="O49" s="296">
        <v>57</v>
      </c>
      <c r="P49" s="288">
        <v>61200</v>
      </c>
      <c r="Q49" s="296">
        <v>57</v>
      </c>
      <c r="R49" s="288">
        <v>62824</v>
      </c>
      <c r="S49" s="296">
        <v>57</v>
      </c>
      <c r="T49" s="288">
        <v>124500</v>
      </c>
      <c r="U49" s="296">
        <v>57</v>
      </c>
      <c r="V49" s="291">
        <v>1870</v>
      </c>
      <c r="W49" s="296">
        <v>57</v>
      </c>
      <c r="X49" s="297"/>
      <c r="Y49" s="296">
        <v>57</v>
      </c>
      <c r="Z49" s="289">
        <v>108</v>
      </c>
      <c r="AA49" s="299">
        <v>318</v>
      </c>
      <c r="AB49" s="299">
        <v>670</v>
      </c>
      <c r="AC49" s="414">
        <v>175</v>
      </c>
      <c r="AD49" s="286">
        <v>730</v>
      </c>
      <c r="AE49" s="287">
        <v>1475</v>
      </c>
      <c r="AF49" s="300">
        <v>1475</v>
      </c>
      <c r="AG49" s="301">
        <v>1475</v>
      </c>
      <c r="AH49" s="285">
        <v>44</v>
      </c>
      <c r="AI49" s="286">
        <v>2100</v>
      </c>
      <c r="AJ49" s="285">
        <v>44</v>
      </c>
      <c r="AK49" s="292" t="s">
        <v>739</v>
      </c>
      <c r="AL49" s="296">
        <v>57</v>
      </c>
    </row>
    <row r="50" spans="1:38" s="295" customFormat="1" ht="28.5" customHeight="1" x14ac:dyDescent="0.35">
      <c r="A50" s="285">
        <v>56</v>
      </c>
      <c r="B50" s="286" t="s">
        <v>739</v>
      </c>
      <c r="C50" s="285">
        <v>56</v>
      </c>
      <c r="D50" s="287">
        <v>3180</v>
      </c>
      <c r="E50" s="285">
        <v>56</v>
      </c>
      <c r="F50" s="287">
        <v>1030</v>
      </c>
      <c r="G50" s="285">
        <v>56</v>
      </c>
      <c r="H50" s="288">
        <v>11500</v>
      </c>
      <c r="I50" s="285">
        <v>56</v>
      </c>
      <c r="J50" s="287">
        <v>1580</v>
      </c>
      <c r="K50" s="285">
        <v>56</v>
      </c>
      <c r="L50" s="288">
        <v>10450</v>
      </c>
      <c r="M50" s="285">
        <v>56</v>
      </c>
      <c r="N50" s="288">
        <v>30800</v>
      </c>
      <c r="O50" s="285">
        <v>56</v>
      </c>
      <c r="P50" s="288">
        <v>61500</v>
      </c>
      <c r="Q50" s="285">
        <v>56</v>
      </c>
      <c r="R50" s="288">
        <v>62924</v>
      </c>
      <c r="S50" s="285">
        <v>56</v>
      </c>
      <c r="T50" s="288">
        <v>125000</v>
      </c>
      <c r="U50" s="285">
        <v>56</v>
      </c>
      <c r="V50" s="286">
        <v>1880</v>
      </c>
      <c r="W50" s="285">
        <v>56</v>
      </c>
      <c r="X50" s="288"/>
      <c r="Y50" s="285">
        <v>56</v>
      </c>
      <c r="Z50" s="298">
        <v>109</v>
      </c>
      <c r="AA50" s="290">
        <v>321</v>
      </c>
      <c r="AB50" s="290">
        <v>680</v>
      </c>
      <c r="AC50" s="413" t="s">
        <v>739</v>
      </c>
      <c r="AD50" s="291">
        <v>740</v>
      </c>
      <c r="AE50" s="292">
        <v>1500</v>
      </c>
      <c r="AF50" s="293">
        <v>1500</v>
      </c>
      <c r="AG50" s="294">
        <v>1500</v>
      </c>
      <c r="AH50" s="296">
        <v>45</v>
      </c>
      <c r="AI50" s="291" t="s">
        <v>739</v>
      </c>
      <c r="AJ50" s="296">
        <v>45</v>
      </c>
      <c r="AK50" s="287">
        <v>1160</v>
      </c>
      <c r="AL50" s="285">
        <v>56</v>
      </c>
    </row>
    <row r="51" spans="1:38" s="295" customFormat="1" ht="28.5" customHeight="1" x14ac:dyDescent="0.35">
      <c r="A51" s="296">
        <v>55</v>
      </c>
      <c r="B51" s="291">
        <v>1490</v>
      </c>
      <c r="C51" s="296">
        <v>55</v>
      </c>
      <c r="D51" s="292">
        <v>3200</v>
      </c>
      <c r="E51" s="296">
        <v>55</v>
      </c>
      <c r="F51" s="292">
        <v>1040</v>
      </c>
      <c r="G51" s="296">
        <v>55</v>
      </c>
      <c r="H51" s="297">
        <v>11600</v>
      </c>
      <c r="I51" s="296">
        <v>55</v>
      </c>
      <c r="J51" s="292">
        <v>1590</v>
      </c>
      <c r="K51" s="296">
        <v>55</v>
      </c>
      <c r="L51" s="297">
        <v>10500</v>
      </c>
      <c r="M51" s="296">
        <v>55</v>
      </c>
      <c r="N51" s="288">
        <v>31000</v>
      </c>
      <c r="O51" s="296">
        <v>55</v>
      </c>
      <c r="P51" s="288">
        <v>61800</v>
      </c>
      <c r="Q51" s="296">
        <v>55</v>
      </c>
      <c r="R51" s="288">
        <v>63024</v>
      </c>
      <c r="S51" s="296">
        <v>55</v>
      </c>
      <c r="T51" s="288">
        <v>125500</v>
      </c>
      <c r="U51" s="296">
        <v>55</v>
      </c>
      <c r="V51" s="291">
        <v>1890</v>
      </c>
      <c r="W51" s="296">
        <v>55</v>
      </c>
      <c r="X51" s="297"/>
      <c r="Y51" s="296">
        <v>55</v>
      </c>
      <c r="Z51" s="289">
        <v>110</v>
      </c>
      <c r="AA51" s="299">
        <v>324</v>
      </c>
      <c r="AB51" s="299">
        <v>690</v>
      </c>
      <c r="AC51" s="414">
        <v>180</v>
      </c>
      <c r="AD51" s="286">
        <v>750</v>
      </c>
      <c r="AE51" s="287">
        <v>1525</v>
      </c>
      <c r="AF51" s="300">
        <v>1525</v>
      </c>
      <c r="AG51" s="301">
        <v>1525</v>
      </c>
      <c r="AH51" s="285">
        <v>46</v>
      </c>
      <c r="AI51" s="286">
        <v>2200</v>
      </c>
      <c r="AJ51" s="285">
        <v>46</v>
      </c>
      <c r="AK51" s="292" t="s">
        <v>739</v>
      </c>
      <c r="AL51" s="296">
        <v>55</v>
      </c>
    </row>
    <row r="52" spans="1:38" s="295" customFormat="1" ht="28.5" customHeight="1" x14ac:dyDescent="0.35">
      <c r="A52" s="285">
        <v>54</v>
      </c>
      <c r="B52" s="286" t="s">
        <v>739</v>
      </c>
      <c r="C52" s="285">
        <v>54</v>
      </c>
      <c r="D52" s="287">
        <v>3220</v>
      </c>
      <c r="E52" s="285">
        <v>54</v>
      </c>
      <c r="F52" s="287">
        <v>1050</v>
      </c>
      <c r="G52" s="285">
        <v>54</v>
      </c>
      <c r="H52" s="288">
        <v>11700</v>
      </c>
      <c r="I52" s="285">
        <v>54</v>
      </c>
      <c r="J52" s="287">
        <v>1600</v>
      </c>
      <c r="K52" s="285">
        <v>54</v>
      </c>
      <c r="L52" s="288">
        <v>10550</v>
      </c>
      <c r="M52" s="285">
        <v>54</v>
      </c>
      <c r="N52" s="288">
        <v>31200</v>
      </c>
      <c r="O52" s="285">
        <v>54</v>
      </c>
      <c r="P52" s="288">
        <v>62100</v>
      </c>
      <c r="Q52" s="285">
        <v>54</v>
      </c>
      <c r="R52" s="288">
        <v>63124</v>
      </c>
      <c r="S52" s="285">
        <v>54</v>
      </c>
      <c r="T52" s="288">
        <v>130000</v>
      </c>
      <c r="U52" s="285">
        <v>54</v>
      </c>
      <c r="V52" s="286">
        <v>1900</v>
      </c>
      <c r="W52" s="285">
        <v>54</v>
      </c>
      <c r="X52" s="288"/>
      <c r="Y52" s="285">
        <v>54</v>
      </c>
      <c r="Z52" s="298">
        <v>111</v>
      </c>
      <c r="AA52" s="290">
        <v>327</v>
      </c>
      <c r="AB52" s="290">
        <v>700</v>
      </c>
      <c r="AC52" s="413" t="s">
        <v>739</v>
      </c>
      <c r="AD52" s="291">
        <v>760</v>
      </c>
      <c r="AE52" s="292">
        <v>1550</v>
      </c>
      <c r="AF52" s="293">
        <v>1550</v>
      </c>
      <c r="AG52" s="294">
        <v>1550</v>
      </c>
      <c r="AH52" s="296">
        <v>47</v>
      </c>
      <c r="AI52" s="291" t="s">
        <v>739</v>
      </c>
      <c r="AJ52" s="296">
        <v>47</v>
      </c>
      <c r="AK52" s="287">
        <v>1170</v>
      </c>
      <c r="AL52" s="285">
        <v>54</v>
      </c>
    </row>
    <row r="53" spans="1:38" s="295" customFormat="1" ht="28.5" customHeight="1" x14ac:dyDescent="0.35">
      <c r="A53" s="296">
        <v>53</v>
      </c>
      <c r="B53" s="291">
        <v>1500</v>
      </c>
      <c r="C53" s="296">
        <v>53</v>
      </c>
      <c r="D53" s="292">
        <v>3240</v>
      </c>
      <c r="E53" s="296">
        <v>53</v>
      </c>
      <c r="F53" s="292">
        <v>1060</v>
      </c>
      <c r="G53" s="296">
        <v>53</v>
      </c>
      <c r="H53" s="297">
        <v>11800</v>
      </c>
      <c r="I53" s="296">
        <v>53</v>
      </c>
      <c r="J53" s="292">
        <v>1610</v>
      </c>
      <c r="K53" s="296">
        <v>53</v>
      </c>
      <c r="L53" s="297">
        <v>10600</v>
      </c>
      <c r="M53" s="296">
        <v>53</v>
      </c>
      <c r="N53" s="288">
        <v>31400</v>
      </c>
      <c r="O53" s="296">
        <v>53</v>
      </c>
      <c r="P53" s="288">
        <v>62400</v>
      </c>
      <c r="Q53" s="296">
        <v>53</v>
      </c>
      <c r="R53" s="288">
        <v>63224</v>
      </c>
      <c r="S53" s="296">
        <v>53</v>
      </c>
      <c r="T53" s="288">
        <v>131000</v>
      </c>
      <c r="U53" s="296">
        <v>53</v>
      </c>
      <c r="V53" s="291">
        <v>1910</v>
      </c>
      <c r="W53" s="296">
        <v>53</v>
      </c>
      <c r="X53" s="297"/>
      <c r="Y53" s="296">
        <v>53</v>
      </c>
      <c r="Z53" s="289">
        <v>112</v>
      </c>
      <c r="AA53" s="299">
        <v>330</v>
      </c>
      <c r="AB53" s="299">
        <v>710</v>
      </c>
      <c r="AC53" s="414">
        <v>185</v>
      </c>
      <c r="AD53" s="286">
        <v>770</v>
      </c>
      <c r="AE53" s="287">
        <v>1575</v>
      </c>
      <c r="AF53" s="300">
        <v>1575</v>
      </c>
      <c r="AG53" s="301">
        <v>1575</v>
      </c>
      <c r="AH53" s="285">
        <v>48</v>
      </c>
      <c r="AI53" s="286">
        <v>2300</v>
      </c>
      <c r="AJ53" s="285">
        <v>48</v>
      </c>
      <c r="AK53" s="292" t="s">
        <v>739</v>
      </c>
      <c r="AL53" s="296">
        <v>53</v>
      </c>
    </row>
    <row r="54" spans="1:38" s="295" customFormat="1" ht="28.5" customHeight="1" x14ac:dyDescent="0.35">
      <c r="A54" s="285">
        <v>52</v>
      </c>
      <c r="B54" s="286" t="s">
        <v>739</v>
      </c>
      <c r="C54" s="285">
        <v>52</v>
      </c>
      <c r="D54" s="287">
        <v>3260</v>
      </c>
      <c r="E54" s="285">
        <v>52</v>
      </c>
      <c r="F54" s="287">
        <v>1070</v>
      </c>
      <c r="G54" s="285">
        <v>52</v>
      </c>
      <c r="H54" s="288">
        <v>11900</v>
      </c>
      <c r="I54" s="285">
        <v>52</v>
      </c>
      <c r="J54" s="287">
        <v>1620</v>
      </c>
      <c r="K54" s="285">
        <v>52</v>
      </c>
      <c r="L54" s="288">
        <v>10650</v>
      </c>
      <c r="M54" s="285">
        <v>52</v>
      </c>
      <c r="N54" s="288">
        <v>31600</v>
      </c>
      <c r="O54" s="285">
        <v>52</v>
      </c>
      <c r="P54" s="288">
        <v>62700</v>
      </c>
      <c r="Q54" s="285">
        <v>52</v>
      </c>
      <c r="R54" s="288">
        <v>63324</v>
      </c>
      <c r="S54" s="285">
        <v>52</v>
      </c>
      <c r="T54" s="288">
        <v>132000</v>
      </c>
      <c r="U54" s="285">
        <v>52</v>
      </c>
      <c r="V54" s="286">
        <v>1920</v>
      </c>
      <c r="W54" s="285">
        <v>52</v>
      </c>
      <c r="X54" s="288"/>
      <c r="Y54" s="285">
        <v>52</v>
      </c>
      <c r="Z54" s="298">
        <v>113</v>
      </c>
      <c r="AA54" s="290">
        <v>333</v>
      </c>
      <c r="AB54" s="290">
        <v>720</v>
      </c>
      <c r="AC54" s="413" t="s">
        <v>739</v>
      </c>
      <c r="AD54" s="291">
        <v>780</v>
      </c>
      <c r="AE54" s="292">
        <v>1600</v>
      </c>
      <c r="AF54" s="293">
        <v>1600</v>
      </c>
      <c r="AG54" s="294">
        <v>1600</v>
      </c>
      <c r="AH54" s="296">
        <v>49</v>
      </c>
      <c r="AI54" s="291" t="s">
        <v>739</v>
      </c>
      <c r="AJ54" s="296">
        <v>49</v>
      </c>
      <c r="AK54" s="287">
        <v>1180</v>
      </c>
      <c r="AL54" s="285">
        <v>52</v>
      </c>
    </row>
    <row r="55" spans="1:38" s="295" customFormat="1" ht="28.5" customHeight="1" x14ac:dyDescent="0.35">
      <c r="A55" s="296">
        <v>51</v>
      </c>
      <c r="B55" s="291">
        <v>1510</v>
      </c>
      <c r="C55" s="296">
        <v>51</v>
      </c>
      <c r="D55" s="292">
        <v>3280</v>
      </c>
      <c r="E55" s="296">
        <v>51</v>
      </c>
      <c r="F55" s="292">
        <v>1080</v>
      </c>
      <c r="G55" s="296">
        <v>51</v>
      </c>
      <c r="H55" s="297">
        <v>12000</v>
      </c>
      <c r="I55" s="296">
        <v>51</v>
      </c>
      <c r="J55" s="292">
        <v>1630</v>
      </c>
      <c r="K55" s="296">
        <v>51</v>
      </c>
      <c r="L55" s="297">
        <v>10700</v>
      </c>
      <c r="M55" s="296">
        <v>51</v>
      </c>
      <c r="N55" s="288">
        <v>31800</v>
      </c>
      <c r="O55" s="296">
        <v>51</v>
      </c>
      <c r="P55" s="288">
        <v>63000</v>
      </c>
      <c r="Q55" s="296">
        <v>51</v>
      </c>
      <c r="R55" s="288">
        <v>63424</v>
      </c>
      <c r="S55" s="296">
        <v>51</v>
      </c>
      <c r="T55" s="288">
        <v>133000</v>
      </c>
      <c r="U55" s="296">
        <v>51</v>
      </c>
      <c r="V55" s="291">
        <v>1930</v>
      </c>
      <c r="W55" s="296">
        <v>51</v>
      </c>
      <c r="X55" s="297"/>
      <c r="Y55" s="296">
        <v>51</v>
      </c>
      <c r="Z55" s="289">
        <v>114</v>
      </c>
      <c r="AA55" s="299">
        <v>336</v>
      </c>
      <c r="AB55" s="299">
        <v>730</v>
      </c>
      <c r="AC55" s="414">
        <v>190</v>
      </c>
      <c r="AD55" s="286">
        <v>790</v>
      </c>
      <c r="AE55" s="287">
        <v>1625</v>
      </c>
      <c r="AF55" s="300">
        <v>1625</v>
      </c>
      <c r="AG55" s="301">
        <v>1625</v>
      </c>
      <c r="AH55" s="285">
        <v>50</v>
      </c>
      <c r="AI55" s="286">
        <v>2400</v>
      </c>
      <c r="AJ55" s="285">
        <v>50</v>
      </c>
      <c r="AK55" s="292">
        <v>1190</v>
      </c>
      <c r="AL55" s="296">
        <v>51</v>
      </c>
    </row>
    <row r="56" spans="1:38" s="295" customFormat="1" ht="28.5" customHeight="1" x14ac:dyDescent="0.35">
      <c r="A56" s="285">
        <v>50</v>
      </c>
      <c r="B56" s="286" t="s">
        <v>739</v>
      </c>
      <c r="C56" s="285">
        <v>50</v>
      </c>
      <c r="D56" s="287">
        <v>3300</v>
      </c>
      <c r="E56" s="285">
        <v>50</v>
      </c>
      <c r="F56" s="287">
        <v>1090</v>
      </c>
      <c r="G56" s="285">
        <v>50</v>
      </c>
      <c r="H56" s="288">
        <v>12100</v>
      </c>
      <c r="I56" s="285">
        <v>50</v>
      </c>
      <c r="J56" s="287">
        <v>1640</v>
      </c>
      <c r="K56" s="285">
        <v>50</v>
      </c>
      <c r="L56" s="288">
        <v>10750</v>
      </c>
      <c r="M56" s="285">
        <v>50</v>
      </c>
      <c r="N56" s="288">
        <v>32000</v>
      </c>
      <c r="O56" s="285">
        <v>50</v>
      </c>
      <c r="P56" s="288">
        <v>63300</v>
      </c>
      <c r="Q56" s="285">
        <v>50</v>
      </c>
      <c r="R56" s="288">
        <v>63524</v>
      </c>
      <c r="S56" s="285">
        <v>50</v>
      </c>
      <c r="T56" s="288">
        <v>134000</v>
      </c>
      <c r="U56" s="285">
        <v>50</v>
      </c>
      <c r="V56" s="286">
        <v>1940</v>
      </c>
      <c r="W56" s="285">
        <v>50</v>
      </c>
      <c r="X56" s="288"/>
      <c r="Y56" s="285">
        <v>50</v>
      </c>
      <c r="Z56" s="298">
        <v>115</v>
      </c>
      <c r="AA56" s="290">
        <v>339</v>
      </c>
      <c r="AB56" s="290">
        <v>740</v>
      </c>
      <c r="AC56" s="413" t="s">
        <v>739</v>
      </c>
      <c r="AD56" s="291">
        <v>800</v>
      </c>
      <c r="AE56" s="292">
        <v>1650</v>
      </c>
      <c r="AF56" s="293">
        <v>1650</v>
      </c>
      <c r="AG56" s="294">
        <v>1650</v>
      </c>
      <c r="AH56" s="296">
        <v>51</v>
      </c>
      <c r="AI56" s="291" t="s">
        <v>739</v>
      </c>
      <c r="AJ56" s="296">
        <v>51</v>
      </c>
      <c r="AK56" s="287">
        <v>1200</v>
      </c>
      <c r="AL56" s="285">
        <v>50</v>
      </c>
    </row>
    <row r="57" spans="1:38" s="295" customFormat="1" ht="28.5" customHeight="1" x14ac:dyDescent="0.35">
      <c r="A57" s="296">
        <v>49</v>
      </c>
      <c r="B57" s="291">
        <v>1520</v>
      </c>
      <c r="C57" s="296">
        <v>49</v>
      </c>
      <c r="D57" s="292">
        <v>3320</v>
      </c>
      <c r="E57" s="296">
        <v>49</v>
      </c>
      <c r="F57" s="292">
        <v>1100</v>
      </c>
      <c r="G57" s="296">
        <v>49</v>
      </c>
      <c r="H57" s="297">
        <v>12200</v>
      </c>
      <c r="I57" s="296">
        <v>49</v>
      </c>
      <c r="J57" s="292">
        <v>1650</v>
      </c>
      <c r="K57" s="296">
        <v>49</v>
      </c>
      <c r="L57" s="297">
        <v>10800</v>
      </c>
      <c r="M57" s="296">
        <v>49</v>
      </c>
      <c r="N57" s="288">
        <v>32200</v>
      </c>
      <c r="O57" s="296">
        <v>49</v>
      </c>
      <c r="P57" s="288">
        <v>63600</v>
      </c>
      <c r="Q57" s="296">
        <v>49</v>
      </c>
      <c r="R57" s="288">
        <v>63624</v>
      </c>
      <c r="S57" s="296">
        <v>49</v>
      </c>
      <c r="T57" s="288">
        <v>135000</v>
      </c>
      <c r="U57" s="296">
        <v>49</v>
      </c>
      <c r="V57" s="291">
        <v>1950</v>
      </c>
      <c r="W57" s="296">
        <v>49</v>
      </c>
      <c r="X57" s="297"/>
      <c r="Y57" s="296">
        <v>49</v>
      </c>
      <c r="Z57" s="289">
        <v>116</v>
      </c>
      <c r="AA57" s="299">
        <v>342</v>
      </c>
      <c r="AB57" s="299">
        <v>750</v>
      </c>
      <c r="AC57" s="414">
        <v>195</v>
      </c>
      <c r="AD57" s="286">
        <v>810</v>
      </c>
      <c r="AE57" s="287">
        <v>1675</v>
      </c>
      <c r="AF57" s="300">
        <v>1675</v>
      </c>
      <c r="AG57" s="301">
        <v>1675</v>
      </c>
      <c r="AH57" s="285">
        <v>52</v>
      </c>
      <c r="AI57" s="286">
        <v>2500</v>
      </c>
      <c r="AJ57" s="285">
        <v>52</v>
      </c>
      <c r="AK57" s="292">
        <v>1210</v>
      </c>
      <c r="AL57" s="296">
        <v>49</v>
      </c>
    </row>
    <row r="58" spans="1:38" s="295" customFormat="1" ht="28.5" customHeight="1" x14ac:dyDescent="0.35">
      <c r="A58" s="285">
        <v>48</v>
      </c>
      <c r="B58" s="286">
        <v>1530</v>
      </c>
      <c r="C58" s="285">
        <v>48</v>
      </c>
      <c r="D58" s="287">
        <v>3340</v>
      </c>
      <c r="E58" s="285">
        <v>48</v>
      </c>
      <c r="F58" s="287">
        <v>1110</v>
      </c>
      <c r="G58" s="285">
        <v>48</v>
      </c>
      <c r="H58" s="288">
        <v>12300</v>
      </c>
      <c r="I58" s="285">
        <v>48</v>
      </c>
      <c r="J58" s="287">
        <v>1660</v>
      </c>
      <c r="K58" s="285">
        <v>48</v>
      </c>
      <c r="L58" s="288">
        <v>10850</v>
      </c>
      <c r="M58" s="285">
        <v>48</v>
      </c>
      <c r="N58" s="288">
        <v>32400</v>
      </c>
      <c r="O58" s="285">
        <v>48</v>
      </c>
      <c r="P58" s="288">
        <v>63900</v>
      </c>
      <c r="Q58" s="285">
        <v>48</v>
      </c>
      <c r="R58" s="288">
        <v>63724</v>
      </c>
      <c r="S58" s="285">
        <v>48</v>
      </c>
      <c r="T58" s="288">
        <v>140000</v>
      </c>
      <c r="U58" s="285">
        <v>48</v>
      </c>
      <c r="V58" s="286">
        <v>1960</v>
      </c>
      <c r="W58" s="285">
        <v>48</v>
      </c>
      <c r="X58" s="288"/>
      <c r="Y58" s="285">
        <v>48</v>
      </c>
      <c r="Z58" s="298">
        <v>117</v>
      </c>
      <c r="AA58" s="290">
        <v>345</v>
      </c>
      <c r="AB58" s="290">
        <v>760</v>
      </c>
      <c r="AC58" s="413" t="s">
        <v>739</v>
      </c>
      <c r="AD58" s="291">
        <v>820</v>
      </c>
      <c r="AE58" s="292">
        <v>1700</v>
      </c>
      <c r="AF58" s="293">
        <v>1700</v>
      </c>
      <c r="AG58" s="294">
        <v>1700</v>
      </c>
      <c r="AH58" s="296">
        <v>53</v>
      </c>
      <c r="AI58" s="291" t="s">
        <v>739</v>
      </c>
      <c r="AJ58" s="296">
        <v>53</v>
      </c>
      <c r="AK58" s="287">
        <v>1220</v>
      </c>
      <c r="AL58" s="285">
        <v>48</v>
      </c>
    </row>
    <row r="59" spans="1:38" s="295" customFormat="1" ht="28.5" customHeight="1" x14ac:dyDescent="0.35">
      <c r="A59" s="296">
        <v>47</v>
      </c>
      <c r="B59" s="291">
        <v>1540</v>
      </c>
      <c r="C59" s="296">
        <v>47</v>
      </c>
      <c r="D59" s="292">
        <v>3360</v>
      </c>
      <c r="E59" s="296">
        <v>47</v>
      </c>
      <c r="F59" s="292">
        <v>1120</v>
      </c>
      <c r="G59" s="296">
        <v>47</v>
      </c>
      <c r="H59" s="297">
        <v>12400</v>
      </c>
      <c r="I59" s="296">
        <v>47</v>
      </c>
      <c r="J59" s="292">
        <v>1670</v>
      </c>
      <c r="K59" s="296">
        <v>47</v>
      </c>
      <c r="L59" s="297">
        <v>10900</v>
      </c>
      <c r="M59" s="296">
        <v>47</v>
      </c>
      <c r="N59" s="288">
        <v>32600</v>
      </c>
      <c r="O59" s="296">
        <v>47</v>
      </c>
      <c r="P59" s="288">
        <v>64200</v>
      </c>
      <c r="Q59" s="296">
        <v>47</v>
      </c>
      <c r="R59" s="288">
        <v>63824</v>
      </c>
      <c r="S59" s="296">
        <v>47</v>
      </c>
      <c r="T59" s="288">
        <v>141000</v>
      </c>
      <c r="U59" s="296">
        <v>47</v>
      </c>
      <c r="V59" s="291">
        <v>1970</v>
      </c>
      <c r="W59" s="296">
        <v>47</v>
      </c>
      <c r="X59" s="297"/>
      <c r="Y59" s="296">
        <v>47</v>
      </c>
      <c r="Z59" s="289">
        <v>118</v>
      </c>
      <c r="AA59" s="299">
        <v>348</v>
      </c>
      <c r="AB59" s="299">
        <v>770</v>
      </c>
      <c r="AC59" s="414">
        <v>200</v>
      </c>
      <c r="AD59" s="286">
        <v>830</v>
      </c>
      <c r="AE59" s="287">
        <v>1725</v>
      </c>
      <c r="AF59" s="300">
        <v>1725</v>
      </c>
      <c r="AG59" s="301">
        <v>1725</v>
      </c>
      <c r="AH59" s="285">
        <v>54</v>
      </c>
      <c r="AI59" s="286">
        <v>2600</v>
      </c>
      <c r="AJ59" s="285">
        <v>54</v>
      </c>
      <c r="AK59" s="292">
        <v>1230</v>
      </c>
      <c r="AL59" s="296">
        <v>47</v>
      </c>
    </row>
    <row r="60" spans="1:38" s="295" customFormat="1" ht="28.5" customHeight="1" x14ac:dyDescent="0.35">
      <c r="A60" s="285">
        <v>46</v>
      </c>
      <c r="B60" s="286">
        <v>1550</v>
      </c>
      <c r="C60" s="285">
        <v>46</v>
      </c>
      <c r="D60" s="287">
        <v>3380</v>
      </c>
      <c r="E60" s="285">
        <v>46</v>
      </c>
      <c r="F60" s="287">
        <v>1130</v>
      </c>
      <c r="G60" s="285">
        <v>46</v>
      </c>
      <c r="H60" s="288">
        <v>12500</v>
      </c>
      <c r="I60" s="285">
        <v>46</v>
      </c>
      <c r="J60" s="287">
        <v>1680</v>
      </c>
      <c r="K60" s="285">
        <v>46</v>
      </c>
      <c r="L60" s="288">
        <v>10950</v>
      </c>
      <c r="M60" s="285">
        <v>46</v>
      </c>
      <c r="N60" s="288">
        <v>32800</v>
      </c>
      <c r="O60" s="285">
        <v>46</v>
      </c>
      <c r="P60" s="288">
        <v>64500</v>
      </c>
      <c r="Q60" s="285">
        <v>46</v>
      </c>
      <c r="R60" s="288">
        <v>63924</v>
      </c>
      <c r="S60" s="285">
        <v>46</v>
      </c>
      <c r="T60" s="288">
        <v>142000</v>
      </c>
      <c r="U60" s="285">
        <v>46</v>
      </c>
      <c r="V60" s="286">
        <v>1980</v>
      </c>
      <c r="W60" s="285">
        <v>46</v>
      </c>
      <c r="X60" s="288"/>
      <c r="Y60" s="285">
        <v>46</v>
      </c>
      <c r="Z60" s="298">
        <v>119</v>
      </c>
      <c r="AA60" s="290">
        <v>351</v>
      </c>
      <c r="AB60" s="290">
        <v>780</v>
      </c>
      <c r="AC60" s="413" t="s">
        <v>739</v>
      </c>
      <c r="AD60" s="291">
        <v>840</v>
      </c>
      <c r="AE60" s="292">
        <v>1750</v>
      </c>
      <c r="AF60" s="293">
        <v>1750</v>
      </c>
      <c r="AG60" s="294">
        <v>1750</v>
      </c>
      <c r="AH60" s="296">
        <v>55</v>
      </c>
      <c r="AI60" s="291" t="s">
        <v>739</v>
      </c>
      <c r="AJ60" s="296">
        <v>55</v>
      </c>
      <c r="AK60" s="287">
        <v>1240</v>
      </c>
      <c r="AL60" s="285">
        <v>46</v>
      </c>
    </row>
    <row r="61" spans="1:38" s="295" customFormat="1" ht="28.5" customHeight="1" x14ac:dyDescent="0.35">
      <c r="A61" s="296">
        <v>45</v>
      </c>
      <c r="B61" s="291">
        <v>1560</v>
      </c>
      <c r="C61" s="296">
        <v>45</v>
      </c>
      <c r="D61" s="292">
        <v>3400</v>
      </c>
      <c r="E61" s="296">
        <v>45</v>
      </c>
      <c r="F61" s="292">
        <v>1140</v>
      </c>
      <c r="G61" s="296">
        <v>45</v>
      </c>
      <c r="H61" s="297">
        <v>12600</v>
      </c>
      <c r="I61" s="296">
        <v>45</v>
      </c>
      <c r="J61" s="292">
        <v>1690</v>
      </c>
      <c r="K61" s="296">
        <v>45</v>
      </c>
      <c r="L61" s="297">
        <v>11000</v>
      </c>
      <c r="M61" s="296">
        <v>45</v>
      </c>
      <c r="N61" s="288">
        <v>33000</v>
      </c>
      <c r="O61" s="296">
        <v>45</v>
      </c>
      <c r="P61" s="288">
        <v>64800</v>
      </c>
      <c r="Q61" s="296">
        <v>45</v>
      </c>
      <c r="R61" s="288">
        <v>64024</v>
      </c>
      <c r="S61" s="296">
        <v>45</v>
      </c>
      <c r="T61" s="288">
        <v>143000</v>
      </c>
      <c r="U61" s="296">
        <v>45</v>
      </c>
      <c r="V61" s="291">
        <v>1990</v>
      </c>
      <c r="W61" s="296">
        <v>45</v>
      </c>
      <c r="X61" s="297"/>
      <c r="Y61" s="296">
        <v>45</v>
      </c>
      <c r="Z61" s="289">
        <v>120</v>
      </c>
      <c r="AA61" s="299">
        <v>354</v>
      </c>
      <c r="AB61" s="299">
        <v>790</v>
      </c>
      <c r="AC61" s="414">
        <v>205</v>
      </c>
      <c r="AD61" s="286">
        <v>850</v>
      </c>
      <c r="AE61" s="287">
        <v>1775</v>
      </c>
      <c r="AF61" s="300">
        <v>1775</v>
      </c>
      <c r="AG61" s="301">
        <v>1775</v>
      </c>
      <c r="AH61" s="285">
        <v>56</v>
      </c>
      <c r="AI61" s="286">
        <v>2700</v>
      </c>
      <c r="AJ61" s="285">
        <v>56</v>
      </c>
      <c r="AK61" s="292">
        <v>1250</v>
      </c>
      <c r="AL61" s="296">
        <v>45</v>
      </c>
    </row>
    <row r="62" spans="1:38" s="295" customFormat="1" ht="28.5" customHeight="1" x14ac:dyDescent="0.35">
      <c r="A62" s="285">
        <v>44</v>
      </c>
      <c r="B62" s="286">
        <v>1570</v>
      </c>
      <c r="C62" s="285">
        <v>44</v>
      </c>
      <c r="D62" s="287">
        <v>3420</v>
      </c>
      <c r="E62" s="285">
        <v>44</v>
      </c>
      <c r="F62" s="287">
        <v>1150</v>
      </c>
      <c r="G62" s="285">
        <v>44</v>
      </c>
      <c r="H62" s="288">
        <v>12700</v>
      </c>
      <c r="I62" s="285">
        <v>44</v>
      </c>
      <c r="J62" s="287">
        <v>1700</v>
      </c>
      <c r="K62" s="285">
        <v>44</v>
      </c>
      <c r="L62" s="288">
        <v>11100</v>
      </c>
      <c r="M62" s="285">
        <v>44</v>
      </c>
      <c r="N62" s="288">
        <v>33200</v>
      </c>
      <c r="O62" s="285">
        <v>44</v>
      </c>
      <c r="P62" s="288">
        <v>65100</v>
      </c>
      <c r="Q62" s="285">
        <v>44</v>
      </c>
      <c r="R62" s="288">
        <v>64124</v>
      </c>
      <c r="S62" s="285">
        <v>44</v>
      </c>
      <c r="T62" s="288">
        <v>144000</v>
      </c>
      <c r="U62" s="285">
        <v>44</v>
      </c>
      <c r="V62" s="286">
        <v>2000</v>
      </c>
      <c r="W62" s="285">
        <v>44</v>
      </c>
      <c r="X62" s="288"/>
      <c r="Y62" s="285">
        <v>44</v>
      </c>
      <c r="Z62" s="298">
        <v>121</v>
      </c>
      <c r="AA62" s="290">
        <v>357</v>
      </c>
      <c r="AB62" s="290">
        <v>800</v>
      </c>
      <c r="AC62" s="413" t="s">
        <v>739</v>
      </c>
      <c r="AD62" s="291">
        <v>860</v>
      </c>
      <c r="AE62" s="292">
        <v>1800</v>
      </c>
      <c r="AF62" s="293">
        <v>1800</v>
      </c>
      <c r="AG62" s="294">
        <v>1800</v>
      </c>
      <c r="AH62" s="296">
        <v>57</v>
      </c>
      <c r="AI62" s="291" t="s">
        <v>739</v>
      </c>
      <c r="AJ62" s="296">
        <v>57</v>
      </c>
      <c r="AK62" s="287">
        <v>1260</v>
      </c>
      <c r="AL62" s="285">
        <v>44</v>
      </c>
    </row>
    <row r="63" spans="1:38" s="295" customFormat="1" ht="28.5" customHeight="1" x14ac:dyDescent="0.35">
      <c r="A63" s="296">
        <v>43</v>
      </c>
      <c r="B63" s="291">
        <v>1580</v>
      </c>
      <c r="C63" s="296">
        <v>43</v>
      </c>
      <c r="D63" s="292">
        <v>3440</v>
      </c>
      <c r="E63" s="296">
        <v>43</v>
      </c>
      <c r="F63" s="292">
        <v>1160</v>
      </c>
      <c r="G63" s="296">
        <v>43</v>
      </c>
      <c r="H63" s="297">
        <v>12800</v>
      </c>
      <c r="I63" s="296">
        <v>43</v>
      </c>
      <c r="J63" s="292">
        <v>1710</v>
      </c>
      <c r="K63" s="296">
        <v>43</v>
      </c>
      <c r="L63" s="297">
        <v>11200</v>
      </c>
      <c r="M63" s="296">
        <v>43</v>
      </c>
      <c r="N63" s="288">
        <v>33400</v>
      </c>
      <c r="O63" s="296">
        <v>43</v>
      </c>
      <c r="P63" s="288">
        <v>65400</v>
      </c>
      <c r="Q63" s="296">
        <v>43</v>
      </c>
      <c r="R63" s="288">
        <v>64224</v>
      </c>
      <c r="S63" s="296">
        <v>43</v>
      </c>
      <c r="T63" s="288">
        <v>145000</v>
      </c>
      <c r="U63" s="296">
        <v>43</v>
      </c>
      <c r="V63" s="291">
        <v>2010</v>
      </c>
      <c r="W63" s="296">
        <v>43</v>
      </c>
      <c r="X63" s="297"/>
      <c r="Y63" s="296">
        <v>43</v>
      </c>
      <c r="Z63" s="289">
        <v>122</v>
      </c>
      <c r="AA63" s="299">
        <v>360</v>
      </c>
      <c r="AB63" s="299">
        <v>810</v>
      </c>
      <c r="AC63" s="414">
        <v>210</v>
      </c>
      <c r="AD63" s="286">
        <v>870</v>
      </c>
      <c r="AE63" s="287">
        <v>1825</v>
      </c>
      <c r="AF63" s="300">
        <v>1825</v>
      </c>
      <c r="AG63" s="301">
        <v>1825</v>
      </c>
      <c r="AH63" s="285">
        <v>58</v>
      </c>
      <c r="AI63" s="286">
        <v>2800</v>
      </c>
      <c r="AJ63" s="285">
        <v>58</v>
      </c>
      <c r="AK63" s="292">
        <v>1270</v>
      </c>
      <c r="AL63" s="296">
        <v>43</v>
      </c>
    </row>
    <row r="64" spans="1:38" s="295" customFormat="1" ht="28.5" customHeight="1" x14ac:dyDescent="0.35">
      <c r="A64" s="285">
        <v>42</v>
      </c>
      <c r="B64" s="286">
        <v>1590</v>
      </c>
      <c r="C64" s="285">
        <v>42</v>
      </c>
      <c r="D64" s="287">
        <v>3460</v>
      </c>
      <c r="E64" s="285">
        <v>42</v>
      </c>
      <c r="F64" s="287">
        <v>1170</v>
      </c>
      <c r="G64" s="285">
        <v>42</v>
      </c>
      <c r="H64" s="288">
        <v>12900</v>
      </c>
      <c r="I64" s="285">
        <v>42</v>
      </c>
      <c r="J64" s="287">
        <v>1720</v>
      </c>
      <c r="K64" s="285">
        <v>42</v>
      </c>
      <c r="L64" s="288">
        <v>11300</v>
      </c>
      <c r="M64" s="285">
        <v>42</v>
      </c>
      <c r="N64" s="288">
        <v>33600</v>
      </c>
      <c r="O64" s="285">
        <v>42</v>
      </c>
      <c r="P64" s="288">
        <v>65700</v>
      </c>
      <c r="Q64" s="285">
        <v>42</v>
      </c>
      <c r="R64" s="288">
        <v>64324</v>
      </c>
      <c r="S64" s="285">
        <v>42</v>
      </c>
      <c r="T64" s="288">
        <v>150000</v>
      </c>
      <c r="U64" s="285">
        <v>42</v>
      </c>
      <c r="V64" s="286">
        <v>2020</v>
      </c>
      <c r="W64" s="285">
        <v>42</v>
      </c>
      <c r="X64" s="288"/>
      <c r="Y64" s="285">
        <v>42</v>
      </c>
      <c r="Z64" s="298">
        <v>123</v>
      </c>
      <c r="AA64" s="290">
        <v>363</v>
      </c>
      <c r="AB64" s="290">
        <v>820</v>
      </c>
      <c r="AC64" s="413" t="s">
        <v>739</v>
      </c>
      <c r="AD64" s="291">
        <v>880</v>
      </c>
      <c r="AE64" s="292">
        <v>1850</v>
      </c>
      <c r="AF64" s="293">
        <v>1850</v>
      </c>
      <c r="AG64" s="294">
        <v>1850</v>
      </c>
      <c r="AH64" s="296">
        <v>59</v>
      </c>
      <c r="AI64" s="291" t="s">
        <v>739</v>
      </c>
      <c r="AJ64" s="296">
        <v>59</v>
      </c>
      <c r="AK64" s="287">
        <v>1280</v>
      </c>
      <c r="AL64" s="285">
        <v>42</v>
      </c>
    </row>
    <row r="65" spans="1:38" s="295" customFormat="1" ht="28.5" customHeight="1" x14ac:dyDescent="0.35">
      <c r="A65" s="296">
        <v>41</v>
      </c>
      <c r="B65" s="291">
        <v>1600</v>
      </c>
      <c r="C65" s="296">
        <v>41</v>
      </c>
      <c r="D65" s="292">
        <v>3480</v>
      </c>
      <c r="E65" s="296">
        <v>41</v>
      </c>
      <c r="F65" s="292">
        <v>1180</v>
      </c>
      <c r="G65" s="296">
        <v>41</v>
      </c>
      <c r="H65" s="297">
        <v>13000</v>
      </c>
      <c r="I65" s="296">
        <v>41</v>
      </c>
      <c r="J65" s="292">
        <v>1730</v>
      </c>
      <c r="K65" s="296">
        <v>41</v>
      </c>
      <c r="L65" s="297">
        <v>11400</v>
      </c>
      <c r="M65" s="296">
        <v>41</v>
      </c>
      <c r="N65" s="288">
        <v>33800</v>
      </c>
      <c r="O65" s="296">
        <v>41</v>
      </c>
      <c r="P65" s="288">
        <v>70000</v>
      </c>
      <c r="Q65" s="296">
        <v>41</v>
      </c>
      <c r="R65" s="288">
        <v>64424</v>
      </c>
      <c r="S65" s="296">
        <v>41</v>
      </c>
      <c r="T65" s="288">
        <v>151000</v>
      </c>
      <c r="U65" s="296">
        <v>41</v>
      </c>
      <c r="V65" s="291">
        <v>2030</v>
      </c>
      <c r="W65" s="296">
        <v>41</v>
      </c>
      <c r="X65" s="297"/>
      <c r="Y65" s="296">
        <v>41</v>
      </c>
      <c r="Z65" s="289">
        <v>124</v>
      </c>
      <c r="AA65" s="299">
        <v>366</v>
      </c>
      <c r="AB65" s="299">
        <v>830</v>
      </c>
      <c r="AC65" s="414">
        <v>215</v>
      </c>
      <c r="AD65" s="286">
        <v>890</v>
      </c>
      <c r="AE65" s="287">
        <v>1875</v>
      </c>
      <c r="AF65" s="300">
        <v>1875</v>
      </c>
      <c r="AG65" s="301">
        <v>1875</v>
      </c>
      <c r="AH65" s="285">
        <v>60</v>
      </c>
      <c r="AI65" s="286">
        <v>2900</v>
      </c>
      <c r="AJ65" s="285">
        <v>60</v>
      </c>
      <c r="AK65" s="292">
        <v>1290</v>
      </c>
      <c r="AL65" s="296">
        <v>41</v>
      </c>
    </row>
    <row r="66" spans="1:38" s="295" customFormat="1" ht="28.5" customHeight="1" x14ac:dyDescent="0.35">
      <c r="A66" s="285">
        <v>40</v>
      </c>
      <c r="B66" s="286">
        <v>1610</v>
      </c>
      <c r="C66" s="285">
        <v>40</v>
      </c>
      <c r="D66" s="287">
        <v>3500</v>
      </c>
      <c r="E66" s="285">
        <v>40</v>
      </c>
      <c r="F66" s="287">
        <v>1190</v>
      </c>
      <c r="G66" s="285">
        <v>40</v>
      </c>
      <c r="H66" s="288">
        <v>13100</v>
      </c>
      <c r="I66" s="285">
        <v>40</v>
      </c>
      <c r="J66" s="287">
        <v>1740</v>
      </c>
      <c r="K66" s="285">
        <v>40</v>
      </c>
      <c r="L66" s="288">
        <v>11500</v>
      </c>
      <c r="M66" s="285">
        <v>40</v>
      </c>
      <c r="N66" s="288">
        <v>34000</v>
      </c>
      <c r="O66" s="285">
        <v>40</v>
      </c>
      <c r="P66" s="288">
        <v>70300</v>
      </c>
      <c r="Q66" s="285">
        <v>40</v>
      </c>
      <c r="R66" s="288">
        <v>64524</v>
      </c>
      <c r="S66" s="285">
        <v>40</v>
      </c>
      <c r="T66" s="288">
        <v>152000</v>
      </c>
      <c r="U66" s="285">
        <v>40</v>
      </c>
      <c r="V66" s="286">
        <v>2040</v>
      </c>
      <c r="W66" s="285">
        <v>40</v>
      </c>
      <c r="X66" s="288"/>
      <c r="Y66" s="285">
        <v>40</v>
      </c>
      <c r="Z66" s="298">
        <v>125</v>
      </c>
      <c r="AA66" s="290">
        <v>369</v>
      </c>
      <c r="AB66" s="290">
        <v>840</v>
      </c>
      <c r="AC66" s="413" t="s">
        <v>739</v>
      </c>
      <c r="AD66" s="291">
        <v>900</v>
      </c>
      <c r="AE66" s="292">
        <v>1900</v>
      </c>
      <c r="AF66" s="293">
        <v>1900</v>
      </c>
      <c r="AG66" s="294">
        <v>1900</v>
      </c>
      <c r="AH66" s="296">
        <v>61</v>
      </c>
      <c r="AI66" s="291" t="s">
        <v>739</v>
      </c>
      <c r="AJ66" s="296">
        <v>61</v>
      </c>
      <c r="AK66" s="287">
        <v>1300</v>
      </c>
      <c r="AL66" s="285">
        <v>40</v>
      </c>
    </row>
    <row r="67" spans="1:38" s="295" customFormat="1" ht="28.5" customHeight="1" x14ac:dyDescent="0.35">
      <c r="A67" s="296">
        <v>39</v>
      </c>
      <c r="B67" s="291">
        <v>1620</v>
      </c>
      <c r="C67" s="296">
        <v>39</v>
      </c>
      <c r="D67" s="292">
        <v>3520</v>
      </c>
      <c r="E67" s="296">
        <v>39</v>
      </c>
      <c r="F67" s="292">
        <v>1200</v>
      </c>
      <c r="G67" s="296">
        <v>39</v>
      </c>
      <c r="H67" s="297">
        <v>13200</v>
      </c>
      <c r="I67" s="296">
        <v>39</v>
      </c>
      <c r="J67" s="292">
        <v>1750</v>
      </c>
      <c r="K67" s="296">
        <v>39</v>
      </c>
      <c r="L67" s="297">
        <v>11600</v>
      </c>
      <c r="M67" s="296">
        <v>39</v>
      </c>
      <c r="N67" s="288">
        <v>34200</v>
      </c>
      <c r="O67" s="296">
        <v>39</v>
      </c>
      <c r="P67" s="288">
        <v>70600</v>
      </c>
      <c r="Q67" s="296">
        <v>39</v>
      </c>
      <c r="R67" s="288">
        <v>64624</v>
      </c>
      <c r="S67" s="296">
        <v>39</v>
      </c>
      <c r="T67" s="288">
        <v>153000</v>
      </c>
      <c r="U67" s="296">
        <v>39</v>
      </c>
      <c r="V67" s="291">
        <v>2050</v>
      </c>
      <c r="W67" s="296">
        <v>39</v>
      </c>
      <c r="X67" s="297"/>
      <c r="Y67" s="296">
        <v>39</v>
      </c>
      <c r="Z67" s="289">
        <v>126</v>
      </c>
      <c r="AA67" s="299">
        <v>372</v>
      </c>
      <c r="AB67" s="299">
        <v>850</v>
      </c>
      <c r="AC67" s="414">
        <v>220</v>
      </c>
      <c r="AD67" s="286">
        <v>910</v>
      </c>
      <c r="AE67" s="287">
        <v>1925</v>
      </c>
      <c r="AF67" s="300">
        <v>1925</v>
      </c>
      <c r="AG67" s="301">
        <v>1925</v>
      </c>
      <c r="AH67" s="285">
        <v>62</v>
      </c>
      <c r="AI67" s="286">
        <v>3000</v>
      </c>
      <c r="AJ67" s="285">
        <v>62</v>
      </c>
      <c r="AK67" s="292">
        <v>1310</v>
      </c>
      <c r="AL67" s="296">
        <v>39</v>
      </c>
    </row>
    <row r="68" spans="1:38" s="295" customFormat="1" ht="28.5" customHeight="1" x14ac:dyDescent="0.35">
      <c r="A68" s="285">
        <v>38</v>
      </c>
      <c r="B68" s="286">
        <v>1630</v>
      </c>
      <c r="C68" s="285">
        <v>38</v>
      </c>
      <c r="D68" s="287">
        <v>3540</v>
      </c>
      <c r="E68" s="285">
        <v>38</v>
      </c>
      <c r="F68" s="287">
        <v>1210</v>
      </c>
      <c r="G68" s="285">
        <v>38</v>
      </c>
      <c r="H68" s="288">
        <v>13300</v>
      </c>
      <c r="I68" s="285">
        <v>38</v>
      </c>
      <c r="J68" s="287">
        <v>1760</v>
      </c>
      <c r="K68" s="285">
        <v>38</v>
      </c>
      <c r="L68" s="288">
        <v>11700</v>
      </c>
      <c r="M68" s="285">
        <v>38</v>
      </c>
      <c r="N68" s="288">
        <v>34400</v>
      </c>
      <c r="O68" s="285">
        <v>38</v>
      </c>
      <c r="P68" s="288">
        <v>70900</v>
      </c>
      <c r="Q68" s="285">
        <v>38</v>
      </c>
      <c r="R68" s="288">
        <v>64724</v>
      </c>
      <c r="S68" s="285">
        <v>38</v>
      </c>
      <c r="T68" s="288">
        <v>154000</v>
      </c>
      <c r="U68" s="285">
        <v>38</v>
      </c>
      <c r="V68" s="286">
        <v>2060</v>
      </c>
      <c r="W68" s="285">
        <v>38</v>
      </c>
      <c r="X68" s="288"/>
      <c r="Y68" s="285">
        <v>38</v>
      </c>
      <c r="Z68" s="298">
        <v>127</v>
      </c>
      <c r="AA68" s="290">
        <v>375</v>
      </c>
      <c r="AB68" s="290">
        <v>860</v>
      </c>
      <c r="AC68" s="413" t="s">
        <v>739</v>
      </c>
      <c r="AD68" s="291">
        <v>920</v>
      </c>
      <c r="AE68" s="292">
        <v>1950</v>
      </c>
      <c r="AF68" s="293">
        <v>1950</v>
      </c>
      <c r="AG68" s="294">
        <v>1950</v>
      </c>
      <c r="AH68" s="296">
        <v>63</v>
      </c>
      <c r="AI68" s="291" t="s">
        <v>739</v>
      </c>
      <c r="AJ68" s="296">
        <v>63</v>
      </c>
      <c r="AK68" s="287">
        <v>1320</v>
      </c>
      <c r="AL68" s="285">
        <v>38</v>
      </c>
    </row>
    <row r="69" spans="1:38" s="295" customFormat="1" ht="28.5" customHeight="1" x14ac:dyDescent="0.35">
      <c r="A69" s="296">
        <v>37</v>
      </c>
      <c r="B69" s="291">
        <v>1640</v>
      </c>
      <c r="C69" s="296">
        <v>37</v>
      </c>
      <c r="D69" s="292">
        <v>3560</v>
      </c>
      <c r="E69" s="296">
        <v>37</v>
      </c>
      <c r="F69" s="292">
        <v>1220</v>
      </c>
      <c r="G69" s="296">
        <v>37</v>
      </c>
      <c r="H69" s="297">
        <v>13400</v>
      </c>
      <c r="I69" s="296">
        <v>37</v>
      </c>
      <c r="J69" s="292">
        <v>1770</v>
      </c>
      <c r="K69" s="296">
        <v>37</v>
      </c>
      <c r="L69" s="297">
        <v>11800</v>
      </c>
      <c r="M69" s="296">
        <v>37</v>
      </c>
      <c r="N69" s="288">
        <v>34600</v>
      </c>
      <c r="O69" s="296">
        <v>37</v>
      </c>
      <c r="P69" s="288">
        <v>71200</v>
      </c>
      <c r="Q69" s="296">
        <v>37</v>
      </c>
      <c r="R69" s="288">
        <v>64824</v>
      </c>
      <c r="S69" s="296">
        <v>37</v>
      </c>
      <c r="T69" s="288">
        <v>155000</v>
      </c>
      <c r="U69" s="296">
        <v>37</v>
      </c>
      <c r="V69" s="291">
        <v>2070</v>
      </c>
      <c r="W69" s="296">
        <v>37</v>
      </c>
      <c r="X69" s="297"/>
      <c r="Y69" s="296">
        <v>37</v>
      </c>
      <c r="Z69" s="289">
        <v>128</v>
      </c>
      <c r="AA69" s="299">
        <v>378</v>
      </c>
      <c r="AB69" s="299">
        <v>870</v>
      </c>
      <c r="AC69" s="414">
        <v>225</v>
      </c>
      <c r="AD69" s="286">
        <v>930</v>
      </c>
      <c r="AE69" s="287">
        <v>1975</v>
      </c>
      <c r="AF69" s="300">
        <v>1975</v>
      </c>
      <c r="AG69" s="301">
        <v>1975</v>
      </c>
      <c r="AH69" s="285">
        <v>64</v>
      </c>
      <c r="AI69" s="286">
        <v>3100</v>
      </c>
      <c r="AJ69" s="285">
        <v>64</v>
      </c>
      <c r="AK69" s="292">
        <v>1330</v>
      </c>
      <c r="AL69" s="296">
        <v>37</v>
      </c>
    </row>
    <row r="70" spans="1:38" s="295" customFormat="1" ht="28.5" customHeight="1" x14ac:dyDescent="0.35">
      <c r="A70" s="285">
        <v>36</v>
      </c>
      <c r="B70" s="286">
        <v>1650</v>
      </c>
      <c r="C70" s="285">
        <v>36</v>
      </c>
      <c r="D70" s="287">
        <v>3580</v>
      </c>
      <c r="E70" s="285">
        <v>36</v>
      </c>
      <c r="F70" s="287">
        <v>1230</v>
      </c>
      <c r="G70" s="285">
        <v>36</v>
      </c>
      <c r="H70" s="288">
        <v>13500</v>
      </c>
      <c r="I70" s="285">
        <v>36</v>
      </c>
      <c r="J70" s="287">
        <v>1780</v>
      </c>
      <c r="K70" s="285">
        <v>36</v>
      </c>
      <c r="L70" s="288">
        <v>11900</v>
      </c>
      <c r="M70" s="285">
        <v>36</v>
      </c>
      <c r="N70" s="288">
        <v>34800</v>
      </c>
      <c r="O70" s="285">
        <v>36</v>
      </c>
      <c r="P70" s="288">
        <v>71500</v>
      </c>
      <c r="Q70" s="285">
        <v>36</v>
      </c>
      <c r="R70" s="288">
        <v>64924</v>
      </c>
      <c r="S70" s="285">
        <v>36</v>
      </c>
      <c r="T70" s="288">
        <v>160000</v>
      </c>
      <c r="U70" s="285">
        <v>36</v>
      </c>
      <c r="V70" s="286">
        <v>2080</v>
      </c>
      <c r="W70" s="285">
        <v>36</v>
      </c>
      <c r="X70" s="288"/>
      <c r="Y70" s="285">
        <v>36</v>
      </c>
      <c r="Z70" s="298">
        <v>129</v>
      </c>
      <c r="AA70" s="290">
        <v>381</v>
      </c>
      <c r="AB70" s="290">
        <v>880</v>
      </c>
      <c r="AC70" s="413" t="s">
        <v>739</v>
      </c>
      <c r="AD70" s="291">
        <v>940</v>
      </c>
      <c r="AE70" s="292">
        <v>2000</v>
      </c>
      <c r="AF70" s="293">
        <v>2000</v>
      </c>
      <c r="AG70" s="294">
        <v>2000</v>
      </c>
      <c r="AH70" s="296">
        <v>65</v>
      </c>
      <c r="AI70" s="291" t="s">
        <v>739</v>
      </c>
      <c r="AJ70" s="296">
        <v>65</v>
      </c>
      <c r="AK70" s="287">
        <v>1340</v>
      </c>
      <c r="AL70" s="285">
        <v>36</v>
      </c>
    </row>
    <row r="71" spans="1:38" s="295" customFormat="1" ht="28.5" customHeight="1" x14ac:dyDescent="0.35">
      <c r="A71" s="296">
        <v>35</v>
      </c>
      <c r="B71" s="291">
        <v>1660</v>
      </c>
      <c r="C71" s="296">
        <v>35</v>
      </c>
      <c r="D71" s="292">
        <v>3600</v>
      </c>
      <c r="E71" s="296">
        <v>35</v>
      </c>
      <c r="F71" s="292">
        <v>1240</v>
      </c>
      <c r="G71" s="296">
        <v>35</v>
      </c>
      <c r="H71" s="297">
        <v>13600</v>
      </c>
      <c r="I71" s="296">
        <v>35</v>
      </c>
      <c r="J71" s="292">
        <v>1790</v>
      </c>
      <c r="K71" s="296">
        <v>35</v>
      </c>
      <c r="L71" s="297">
        <v>12000</v>
      </c>
      <c r="M71" s="296">
        <v>35</v>
      </c>
      <c r="N71" s="288">
        <v>35000</v>
      </c>
      <c r="O71" s="296">
        <v>35</v>
      </c>
      <c r="P71" s="288">
        <v>71800</v>
      </c>
      <c r="Q71" s="296">
        <v>35</v>
      </c>
      <c r="R71" s="288">
        <v>65024</v>
      </c>
      <c r="S71" s="296">
        <v>35</v>
      </c>
      <c r="T71" s="288">
        <v>161000</v>
      </c>
      <c r="U71" s="296">
        <v>35</v>
      </c>
      <c r="V71" s="291">
        <v>2090</v>
      </c>
      <c r="W71" s="296">
        <v>35</v>
      </c>
      <c r="X71" s="297"/>
      <c r="Y71" s="296">
        <v>35</v>
      </c>
      <c r="Z71" s="289">
        <v>130</v>
      </c>
      <c r="AA71" s="299">
        <v>384</v>
      </c>
      <c r="AB71" s="299">
        <v>890</v>
      </c>
      <c r="AC71" s="414">
        <v>230</v>
      </c>
      <c r="AD71" s="286">
        <v>950</v>
      </c>
      <c r="AE71" s="287">
        <v>2025</v>
      </c>
      <c r="AF71" s="300">
        <v>2025</v>
      </c>
      <c r="AG71" s="301">
        <v>2025</v>
      </c>
      <c r="AH71" s="285">
        <v>66</v>
      </c>
      <c r="AI71" s="286">
        <v>3200</v>
      </c>
      <c r="AJ71" s="285">
        <v>66</v>
      </c>
      <c r="AK71" s="292">
        <v>1350</v>
      </c>
      <c r="AL71" s="296">
        <v>35</v>
      </c>
    </row>
    <row r="72" spans="1:38" s="295" customFormat="1" ht="28.5" customHeight="1" x14ac:dyDescent="0.35">
      <c r="A72" s="285">
        <v>34</v>
      </c>
      <c r="B72" s="286">
        <v>1670</v>
      </c>
      <c r="C72" s="285">
        <v>34</v>
      </c>
      <c r="D72" s="287">
        <v>3620</v>
      </c>
      <c r="E72" s="285">
        <v>34</v>
      </c>
      <c r="F72" s="287">
        <v>1250</v>
      </c>
      <c r="G72" s="285">
        <v>34</v>
      </c>
      <c r="H72" s="288">
        <v>13700</v>
      </c>
      <c r="I72" s="285">
        <v>34</v>
      </c>
      <c r="J72" s="287">
        <v>1800</v>
      </c>
      <c r="K72" s="285">
        <v>34</v>
      </c>
      <c r="L72" s="288">
        <v>12200</v>
      </c>
      <c r="M72" s="285">
        <v>34</v>
      </c>
      <c r="N72" s="288">
        <v>35200</v>
      </c>
      <c r="O72" s="285">
        <v>34</v>
      </c>
      <c r="P72" s="288">
        <v>72100</v>
      </c>
      <c r="Q72" s="285">
        <v>34</v>
      </c>
      <c r="R72" s="288">
        <v>65124</v>
      </c>
      <c r="S72" s="285">
        <v>34</v>
      </c>
      <c r="T72" s="288">
        <v>162000</v>
      </c>
      <c r="U72" s="285">
        <v>34</v>
      </c>
      <c r="V72" s="286">
        <v>2100</v>
      </c>
      <c r="W72" s="285">
        <v>34</v>
      </c>
      <c r="X72" s="288"/>
      <c r="Y72" s="285">
        <v>34</v>
      </c>
      <c r="Z72" s="298">
        <v>131</v>
      </c>
      <c r="AA72" s="290">
        <v>387</v>
      </c>
      <c r="AB72" s="290">
        <v>900</v>
      </c>
      <c r="AC72" s="413" t="s">
        <v>739</v>
      </c>
      <c r="AD72" s="291">
        <v>960</v>
      </c>
      <c r="AE72" s="292">
        <v>2050</v>
      </c>
      <c r="AF72" s="293">
        <v>2050</v>
      </c>
      <c r="AG72" s="294">
        <v>2050</v>
      </c>
      <c r="AH72" s="296">
        <v>67</v>
      </c>
      <c r="AI72" s="291" t="s">
        <v>739</v>
      </c>
      <c r="AJ72" s="296">
        <v>67</v>
      </c>
      <c r="AK72" s="287">
        <v>1360</v>
      </c>
      <c r="AL72" s="285">
        <v>34</v>
      </c>
    </row>
    <row r="73" spans="1:38" s="295" customFormat="1" ht="28.5" customHeight="1" x14ac:dyDescent="0.35">
      <c r="A73" s="296">
        <v>33</v>
      </c>
      <c r="B73" s="291">
        <v>1680</v>
      </c>
      <c r="C73" s="296">
        <v>33</v>
      </c>
      <c r="D73" s="292">
        <v>3640</v>
      </c>
      <c r="E73" s="296">
        <v>33</v>
      </c>
      <c r="F73" s="292">
        <v>1260</v>
      </c>
      <c r="G73" s="296">
        <v>33</v>
      </c>
      <c r="H73" s="297">
        <v>13800</v>
      </c>
      <c r="I73" s="296">
        <v>33</v>
      </c>
      <c r="J73" s="292">
        <v>1810</v>
      </c>
      <c r="K73" s="296">
        <v>33</v>
      </c>
      <c r="L73" s="297">
        <v>12400</v>
      </c>
      <c r="M73" s="296">
        <v>33</v>
      </c>
      <c r="N73" s="288">
        <v>35400</v>
      </c>
      <c r="O73" s="296">
        <v>33</v>
      </c>
      <c r="P73" s="288">
        <v>72400</v>
      </c>
      <c r="Q73" s="296">
        <v>33</v>
      </c>
      <c r="R73" s="288">
        <v>65224</v>
      </c>
      <c r="S73" s="296">
        <v>33</v>
      </c>
      <c r="T73" s="288">
        <v>163000</v>
      </c>
      <c r="U73" s="296">
        <v>33</v>
      </c>
      <c r="V73" s="291">
        <v>2110</v>
      </c>
      <c r="W73" s="296">
        <v>33</v>
      </c>
      <c r="X73" s="297"/>
      <c r="Y73" s="296">
        <v>33</v>
      </c>
      <c r="Z73" s="289">
        <v>132</v>
      </c>
      <c r="AA73" s="299">
        <v>390</v>
      </c>
      <c r="AB73" s="299">
        <v>910</v>
      </c>
      <c r="AC73" s="414">
        <v>235</v>
      </c>
      <c r="AD73" s="286">
        <v>970</v>
      </c>
      <c r="AE73" s="287">
        <v>2075</v>
      </c>
      <c r="AF73" s="300">
        <v>2075</v>
      </c>
      <c r="AG73" s="301">
        <v>2075</v>
      </c>
      <c r="AH73" s="285">
        <v>68</v>
      </c>
      <c r="AI73" s="286">
        <v>3300</v>
      </c>
      <c r="AJ73" s="285">
        <v>68</v>
      </c>
      <c r="AK73" s="292">
        <v>1370</v>
      </c>
      <c r="AL73" s="296">
        <v>33</v>
      </c>
    </row>
    <row r="74" spans="1:38" s="295" customFormat="1" ht="28.5" customHeight="1" x14ac:dyDescent="0.35">
      <c r="A74" s="285">
        <v>32</v>
      </c>
      <c r="B74" s="286">
        <v>1690</v>
      </c>
      <c r="C74" s="285">
        <v>32</v>
      </c>
      <c r="D74" s="287">
        <v>3660</v>
      </c>
      <c r="E74" s="285">
        <v>32</v>
      </c>
      <c r="F74" s="287">
        <v>1270</v>
      </c>
      <c r="G74" s="285">
        <v>32</v>
      </c>
      <c r="H74" s="288">
        <v>13900</v>
      </c>
      <c r="I74" s="285">
        <v>32</v>
      </c>
      <c r="J74" s="287">
        <v>1820</v>
      </c>
      <c r="K74" s="285">
        <v>32</v>
      </c>
      <c r="L74" s="288">
        <v>12600</v>
      </c>
      <c r="M74" s="285">
        <v>32</v>
      </c>
      <c r="N74" s="288">
        <v>35600</v>
      </c>
      <c r="O74" s="285">
        <v>32</v>
      </c>
      <c r="P74" s="288">
        <v>72700</v>
      </c>
      <c r="Q74" s="285">
        <v>32</v>
      </c>
      <c r="R74" s="288">
        <v>65324</v>
      </c>
      <c r="S74" s="285">
        <v>32</v>
      </c>
      <c r="T74" s="288">
        <v>164000</v>
      </c>
      <c r="U74" s="285">
        <v>32</v>
      </c>
      <c r="V74" s="286">
        <v>2120</v>
      </c>
      <c r="W74" s="285">
        <v>32</v>
      </c>
      <c r="X74" s="288"/>
      <c r="Y74" s="285">
        <v>32</v>
      </c>
      <c r="Z74" s="298">
        <v>133</v>
      </c>
      <c r="AA74" s="290">
        <v>393</v>
      </c>
      <c r="AB74" s="290">
        <v>920</v>
      </c>
      <c r="AC74" s="413" t="s">
        <v>739</v>
      </c>
      <c r="AD74" s="291">
        <v>980</v>
      </c>
      <c r="AE74" s="292">
        <v>2100</v>
      </c>
      <c r="AF74" s="293">
        <v>2100</v>
      </c>
      <c r="AG74" s="294">
        <v>2100</v>
      </c>
      <c r="AH74" s="296">
        <v>69</v>
      </c>
      <c r="AI74" s="291" t="s">
        <v>739</v>
      </c>
      <c r="AJ74" s="296">
        <v>69</v>
      </c>
      <c r="AK74" s="287">
        <v>1380</v>
      </c>
      <c r="AL74" s="285">
        <v>32</v>
      </c>
    </row>
    <row r="75" spans="1:38" s="295" customFormat="1" ht="28.5" customHeight="1" x14ac:dyDescent="0.35">
      <c r="A75" s="296">
        <v>31</v>
      </c>
      <c r="B75" s="291">
        <v>1700</v>
      </c>
      <c r="C75" s="296">
        <v>31</v>
      </c>
      <c r="D75" s="292">
        <v>3680</v>
      </c>
      <c r="E75" s="296">
        <v>31</v>
      </c>
      <c r="F75" s="292">
        <v>1280</v>
      </c>
      <c r="G75" s="296">
        <v>31</v>
      </c>
      <c r="H75" s="297">
        <v>14000</v>
      </c>
      <c r="I75" s="296">
        <v>31</v>
      </c>
      <c r="J75" s="292">
        <v>1830</v>
      </c>
      <c r="K75" s="296">
        <v>31</v>
      </c>
      <c r="L75" s="297">
        <v>12800</v>
      </c>
      <c r="M75" s="296">
        <v>31</v>
      </c>
      <c r="N75" s="288">
        <v>35800</v>
      </c>
      <c r="O75" s="296">
        <v>31</v>
      </c>
      <c r="P75" s="288">
        <v>73000</v>
      </c>
      <c r="Q75" s="296">
        <v>31</v>
      </c>
      <c r="R75" s="288">
        <v>65424</v>
      </c>
      <c r="S75" s="296">
        <v>31</v>
      </c>
      <c r="T75" s="288">
        <v>165000</v>
      </c>
      <c r="U75" s="296">
        <v>31</v>
      </c>
      <c r="V75" s="291">
        <v>2130</v>
      </c>
      <c r="W75" s="296">
        <v>31</v>
      </c>
      <c r="X75" s="297"/>
      <c r="Y75" s="296">
        <v>31</v>
      </c>
      <c r="Z75" s="289">
        <v>134</v>
      </c>
      <c r="AA75" s="299">
        <v>397</v>
      </c>
      <c r="AB75" s="299">
        <v>930</v>
      </c>
      <c r="AC75" s="414">
        <v>240</v>
      </c>
      <c r="AD75" s="286">
        <v>990</v>
      </c>
      <c r="AE75" s="287">
        <v>2125</v>
      </c>
      <c r="AF75" s="300">
        <v>2200</v>
      </c>
      <c r="AG75" s="301">
        <v>2125</v>
      </c>
      <c r="AH75" s="285">
        <v>70</v>
      </c>
      <c r="AI75" s="286">
        <v>3400</v>
      </c>
      <c r="AJ75" s="285">
        <v>70</v>
      </c>
      <c r="AK75" s="292">
        <v>1390</v>
      </c>
      <c r="AL75" s="296">
        <v>31</v>
      </c>
    </row>
    <row r="76" spans="1:38" s="295" customFormat="1" ht="28.5" customHeight="1" x14ac:dyDescent="0.35">
      <c r="A76" s="285">
        <v>30</v>
      </c>
      <c r="B76" s="286">
        <v>1710</v>
      </c>
      <c r="C76" s="285">
        <v>30</v>
      </c>
      <c r="D76" s="287">
        <v>3700</v>
      </c>
      <c r="E76" s="285">
        <v>30</v>
      </c>
      <c r="F76" s="287">
        <v>1290</v>
      </c>
      <c r="G76" s="285">
        <v>30</v>
      </c>
      <c r="H76" s="288">
        <v>14100</v>
      </c>
      <c r="I76" s="285">
        <v>30</v>
      </c>
      <c r="J76" s="287">
        <v>1840</v>
      </c>
      <c r="K76" s="285">
        <v>30</v>
      </c>
      <c r="L76" s="288">
        <v>13000</v>
      </c>
      <c r="M76" s="285">
        <v>30</v>
      </c>
      <c r="N76" s="288">
        <v>40000</v>
      </c>
      <c r="O76" s="285">
        <v>30</v>
      </c>
      <c r="P76" s="288">
        <v>73500</v>
      </c>
      <c r="Q76" s="285">
        <v>30</v>
      </c>
      <c r="R76" s="288">
        <v>65524</v>
      </c>
      <c r="S76" s="285">
        <v>30</v>
      </c>
      <c r="T76" s="288">
        <v>170000</v>
      </c>
      <c r="U76" s="285">
        <v>30</v>
      </c>
      <c r="V76" s="286">
        <v>2140</v>
      </c>
      <c r="W76" s="285">
        <v>30</v>
      </c>
      <c r="X76" s="288"/>
      <c r="Y76" s="285">
        <v>30</v>
      </c>
      <c r="Z76" s="298">
        <v>135</v>
      </c>
      <c r="AA76" s="290">
        <v>400</v>
      </c>
      <c r="AB76" s="290">
        <v>940</v>
      </c>
      <c r="AC76" s="413" t="s">
        <v>739</v>
      </c>
      <c r="AD76" s="291">
        <v>1000</v>
      </c>
      <c r="AE76" s="292">
        <v>2150</v>
      </c>
      <c r="AF76" s="293">
        <v>2300</v>
      </c>
      <c r="AG76" s="294">
        <v>2150</v>
      </c>
      <c r="AH76" s="296">
        <v>71</v>
      </c>
      <c r="AI76" s="291" t="s">
        <v>739</v>
      </c>
      <c r="AJ76" s="296">
        <v>71</v>
      </c>
      <c r="AK76" s="287">
        <v>1400</v>
      </c>
      <c r="AL76" s="285">
        <v>30</v>
      </c>
    </row>
    <row r="77" spans="1:38" s="295" customFormat="1" ht="28.5" customHeight="1" x14ac:dyDescent="0.35">
      <c r="A77" s="296">
        <v>29</v>
      </c>
      <c r="B77" s="291">
        <v>1720</v>
      </c>
      <c r="C77" s="296">
        <v>29</v>
      </c>
      <c r="D77" s="292">
        <v>3720</v>
      </c>
      <c r="E77" s="296">
        <v>29</v>
      </c>
      <c r="F77" s="292">
        <v>1300</v>
      </c>
      <c r="G77" s="296">
        <v>29</v>
      </c>
      <c r="H77" s="297">
        <v>14200</v>
      </c>
      <c r="I77" s="296">
        <v>29</v>
      </c>
      <c r="J77" s="292">
        <v>1850</v>
      </c>
      <c r="K77" s="296">
        <v>29</v>
      </c>
      <c r="L77" s="297">
        <v>13200</v>
      </c>
      <c r="M77" s="296">
        <v>29</v>
      </c>
      <c r="N77" s="288">
        <v>40200</v>
      </c>
      <c r="O77" s="296">
        <v>29</v>
      </c>
      <c r="P77" s="288">
        <v>74000</v>
      </c>
      <c r="Q77" s="296">
        <v>29</v>
      </c>
      <c r="R77" s="288">
        <v>65624</v>
      </c>
      <c r="S77" s="296">
        <v>29</v>
      </c>
      <c r="T77" s="288">
        <v>171000</v>
      </c>
      <c r="U77" s="296">
        <v>29</v>
      </c>
      <c r="V77" s="291">
        <v>2150</v>
      </c>
      <c r="W77" s="296">
        <v>29</v>
      </c>
      <c r="X77" s="297"/>
      <c r="Y77" s="296">
        <v>29</v>
      </c>
      <c r="Z77" s="289">
        <v>136</v>
      </c>
      <c r="AA77" s="299">
        <v>410</v>
      </c>
      <c r="AB77" s="299">
        <v>950</v>
      </c>
      <c r="AC77" s="414">
        <v>245</v>
      </c>
      <c r="AD77" s="286">
        <v>1010</v>
      </c>
      <c r="AE77" s="287">
        <v>2175</v>
      </c>
      <c r="AF77" s="300">
        <v>2400</v>
      </c>
      <c r="AG77" s="301">
        <v>2175</v>
      </c>
      <c r="AH77" s="285">
        <v>72</v>
      </c>
      <c r="AI77" s="286">
        <v>3500</v>
      </c>
      <c r="AJ77" s="285">
        <v>72</v>
      </c>
      <c r="AK77" s="292">
        <v>1410</v>
      </c>
      <c r="AL77" s="296">
        <v>29</v>
      </c>
    </row>
    <row r="78" spans="1:38" s="295" customFormat="1" ht="28.5" customHeight="1" x14ac:dyDescent="0.35">
      <c r="A78" s="285">
        <v>28</v>
      </c>
      <c r="B78" s="286">
        <v>1730</v>
      </c>
      <c r="C78" s="285">
        <v>28</v>
      </c>
      <c r="D78" s="287">
        <v>3740</v>
      </c>
      <c r="E78" s="285">
        <v>28</v>
      </c>
      <c r="F78" s="287">
        <v>1310</v>
      </c>
      <c r="G78" s="285">
        <v>28</v>
      </c>
      <c r="H78" s="288">
        <v>14300</v>
      </c>
      <c r="I78" s="285">
        <v>28</v>
      </c>
      <c r="J78" s="287">
        <v>1860</v>
      </c>
      <c r="K78" s="285">
        <v>28</v>
      </c>
      <c r="L78" s="288">
        <v>13400</v>
      </c>
      <c r="M78" s="285">
        <v>28</v>
      </c>
      <c r="N78" s="288">
        <v>40400</v>
      </c>
      <c r="O78" s="285">
        <v>28</v>
      </c>
      <c r="P78" s="288">
        <v>74500</v>
      </c>
      <c r="Q78" s="285">
        <v>28</v>
      </c>
      <c r="R78" s="288">
        <v>65724</v>
      </c>
      <c r="S78" s="285">
        <v>28</v>
      </c>
      <c r="T78" s="288">
        <v>172000</v>
      </c>
      <c r="U78" s="285">
        <v>28</v>
      </c>
      <c r="V78" s="286">
        <v>2160</v>
      </c>
      <c r="W78" s="285">
        <v>28</v>
      </c>
      <c r="X78" s="288"/>
      <c r="Y78" s="285">
        <v>28</v>
      </c>
      <c r="Z78" s="298">
        <v>137</v>
      </c>
      <c r="AA78" s="290">
        <v>420</v>
      </c>
      <c r="AB78" s="290">
        <v>960</v>
      </c>
      <c r="AC78" s="413" t="s">
        <v>739</v>
      </c>
      <c r="AD78" s="291">
        <v>1020</v>
      </c>
      <c r="AE78" s="292">
        <v>2200</v>
      </c>
      <c r="AF78" s="293">
        <v>2500</v>
      </c>
      <c r="AG78" s="294">
        <v>2200</v>
      </c>
      <c r="AH78" s="296">
        <v>73</v>
      </c>
      <c r="AI78" s="291" t="s">
        <v>739</v>
      </c>
      <c r="AJ78" s="296">
        <v>73</v>
      </c>
      <c r="AK78" s="287">
        <v>1420</v>
      </c>
      <c r="AL78" s="285">
        <v>28</v>
      </c>
    </row>
    <row r="79" spans="1:38" s="295" customFormat="1" ht="28.5" customHeight="1" x14ac:dyDescent="0.35">
      <c r="A79" s="296">
        <v>27</v>
      </c>
      <c r="B79" s="291">
        <v>1740</v>
      </c>
      <c r="C79" s="296">
        <v>27</v>
      </c>
      <c r="D79" s="292">
        <v>3760</v>
      </c>
      <c r="E79" s="296">
        <v>27</v>
      </c>
      <c r="F79" s="292">
        <v>1320</v>
      </c>
      <c r="G79" s="296">
        <v>27</v>
      </c>
      <c r="H79" s="297">
        <v>14400</v>
      </c>
      <c r="I79" s="296">
        <v>27</v>
      </c>
      <c r="J79" s="292">
        <v>1870</v>
      </c>
      <c r="K79" s="296">
        <v>27</v>
      </c>
      <c r="L79" s="297">
        <v>13600</v>
      </c>
      <c r="M79" s="296">
        <v>27</v>
      </c>
      <c r="N79" s="288">
        <v>40600</v>
      </c>
      <c r="O79" s="296">
        <v>27</v>
      </c>
      <c r="P79" s="288">
        <v>75000</v>
      </c>
      <c r="Q79" s="296">
        <v>27</v>
      </c>
      <c r="R79" s="288">
        <v>65824</v>
      </c>
      <c r="S79" s="296">
        <v>27</v>
      </c>
      <c r="T79" s="288">
        <v>173000</v>
      </c>
      <c r="U79" s="296">
        <v>27</v>
      </c>
      <c r="V79" s="291">
        <v>2170</v>
      </c>
      <c r="W79" s="296">
        <v>27</v>
      </c>
      <c r="X79" s="297"/>
      <c r="Y79" s="296">
        <v>27</v>
      </c>
      <c r="Z79" s="289">
        <v>138</v>
      </c>
      <c r="AA79" s="299">
        <v>430</v>
      </c>
      <c r="AB79" s="299">
        <v>970</v>
      </c>
      <c r="AC79" s="414">
        <v>250</v>
      </c>
      <c r="AD79" s="286">
        <v>1030</v>
      </c>
      <c r="AE79" s="287">
        <v>2250</v>
      </c>
      <c r="AF79" s="300">
        <v>2600</v>
      </c>
      <c r="AG79" s="301">
        <v>2250</v>
      </c>
      <c r="AH79" s="285">
        <v>74</v>
      </c>
      <c r="AI79" s="286">
        <v>3600</v>
      </c>
      <c r="AJ79" s="285">
        <v>74</v>
      </c>
      <c r="AK79" s="292">
        <v>1430</v>
      </c>
      <c r="AL79" s="296">
        <v>27</v>
      </c>
    </row>
    <row r="80" spans="1:38" s="295" customFormat="1" ht="28.5" customHeight="1" x14ac:dyDescent="0.35">
      <c r="A80" s="285">
        <v>26</v>
      </c>
      <c r="B80" s="286">
        <v>1750</v>
      </c>
      <c r="C80" s="285">
        <v>26</v>
      </c>
      <c r="D80" s="287">
        <v>3780</v>
      </c>
      <c r="E80" s="285">
        <v>26</v>
      </c>
      <c r="F80" s="287">
        <v>1330</v>
      </c>
      <c r="G80" s="285">
        <v>26</v>
      </c>
      <c r="H80" s="288">
        <v>14500</v>
      </c>
      <c r="I80" s="285">
        <v>26</v>
      </c>
      <c r="J80" s="287">
        <v>1880</v>
      </c>
      <c r="K80" s="285">
        <v>26</v>
      </c>
      <c r="L80" s="288">
        <v>13800</v>
      </c>
      <c r="M80" s="285">
        <v>26</v>
      </c>
      <c r="N80" s="288">
        <v>40800</v>
      </c>
      <c r="O80" s="285">
        <v>26</v>
      </c>
      <c r="P80" s="288">
        <v>75500</v>
      </c>
      <c r="Q80" s="285">
        <v>26</v>
      </c>
      <c r="R80" s="288">
        <v>65924</v>
      </c>
      <c r="S80" s="285">
        <v>26</v>
      </c>
      <c r="T80" s="288">
        <v>174000</v>
      </c>
      <c r="U80" s="285">
        <v>26</v>
      </c>
      <c r="V80" s="286">
        <v>2180</v>
      </c>
      <c r="W80" s="285">
        <v>26</v>
      </c>
      <c r="X80" s="288"/>
      <c r="Y80" s="285">
        <v>26</v>
      </c>
      <c r="Z80" s="298">
        <v>139</v>
      </c>
      <c r="AA80" s="290">
        <v>440</v>
      </c>
      <c r="AB80" s="290">
        <v>980</v>
      </c>
      <c r="AC80" s="413" t="s">
        <v>739</v>
      </c>
      <c r="AD80" s="291">
        <v>1040</v>
      </c>
      <c r="AE80" s="292">
        <v>2300</v>
      </c>
      <c r="AF80" s="293">
        <v>2700</v>
      </c>
      <c r="AG80" s="294">
        <v>2300</v>
      </c>
      <c r="AH80" s="296">
        <v>75</v>
      </c>
      <c r="AI80" s="291" t="s">
        <v>739</v>
      </c>
      <c r="AJ80" s="296">
        <v>75</v>
      </c>
      <c r="AK80" s="287">
        <v>1440</v>
      </c>
      <c r="AL80" s="285">
        <v>26</v>
      </c>
    </row>
    <row r="81" spans="1:38" s="295" customFormat="1" ht="28.5" customHeight="1" x14ac:dyDescent="0.35">
      <c r="A81" s="296">
        <v>25</v>
      </c>
      <c r="B81" s="291">
        <v>1760</v>
      </c>
      <c r="C81" s="296">
        <v>25</v>
      </c>
      <c r="D81" s="292">
        <v>3800</v>
      </c>
      <c r="E81" s="296">
        <v>25</v>
      </c>
      <c r="F81" s="292">
        <v>1340</v>
      </c>
      <c r="G81" s="296">
        <v>25</v>
      </c>
      <c r="H81" s="297">
        <v>14600</v>
      </c>
      <c r="I81" s="296">
        <v>25</v>
      </c>
      <c r="J81" s="292">
        <v>1890</v>
      </c>
      <c r="K81" s="296">
        <v>25</v>
      </c>
      <c r="L81" s="297">
        <v>14000</v>
      </c>
      <c r="M81" s="296">
        <v>25</v>
      </c>
      <c r="N81" s="288">
        <v>41000</v>
      </c>
      <c r="O81" s="296">
        <v>25</v>
      </c>
      <c r="P81" s="288">
        <v>80000</v>
      </c>
      <c r="Q81" s="296">
        <v>25</v>
      </c>
      <c r="R81" s="288">
        <v>70024</v>
      </c>
      <c r="S81" s="296">
        <v>25</v>
      </c>
      <c r="T81" s="288">
        <v>175000</v>
      </c>
      <c r="U81" s="296">
        <v>25</v>
      </c>
      <c r="V81" s="291">
        <v>2190</v>
      </c>
      <c r="W81" s="296">
        <v>25</v>
      </c>
      <c r="X81" s="297"/>
      <c r="Y81" s="296">
        <v>25</v>
      </c>
      <c r="Z81" s="289">
        <v>140</v>
      </c>
      <c r="AA81" s="299">
        <v>450</v>
      </c>
      <c r="AB81" s="299">
        <v>990</v>
      </c>
      <c r="AC81" s="414">
        <v>255</v>
      </c>
      <c r="AD81" s="286">
        <v>1050</v>
      </c>
      <c r="AE81" s="287">
        <v>2350</v>
      </c>
      <c r="AF81" s="300">
        <v>2800</v>
      </c>
      <c r="AG81" s="301">
        <v>2350</v>
      </c>
      <c r="AH81" s="285">
        <v>76</v>
      </c>
      <c r="AI81" s="286">
        <v>3700</v>
      </c>
      <c r="AJ81" s="285">
        <v>76</v>
      </c>
      <c r="AK81" s="292">
        <v>1450</v>
      </c>
      <c r="AL81" s="296">
        <v>25</v>
      </c>
    </row>
    <row r="82" spans="1:38" s="295" customFormat="1" ht="28.5" customHeight="1" x14ac:dyDescent="0.35">
      <c r="A82" s="285">
        <v>24</v>
      </c>
      <c r="B82" s="286">
        <v>1770</v>
      </c>
      <c r="C82" s="285">
        <v>24</v>
      </c>
      <c r="D82" s="287">
        <v>3850</v>
      </c>
      <c r="E82" s="285">
        <v>24</v>
      </c>
      <c r="F82" s="287">
        <v>1350</v>
      </c>
      <c r="G82" s="285">
        <v>24</v>
      </c>
      <c r="H82" s="288">
        <v>14700</v>
      </c>
      <c r="I82" s="285">
        <v>24</v>
      </c>
      <c r="J82" s="287">
        <v>1900</v>
      </c>
      <c r="K82" s="285">
        <v>24</v>
      </c>
      <c r="L82" s="288">
        <v>14200</v>
      </c>
      <c r="M82" s="285">
        <v>24</v>
      </c>
      <c r="N82" s="288">
        <v>41200</v>
      </c>
      <c r="O82" s="285">
        <v>24</v>
      </c>
      <c r="P82" s="288">
        <v>80500</v>
      </c>
      <c r="Q82" s="285">
        <v>24</v>
      </c>
      <c r="R82" s="288">
        <v>70124</v>
      </c>
      <c r="S82" s="285">
        <v>24</v>
      </c>
      <c r="T82" s="288">
        <v>180000</v>
      </c>
      <c r="U82" s="285">
        <v>24</v>
      </c>
      <c r="V82" s="286">
        <v>2200</v>
      </c>
      <c r="W82" s="285">
        <v>24</v>
      </c>
      <c r="X82" s="288"/>
      <c r="Y82" s="285">
        <v>24</v>
      </c>
      <c r="Z82" s="298">
        <v>142</v>
      </c>
      <c r="AA82" s="290">
        <v>460</v>
      </c>
      <c r="AB82" s="290">
        <v>1000</v>
      </c>
      <c r="AC82" s="413" t="s">
        <v>739</v>
      </c>
      <c r="AD82" s="291">
        <v>1060</v>
      </c>
      <c r="AE82" s="292">
        <v>2400</v>
      </c>
      <c r="AF82" s="293">
        <v>2900</v>
      </c>
      <c r="AG82" s="294">
        <v>2400</v>
      </c>
      <c r="AH82" s="296">
        <v>77</v>
      </c>
      <c r="AI82" s="291" t="s">
        <v>739</v>
      </c>
      <c r="AJ82" s="296">
        <v>77</v>
      </c>
      <c r="AK82" s="287">
        <v>1460</v>
      </c>
      <c r="AL82" s="285">
        <v>24</v>
      </c>
    </row>
    <row r="83" spans="1:38" s="295" customFormat="1" ht="28.5" customHeight="1" x14ac:dyDescent="0.35">
      <c r="A83" s="296">
        <v>23</v>
      </c>
      <c r="B83" s="291">
        <v>1780</v>
      </c>
      <c r="C83" s="296">
        <v>23</v>
      </c>
      <c r="D83" s="292">
        <v>3900</v>
      </c>
      <c r="E83" s="296">
        <v>23</v>
      </c>
      <c r="F83" s="292">
        <v>1360</v>
      </c>
      <c r="G83" s="296">
        <v>23</v>
      </c>
      <c r="H83" s="297">
        <v>14800</v>
      </c>
      <c r="I83" s="296">
        <v>23</v>
      </c>
      <c r="J83" s="292">
        <v>1910</v>
      </c>
      <c r="K83" s="296">
        <v>23</v>
      </c>
      <c r="L83" s="297">
        <v>14400</v>
      </c>
      <c r="M83" s="296">
        <v>23</v>
      </c>
      <c r="N83" s="288">
        <v>41400</v>
      </c>
      <c r="O83" s="296">
        <v>23</v>
      </c>
      <c r="P83" s="288">
        <v>81000</v>
      </c>
      <c r="Q83" s="296">
        <v>23</v>
      </c>
      <c r="R83" s="288">
        <v>70224</v>
      </c>
      <c r="S83" s="296">
        <v>23</v>
      </c>
      <c r="T83" s="288">
        <v>181000</v>
      </c>
      <c r="U83" s="296">
        <v>23</v>
      </c>
      <c r="V83" s="291">
        <v>2210</v>
      </c>
      <c r="W83" s="296">
        <v>23</v>
      </c>
      <c r="X83" s="297"/>
      <c r="Y83" s="296">
        <v>23</v>
      </c>
      <c r="Z83" s="289">
        <v>144</v>
      </c>
      <c r="AA83" s="299">
        <v>470</v>
      </c>
      <c r="AB83" s="299">
        <v>1015</v>
      </c>
      <c r="AC83" s="414">
        <v>260</v>
      </c>
      <c r="AD83" s="286">
        <v>1070</v>
      </c>
      <c r="AE83" s="287">
        <v>2450</v>
      </c>
      <c r="AF83" s="300">
        <v>3000</v>
      </c>
      <c r="AG83" s="301">
        <v>2450</v>
      </c>
      <c r="AH83" s="285">
        <v>78</v>
      </c>
      <c r="AI83" s="286">
        <v>3800</v>
      </c>
      <c r="AJ83" s="285">
        <v>78</v>
      </c>
      <c r="AK83" s="292">
        <v>1470</v>
      </c>
      <c r="AL83" s="296">
        <v>23</v>
      </c>
    </row>
    <row r="84" spans="1:38" s="295" customFormat="1" ht="28.5" customHeight="1" x14ac:dyDescent="0.35">
      <c r="A84" s="285">
        <v>22</v>
      </c>
      <c r="B84" s="286">
        <v>1790</v>
      </c>
      <c r="C84" s="285">
        <v>22</v>
      </c>
      <c r="D84" s="287">
        <v>3950</v>
      </c>
      <c r="E84" s="285">
        <v>22</v>
      </c>
      <c r="F84" s="287">
        <v>1370</v>
      </c>
      <c r="G84" s="285">
        <v>22</v>
      </c>
      <c r="H84" s="288">
        <v>14900</v>
      </c>
      <c r="I84" s="285">
        <v>22</v>
      </c>
      <c r="J84" s="287">
        <v>1920</v>
      </c>
      <c r="K84" s="285">
        <v>22</v>
      </c>
      <c r="L84" s="288">
        <v>14600</v>
      </c>
      <c r="M84" s="285">
        <v>22</v>
      </c>
      <c r="N84" s="288">
        <v>41600</v>
      </c>
      <c r="O84" s="285">
        <v>22</v>
      </c>
      <c r="P84" s="288">
        <v>81500</v>
      </c>
      <c r="Q84" s="285">
        <v>22</v>
      </c>
      <c r="R84" s="288">
        <v>70324</v>
      </c>
      <c r="S84" s="285">
        <v>22</v>
      </c>
      <c r="T84" s="288">
        <v>182000</v>
      </c>
      <c r="U84" s="285">
        <v>22</v>
      </c>
      <c r="V84" s="286">
        <v>2220</v>
      </c>
      <c r="W84" s="285">
        <v>22</v>
      </c>
      <c r="X84" s="288"/>
      <c r="Y84" s="285">
        <v>22</v>
      </c>
      <c r="Z84" s="298">
        <v>146</v>
      </c>
      <c r="AA84" s="290">
        <v>480</v>
      </c>
      <c r="AB84" s="290">
        <v>1030</v>
      </c>
      <c r="AC84" s="413" t="s">
        <v>739</v>
      </c>
      <c r="AD84" s="291">
        <v>1080</v>
      </c>
      <c r="AE84" s="292">
        <v>2500</v>
      </c>
      <c r="AF84" s="293">
        <v>3100</v>
      </c>
      <c r="AG84" s="294">
        <v>2500</v>
      </c>
      <c r="AH84" s="296">
        <v>79</v>
      </c>
      <c r="AI84" s="291">
        <v>3900</v>
      </c>
      <c r="AJ84" s="296">
        <v>79</v>
      </c>
      <c r="AK84" s="287">
        <v>1480</v>
      </c>
      <c r="AL84" s="285">
        <v>22</v>
      </c>
    </row>
    <row r="85" spans="1:38" s="295" customFormat="1" ht="28.5" customHeight="1" x14ac:dyDescent="0.35">
      <c r="A85" s="296">
        <v>21</v>
      </c>
      <c r="B85" s="291">
        <v>1800</v>
      </c>
      <c r="C85" s="296">
        <v>21</v>
      </c>
      <c r="D85" s="292">
        <v>4000</v>
      </c>
      <c r="E85" s="296">
        <v>21</v>
      </c>
      <c r="F85" s="292">
        <v>1380</v>
      </c>
      <c r="G85" s="296">
        <v>21</v>
      </c>
      <c r="H85" s="297">
        <v>15000</v>
      </c>
      <c r="I85" s="296">
        <v>21</v>
      </c>
      <c r="J85" s="292">
        <v>1930</v>
      </c>
      <c r="K85" s="296">
        <v>21</v>
      </c>
      <c r="L85" s="297">
        <v>14800</v>
      </c>
      <c r="M85" s="296">
        <v>21</v>
      </c>
      <c r="N85" s="288">
        <v>41800</v>
      </c>
      <c r="O85" s="296">
        <v>21</v>
      </c>
      <c r="P85" s="288">
        <v>82000</v>
      </c>
      <c r="Q85" s="296">
        <v>21</v>
      </c>
      <c r="R85" s="288">
        <v>70424</v>
      </c>
      <c r="S85" s="296">
        <v>21</v>
      </c>
      <c r="T85" s="288">
        <v>183000</v>
      </c>
      <c r="U85" s="296">
        <v>21</v>
      </c>
      <c r="V85" s="291">
        <v>2230</v>
      </c>
      <c r="W85" s="296">
        <v>21</v>
      </c>
      <c r="X85" s="297"/>
      <c r="Y85" s="296">
        <v>21</v>
      </c>
      <c r="Z85" s="289">
        <v>148</v>
      </c>
      <c r="AA85" s="299">
        <v>490</v>
      </c>
      <c r="AB85" s="299">
        <v>1045</v>
      </c>
      <c r="AC85" s="414">
        <v>265</v>
      </c>
      <c r="AD85" s="286">
        <v>1090</v>
      </c>
      <c r="AE85" s="287">
        <v>2550</v>
      </c>
      <c r="AF85" s="300">
        <v>3200</v>
      </c>
      <c r="AG85" s="301">
        <v>2550</v>
      </c>
      <c r="AH85" s="285">
        <v>80</v>
      </c>
      <c r="AI85" s="286">
        <v>4000</v>
      </c>
      <c r="AJ85" s="285">
        <v>80</v>
      </c>
      <c r="AK85" s="292">
        <v>1490</v>
      </c>
      <c r="AL85" s="296">
        <v>21</v>
      </c>
    </row>
    <row r="86" spans="1:38" s="295" customFormat="1" ht="28.5" customHeight="1" x14ac:dyDescent="0.35">
      <c r="A86" s="285">
        <v>20</v>
      </c>
      <c r="B86" s="286">
        <v>1810</v>
      </c>
      <c r="C86" s="285">
        <v>20</v>
      </c>
      <c r="D86" s="287">
        <v>4050</v>
      </c>
      <c r="E86" s="285">
        <v>20</v>
      </c>
      <c r="F86" s="287">
        <v>1390</v>
      </c>
      <c r="G86" s="285">
        <v>20</v>
      </c>
      <c r="H86" s="288">
        <v>15100</v>
      </c>
      <c r="I86" s="285">
        <v>20</v>
      </c>
      <c r="J86" s="287">
        <v>1940</v>
      </c>
      <c r="K86" s="285">
        <v>20</v>
      </c>
      <c r="L86" s="288">
        <v>15000</v>
      </c>
      <c r="M86" s="285">
        <v>20</v>
      </c>
      <c r="N86" s="288">
        <v>42000</v>
      </c>
      <c r="O86" s="285">
        <v>20</v>
      </c>
      <c r="P86" s="288">
        <v>82500</v>
      </c>
      <c r="Q86" s="285">
        <v>20</v>
      </c>
      <c r="R86" s="288">
        <v>70524</v>
      </c>
      <c r="S86" s="285">
        <v>20</v>
      </c>
      <c r="T86" s="288">
        <v>184000</v>
      </c>
      <c r="U86" s="285">
        <v>20</v>
      </c>
      <c r="V86" s="286">
        <v>2240</v>
      </c>
      <c r="W86" s="285">
        <v>20</v>
      </c>
      <c r="X86" s="288"/>
      <c r="Y86" s="285">
        <v>20</v>
      </c>
      <c r="Z86" s="298">
        <v>150</v>
      </c>
      <c r="AA86" s="290">
        <v>500</v>
      </c>
      <c r="AB86" s="290">
        <v>1060</v>
      </c>
      <c r="AC86" s="413" t="s">
        <v>739</v>
      </c>
      <c r="AD86" s="291">
        <v>1100</v>
      </c>
      <c r="AE86" s="292">
        <v>2600</v>
      </c>
      <c r="AF86" s="293">
        <v>3300</v>
      </c>
      <c r="AG86" s="294">
        <v>2600</v>
      </c>
      <c r="AH86" s="296">
        <v>81</v>
      </c>
      <c r="AI86" s="291">
        <v>4100</v>
      </c>
      <c r="AJ86" s="296">
        <v>81</v>
      </c>
      <c r="AK86" s="287">
        <v>1500</v>
      </c>
      <c r="AL86" s="285">
        <v>20</v>
      </c>
    </row>
    <row r="87" spans="1:38" s="295" customFormat="1" ht="28.5" customHeight="1" x14ac:dyDescent="0.35">
      <c r="A87" s="296">
        <v>19</v>
      </c>
      <c r="B87" s="291">
        <v>1820</v>
      </c>
      <c r="C87" s="296">
        <v>19</v>
      </c>
      <c r="D87" s="292">
        <v>4100</v>
      </c>
      <c r="E87" s="296">
        <v>19</v>
      </c>
      <c r="F87" s="292">
        <v>1400</v>
      </c>
      <c r="G87" s="296">
        <v>19</v>
      </c>
      <c r="H87" s="297">
        <v>15200</v>
      </c>
      <c r="I87" s="296">
        <v>19</v>
      </c>
      <c r="J87" s="292">
        <v>1950</v>
      </c>
      <c r="K87" s="296">
        <v>19</v>
      </c>
      <c r="L87" s="297">
        <v>15200</v>
      </c>
      <c r="M87" s="296">
        <v>19</v>
      </c>
      <c r="N87" s="288">
        <v>42200</v>
      </c>
      <c r="O87" s="296">
        <v>19</v>
      </c>
      <c r="P87" s="288">
        <v>83000</v>
      </c>
      <c r="Q87" s="296">
        <v>19</v>
      </c>
      <c r="R87" s="288">
        <v>70624</v>
      </c>
      <c r="S87" s="296">
        <v>19</v>
      </c>
      <c r="T87" s="288">
        <v>185000</v>
      </c>
      <c r="U87" s="296">
        <v>19</v>
      </c>
      <c r="V87" s="291">
        <v>2250</v>
      </c>
      <c r="W87" s="296">
        <v>19</v>
      </c>
      <c r="X87" s="297"/>
      <c r="Y87" s="296">
        <v>19</v>
      </c>
      <c r="Z87" s="289">
        <v>152</v>
      </c>
      <c r="AA87" s="299">
        <v>505</v>
      </c>
      <c r="AB87" s="299">
        <v>1075</v>
      </c>
      <c r="AC87" s="414">
        <v>270</v>
      </c>
      <c r="AD87" s="286">
        <v>1110</v>
      </c>
      <c r="AE87" s="287">
        <v>2650</v>
      </c>
      <c r="AF87" s="300">
        <v>3400</v>
      </c>
      <c r="AG87" s="301">
        <v>2650</v>
      </c>
      <c r="AH87" s="285">
        <v>82</v>
      </c>
      <c r="AI87" s="286">
        <v>4200</v>
      </c>
      <c r="AJ87" s="285">
        <v>82</v>
      </c>
      <c r="AK87" s="292">
        <v>1510</v>
      </c>
      <c r="AL87" s="296">
        <v>19</v>
      </c>
    </row>
    <row r="88" spans="1:38" s="295" customFormat="1" ht="28.5" customHeight="1" x14ac:dyDescent="0.35">
      <c r="A88" s="285">
        <v>18</v>
      </c>
      <c r="B88" s="286">
        <v>1830</v>
      </c>
      <c r="C88" s="285">
        <v>18</v>
      </c>
      <c r="D88" s="287">
        <v>4150</v>
      </c>
      <c r="E88" s="285">
        <v>18</v>
      </c>
      <c r="F88" s="287">
        <v>1410</v>
      </c>
      <c r="G88" s="285">
        <v>18</v>
      </c>
      <c r="H88" s="288">
        <v>15300</v>
      </c>
      <c r="I88" s="285">
        <v>18</v>
      </c>
      <c r="J88" s="287">
        <v>1960</v>
      </c>
      <c r="K88" s="285">
        <v>18</v>
      </c>
      <c r="L88" s="288">
        <v>15400</v>
      </c>
      <c r="M88" s="285">
        <v>18</v>
      </c>
      <c r="N88" s="288">
        <v>42400</v>
      </c>
      <c r="O88" s="285">
        <v>18</v>
      </c>
      <c r="P88" s="288">
        <v>83500</v>
      </c>
      <c r="Q88" s="285">
        <v>18</v>
      </c>
      <c r="R88" s="288">
        <v>70724</v>
      </c>
      <c r="S88" s="285">
        <v>18</v>
      </c>
      <c r="T88" s="288">
        <v>190000</v>
      </c>
      <c r="U88" s="285">
        <v>18</v>
      </c>
      <c r="V88" s="286">
        <v>2260</v>
      </c>
      <c r="W88" s="285">
        <v>18</v>
      </c>
      <c r="X88" s="288"/>
      <c r="Y88" s="285">
        <v>18</v>
      </c>
      <c r="Z88" s="298">
        <v>154</v>
      </c>
      <c r="AA88" s="290">
        <v>510</v>
      </c>
      <c r="AB88" s="290">
        <v>1090</v>
      </c>
      <c r="AC88" s="413" t="s">
        <v>739</v>
      </c>
      <c r="AD88" s="291">
        <v>1120</v>
      </c>
      <c r="AE88" s="292">
        <v>2700</v>
      </c>
      <c r="AF88" s="293">
        <v>3500</v>
      </c>
      <c r="AG88" s="294">
        <v>2700</v>
      </c>
      <c r="AH88" s="296">
        <v>83</v>
      </c>
      <c r="AI88" s="291">
        <v>4300</v>
      </c>
      <c r="AJ88" s="296">
        <v>83</v>
      </c>
      <c r="AK88" s="287">
        <v>1520</v>
      </c>
      <c r="AL88" s="285">
        <v>18</v>
      </c>
    </row>
    <row r="89" spans="1:38" s="295" customFormat="1" ht="28.5" customHeight="1" x14ac:dyDescent="0.35">
      <c r="A89" s="296">
        <v>17</v>
      </c>
      <c r="B89" s="291">
        <v>1840</v>
      </c>
      <c r="C89" s="296">
        <v>17</v>
      </c>
      <c r="D89" s="292">
        <v>4200</v>
      </c>
      <c r="E89" s="296">
        <v>17</v>
      </c>
      <c r="F89" s="292">
        <v>1420</v>
      </c>
      <c r="G89" s="296">
        <v>17</v>
      </c>
      <c r="H89" s="297">
        <v>15400</v>
      </c>
      <c r="I89" s="296">
        <v>17</v>
      </c>
      <c r="J89" s="292">
        <v>1970</v>
      </c>
      <c r="K89" s="296">
        <v>17</v>
      </c>
      <c r="L89" s="297">
        <v>15600</v>
      </c>
      <c r="M89" s="296">
        <v>17</v>
      </c>
      <c r="N89" s="288">
        <v>42600</v>
      </c>
      <c r="O89" s="296">
        <v>17</v>
      </c>
      <c r="P89" s="288">
        <v>84000</v>
      </c>
      <c r="Q89" s="296">
        <v>17</v>
      </c>
      <c r="R89" s="288">
        <v>70824</v>
      </c>
      <c r="S89" s="296">
        <v>17</v>
      </c>
      <c r="T89" s="288">
        <v>191000</v>
      </c>
      <c r="U89" s="296">
        <v>17</v>
      </c>
      <c r="V89" s="291">
        <v>2270</v>
      </c>
      <c r="W89" s="296">
        <v>17</v>
      </c>
      <c r="X89" s="297"/>
      <c r="Y89" s="296">
        <v>17</v>
      </c>
      <c r="Z89" s="289">
        <v>156</v>
      </c>
      <c r="AA89" s="299">
        <v>515</v>
      </c>
      <c r="AB89" s="299">
        <v>1105</v>
      </c>
      <c r="AC89" s="414">
        <v>275</v>
      </c>
      <c r="AD89" s="286">
        <v>1130</v>
      </c>
      <c r="AE89" s="287">
        <v>2800</v>
      </c>
      <c r="AF89" s="300">
        <v>3600</v>
      </c>
      <c r="AG89" s="301">
        <v>2800</v>
      </c>
      <c r="AH89" s="285">
        <v>84</v>
      </c>
      <c r="AI89" s="286">
        <v>4400</v>
      </c>
      <c r="AJ89" s="285">
        <v>84</v>
      </c>
      <c r="AK89" s="292">
        <v>1530</v>
      </c>
      <c r="AL89" s="296">
        <v>17</v>
      </c>
    </row>
    <row r="90" spans="1:38" s="295" customFormat="1" ht="28.5" customHeight="1" x14ac:dyDescent="0.35">
      <c r="A90" s="285">
        <v>16</v>
      </c>
      <c r="B90" s="286">
        <v>1850</v>
      </c>
      <c r="C90" s="285">
        <v>16</v>
      </c>
      <c r="D90" s="287">
        <v>4250</v>
      </c>
      <c r="E90" s="285">
        <v>16</v>
      </c>
      <c r="F90" s="287">
        <v>1430</v>
      </c>
      <c r="G90" s="285">
        <v>16</v>
      </c>
      <c r="H90" s="288">
        <v>15500</v>
      </c>
      <c r="I90" s="285">
        <v>16</v>
      </c>
      <c r="J90" s="287">
        <v>1980</v>
      </c>
      <c r="K90" s="285">
        <v>16</v>
      </c>
      <c r="L90" s="288">
        <v>15800</v>
      </c>
      <c r="M90" s="285">
        <v>16</v>
      </c>
      <c r="N90" s="288">
        <v>42800</v>
      </c>
      <c r="O90" s="285">
        <v>16</v>
      </c>
      <c r="P90" s="288">
        <v>84500</v>
      </c>
      <c r="Q90" s="285">
        <v>16</v>
      </c>
      <c r="R90" s="288">
        <v>70924</v>
      </c>
      <c r="S90" s="285">
        <v>16</v>
      </c>
      <c r="T90" s="288">
        <v>192000</v>
      </c>
      <c r="U90" s="285">
        <v>16</v>
      </c>
      <c r="V90" s="286">
        <v>2280</v>
      </c>
      <c r="W90" s="285">
        <v>16</v>
      </c>
      <c r="X90" s="288"/>
      <c r="Y90" s="285">
        <v>16</v>
      </c>
      <c r="Z90" s="298">
        <v>158</v>
      </c>
      <c r="AA90" s="290">
        <v>520</v>
      </c>
      <c r="AB90" s="290">
        <v>1120</v>
      </c>
      <c r="AC90" s="413" t="s">
        <v>739</v>
      </c>
      <c r="AD90" s="291">
        <v>1140</v>
      </c>
      <c r="AE90" s="292">
        <v>2900</v>
      </c>
      <c r="AF90" s="293">
        <v>3700</v>
      </c>
      <c r="AG90" s="294">
        <v>2900</v>
      </c>
      <c r="AH90" s="296">
        <v>85</v>
      </c>
      <c r="AI90" s="291">
        <v>4500</v>
      </c>
      <c r="AJ90" s="296">
        <v>85</v>
      </c>
      <c r="AK90" s="287">
        <v>1540</v>
      </c>
      <c r="AL90" s="285">
        <v>16</v>
      </c>
    </row>
    <row r="91" spans="1:38" s="295" customFormat="1" ht="28.5" customHeight="1" x14ac:dyDescent="0.35">
      <c r="A91" s="296">
        <v>15</v>
      </c>
      <c r="B91" s="291">
        <v>1860</v>
      </c>
      <c r="C91" s="296">
        <v>15</v>
      </c>
      <c r="D91" s="292">
        <v>4300</v>
      </c>
      <c r="E91" s="296">
        <v>15</v>
      </c>
      <c r="F91" s="292">
        <v>1440</v>
      </c>
      <c r="G91" s="296">
        <v>15</v>
      </c>
      <c r="H91" s="297">
        <v>15600</v>
      </c>
      <c r="I91" s="296">
        <v>15</v>
      </c>
      <c r="J91" s="292">
        <v>1990</v>
      </c>
      <c r="K91" s="296">
        <v>15</v>
      </c>
      <c r="L91" s="303">
        <v>20000</v>
      </c>
      <c r="M91" s="296">
        <v>15</v>
      </c>
      <c r="N91" s="288">
        <v>43000</v>
      </c>
      <c r="O91" s="296">
        <v>15</v>
      </c>
      <c r="P91" s="288">
        <v>85000</v>
      </c>
      <c r="Q91" s="296">
        <v>15</v>
      </c>
      <c r="R91" s="288">
        <v>71024</v>
      </c>
      <c r="S91" s="296">
        <v>15</v>
      </c>
      <c r="T91" s="288">
        <v>193000</v>
      </c>
      <c r="U91" s="296">
        <v>15</v>
      </c>
      <c r="V91" s="291">
        <v>2290</v>
      </c>
      <c r="W91" s="296">
        <v>15</v>
      </c>
      <c r="X91" s="297"/>
      <c r="Y91" s="296">
        <v>15</v>
      </c>
      <c r="Z91" s="289">
        <v>160</v>
      </c>
      <c r="AA91" s="299">
        <v>525</v>
      </c>
      <c r="AB91" s="299">
        <v>1135</v>
      </c>
      <c r="AC91" s="414">
        <v>280</v>
      </c>
      <c r="AD91" s="286">
        <v>1150</v>
      </c>
      <c r="AE91" s="287">
        <v>3000</v>
      </c>
      <c r="AF91" s="300">
        <v>3800</v>
      </c>
      <c r="AG91" s="301">
        <v>3000</v>
      </c>
      <c r="AH91" s="285">
        <v>86</v>
      </c>
      <c r="AI91" s="286">
        <v>4600</v>
      </c>
      <c r="AJ91" s="285">
        <v>86</v>
      </c>
      <c r="AK91" s="292">
        <v>1550</v>
      </c>
      <c r="AL91" s="296">
        <v>15</v>
      </c>
    </row>
    <row r="92" spans="1:38" s="295" customFormat="1" ht="28.5" customHeight="1" x14ac:dyDescent="0.35">
      <c r="A92" s="285">
        <v>14</v>
      </c>
      <c r="B92" s="286">
        <v>1870</v>
      </c>
      <c r="C92" s="285">
        <v>14</v>
      </c>
      <c r="D92" s="287">
        <v>4350</v>
      </c>
      <c r="E92" s="285">
        <v>14</v>
      </c>
      <c r="F92" s="287">
        <v>1450</v>
      </c>
      <c r="G92" s="285">
        <v>14</v>
      </c>
      <c r="H92" s="288">
        <v>15700</v>
      </c>
      <c r="I92" s="285">
        <v>14</v>
      </c>
      <c r="J92" s="287">
        <v>2000</v>
      </c>
      <c r="K92" s="285">
        <v>14</v>
      </c>
      <c r="L92" s="304">
        <v>20200</v>
      </c>
      <c r="M92" s="285">
        <v>14</v>
      </c>
      <c r="N92" s="288">
        <v>43200</v>
      </c>
      <c r="O92" s="285">
        <v>14</v>
      </c>
      <c r="P92" s="288">
        <v>85500</v>
      </c>
      <c r="Q92" s="285">
        <v>14</v>
      </c>
      <c r="R92" s="288">
        <v>71124</v>
      </c>
      <c r="S92" s="285">
        <v>14</v>
      </c>
      <c r="T92" s="288">
        <v>194000</v>
      </c>
      <c r="U92" s="285">
        <v>14</v>
      </c>
      <c r="V92" s="286">
        <v>2300</v>
      </c>
      <c r="W92" s="285">
        <v>14</v>
      </c>
      <c r="X92" s="288"/>
      <c r="Y92" s="285">
        <v>14</v>
      </c>
      <c r="Z92" s="298">
        <v>162</v>
      </c>
      <c r="AA92" s="290">
        <v>530</v>
      </c>
      <c r="AB92" s="290">
        <v>1150</v>
      </c>
      <c r="AC92" s="413" t="s">
        <v>739</v>
      </c>
      <c r="AD92" s="291">
        <v>1160</v>
      </c>
      <c r="AE92" s="292">
        <v>3100</v>
      </c>
      <c r="AF92" s="293">
        <v>3900</v>
      </c>
      <c r="AG92" s="294">
        <v>3100</v>
      </c>
      <c r="AH92" s="296">
        <v>87</v>
      </c>
      <c r="AI92" s="291">
        <v>4700</v>
      </c>
      <c r="AJ92" s="296">
        <v>87</v>
      </c>
      <c r="AK92" s="287">
        <v>1560</v>
      </c>
      <c r="AL92" s="285">
        <v>14</v>
      </c>
    </row>
    <row r="93" spans="1:38" s="295" customFormat="1" ht="28.5" customHeight="1" x14ac:dyDescent="0.35">
      <c r="A93" s="296">
        <v>13</v>
      </c>
      <c r="B93" s="291">
        <v>1880</v>
      </c>
      <c r="C93" s="296">
        <v>13</v>
      </c>
      <c r="D93" s="292">
        <v>4400</v>
      </c>
      <c r="E93" s="296">
        <v>13</v>
      </c>
      <c r="F93" s="292">
        <v>1460</v>
      </c>
      <c r="G93" s="296">
        <v>13</v>
      </c>
      <c r="H93" s="297">
        <v>15800</v>
      </c>
      <c r="I93" s="296">
        <v>13</v>
      </c>
      <c r="J93" s="292">
        <v>2010</v>
      </c>
      <c r="K93" s="296">
        <v>13</v>
      </c>
      <c r="L93" s="303">
        <v>20400</v>
      </c>
      <c r="M93" s="296">
        <v>13</v>
      </c>
      <c r="N93" s="288">
        <v>43400</v>
      </c>
      <c r="O93" s="296">
        <v>13</v>
      </c>
      <c r="P93" s="288">
        <v>90000</v>
      </c>
      <c r="Q93" s="296">
        <v>13</v>
      </c>
      <c r="R93" s="288">
        <v>71224</v>
      </c>
      <c r="S93" s="296">
        <v>13</v>
      </c>
      <c r="T93" s="288">
        <v>195000</v>
      </c>
      <c r="U93" s="296">
        <v>13</v>
      </c>
      <c r="V93" s="291">
        <v>2310</v>
      </c>
      <c r="W93" s="296">
        <v>13</v>
      </c>
      <c r="X93" s="297"/>
      <c r="Y93" s="296">
        <v>13</v>
      </c>
      <c r="Z93" s="289">
        <v>164</v>
      </c>
      <c r="AA93" s="299">
        <v>535</v>
      </c>
      <c r="AB93" s="299">
        <v>1165</v>
      </c>
      <c r="AC93" s="414">
        <v>285</v>
      </c>
      <c r="AD93" s="286">
        <v>1170</v>
      </c>
      <c r="AE93" s="287">
        <v>3200</v>
      </c>
      <c r="AF93" s="300">
        <v>4000</v>
      </c>
      <c r="AG93" s="301">
        <v>3200</v>
      </c>
      <c r="AH93" s="285">
        <v>88</v>
      </c>
      <c r="AI93" s="286">
        <v>4800</v>
      </c>
      <c r="AJ93" s="285">
        <v>88</v>
      </c>
      <c r="AK93" s="292">
        <v>1570</v>
      </c>
      <c r="AL93" s="296">
        <v>13</v>
      </c>
    </row>
    <row r="94" spans="1:38" s="295" customFormat="1" ht="28.5" customHeight="1" x14ac:dyDescent="0.35">
      <c r="A94" s="285">
        <v>12</v>
      </c>
      <c r="B94" s="286">
        <v>1890</v>
      </c>
      <c r="C94" s="285">
        <v>12</v>
      </c>
      <c r="D94" s="287">
        <v>4450</v>
      </c>
      <c r="E94" s="285">
        <v>12</v>
      </c>
      <c r="F94" s="287">
        <v>1470</v>
      </c>
      <c r="G94" s="285">
        <v>12</v>
      </c>
      <c r="H94" s="288">
        <v>15900</v>
      </c>
      <c r="I94" s="285">
        <v>12</v>
      </c>
      <c r="J94" s="287">
        <v>2020</v>
      </c>
      <c r="K94" s="285">
        <v>12</v>
      </c>
      <c r="L94" s="304">
        <v>20600</v>
      </c>
      <c r="M94" s="285">
        <v>12</v>
      </c>
      <c r="N94" s="288">
        <v>43600</v>
      </c>
      <c r="O94" s="285">
        <v>12</v>
      </c>
      <c r="P94" s="288">
        <v>90500</v>
      </c>
      <c r="Q94" s="285">
        <v>12</v>
      </c>
      <c r="R94" s="288">
        <v>71324</v>
      </c>
      <c r="S94" s="285">
        <v>12</v>
      </c>
      <c r="T94" s="288">
        <v>200000</v>
      </c>
      <c r="U94" s="285">
        <v>12</v>
      </c>
      <c r="V94" s="286">
        <v>2320</v>
      </c>
      <c r="W94" s="285">
        <v>12</v>
      </c>
      <c r="X94" s="288"/>
      <c r="Y94" s="285">
        <v>12</v>
      </c>
      <c r="Z94" s="298">
        <v>166</v>
      </c>
      <c r="AA94" s="290">
        <v>540</v>
      </c>
      <c r="AB94" s="290">
        <v>1180</v>
      </c>
      <c r="AC94" s="413" t="s">
        <v>739</v>
      </c>
      <c r="AD94" s="291">
        <v>1180</v>
      </c>
      <c r="AE94" s="292">
        <v>3300</v>
      </c>
      <c r="AF94" s="293">
        <v>4100</v>
      </c>
      <c r="AG94" s="294">
        <v>3300</v>
      </c>
      <c r="AH94" s="296">
        <v>89</v>
      </c>
      <c r="AI94" s="291">
        <v>4900</v>
      </c>
      <c r="AJ94" s="296">
        <v>89</v>
      </c>
      <c r="AK94" s="287">
        <v>1580</v>
      </c>
      <c r="AL94" s="285">
        <v>12</v>
      </c>
    </row>
    <row r="95" spans="1:38" s="295" customFormat="1" ht="28.5" customHeight="1" x14ac:dyDescent="0.35">
      <c r="A95" s="296">
        <v>11</v>
      </c>
      <c r="B95" s="291">
        <v>1900</v>
      </c>
      <c r="C95" s="296">
        <v>11</v>
      </c>
      <c r="D95" s="292">
        <v>4500</v>
      </c>
      <c r="E95" s="296">
        <v>11</v>
      </c>
      <c r="F95" s="292">
        <v>1480</v>
      </c>
      <c r="G95" s="296">
        <v>11</v>
      </c>
      <c r="H95" s="297">
        <v>20000</v>
      </c>
      <c r="I95" s="296">
        <v>11</v>
      </c>
      <c r="J95" s="292">
        <v>2030</v>
      </c>
      <c r="K95" s="296">
        <v>11</v>
      </c>
      <c r="L95" s="303">
        <v>20800</v>
      </c>
      <c r="M95" s="296">
        <v>11</v>
      </c>
      <c r="N95" s="288">
        <v>43800</v>
      </c>
      <c r="O95" s="296">
        <v>11</v>
      </c>
      <c r="P95" s="288">
        <v>91000</v>
      </c>
      <c r="Q95" s="296">
        <v>11</v>
      </c>
      <c r="R95" s="288">
        <v>71424</v>
      </c>
      <c r="S95" s="296">
        <v>11</v>
      </c>
      <c r="T95" s="288">
        <v>201000</v>
      </c>
      <c r="U95" s="296">
        <v>11</v>
      </c>
      <c r="V95" s="291">
        <v>2330</v>
      </c>
      <c r="W95" s="296">
        <v>11</v>
      </c>
      <c r="X95" s="297"/>
      <c r="Y95" s="296">
        <v>11</v>
      </c>
      <c r="Z95" s="289">
        <v>168</v>
      </c>
      <c r="AA95" s="299">
        <v>550</v>
      </c>
      <c r="AB95" s="299">
        <v>1195</v>
      </c>
      <c r="AC95" s="414">
        <v>290</v>
      </c>
      <c r="AD95" s="286">
        <v>1190</v>
      </c>
      <c r="AE95" s="287">
        <v>3400</v>
      </c>
      <c r="AF95" s="300">
        <v>4200</v>
      </c>
      <c r="AG95" s="301">
        <v>3400</v>
      </c>
      <c r="AH95" s="285">
        <v>90</v>
      </c>
      <c r="AI95" s="286">
        <v>5000</v>
      </c>
      <c r="AJ95" s="285">
        <v>90</v>
      </c>
      <c r="AK95" s="292">
        <v>1590</v>
      </c>
      <c r="AL95" s="296">
        <v>11</v>
      </c>
    </row>
    <row r="96" spans="1:38" s="295" customFormat="1" ht="28.5" customHeight="1" x14ac:dyDescent="0.35">
      <c r="A96" s="285">
        <v>10</v>
      </c>
      <c r="B96" s="286">
        <v>1920</v>
      </c>
      <c r="C96" s="285">
        <v>10</v>
      </c>
      <c r="D96" s="287">
        <v>4550</v>
      </c>
      <c r="E96" s="285">
        <v>10</v>
      </c>
      <c r="F96" s="287">
        <v>1490</v>
      </c>
      <c r="G96" s="285">
        <v>10</v>
      </c>
      <c r="H96" s="288">
        <v>20100</v>
      </c>
      <c r="I96" s="285">
        <v>10</v>
      </c>
      <c r="J96" s="287">
        <v>2040</v>
      </c>
      <c r="K96" s="285">
        <v>10</v>
      </c>
      <c r="L96" s="304">
        <v>21000</v>
      </c>
      <c r="M96" s="285">
        <v>10</v>
      </c>
      <c r="N96" s="288">
        <v>44000</v>
      </c>
      <c r="O96" s="285">
        <v>10</v>
      </c>
      <c r="P96" s="288">
        <v>91500</v>
      </c>
      <c r="Q96" s="285">
        <v>10</v>
      </c>
      <c r="R96" s="288">
        <v>71524</v>
      </c>
      <c r="S96" s="285">
        <v>10</v>
      </c>
      <c r="T96" s="288">
        <v>202000</v>
      </c>
      <c r="U96" s="285">
        <v>10</v>
      </c>
      <c r="V96" s="286">
        <v>2340</v>
      </c>
      <c r="W96" s="285">
        <v>10</v>
      </c>
      <c r="X96" s="288"/>
      <c r="Y96" s="285">
        <v>10</v>
      </c>
      <c r="Z96" s="298">
        <v>170</v>
      </c>
      <c r="AA96" s="290">
        <v>560</v>
      </c>
      <c r="AB96" s="290">
        <v>1210</v>
      </c>
      <c r="AC96" s="413" t="s">
        <v>739</v>
      </c>
      <c r="AD96" s="291">
        <v>1200</v>
      </c>
      <c r="AE96" s="292">
        <v>3500</v>
      </c>
      <c r="AF96" s="293">
        <v>4300</v>
      </c>
      <c r="AG96" s="294">
        <v>3500</v>
      </c>
      <c r="AH96" s="296">
        <v>91</v>
      </c>
      <c r="AI96" s="291">
        <v>5100</v>
      </c>
      <c r="AJ96" s="296">
        <v>91</v>
      </c>
      <c r="AK96" s="287">
        <v>1600</v>
      </c>
      <c r="AL96" s="285">
        <v>10</v>
      </c>
    </row>
    <row r="97" spans="1:38" s="295" customFormat="1" ht="28.5" customHeight="1" x14ac:dyDescent="0.35">
      <c r="A97" s="296">
        <v>9</v>
      </c>
      <c r="B97" s="291">
        <v>1940</v>
      </c>
      <c r="C97" s="296">
        <v>9</v>
      </c>
      <c r="D97" s="292">
        <v>4600</v>
      </c>
      <c r="E97" s="296">
        <v>9</v>
      </c>
      <c r="F97" s="292">
        <v>1500</v>
      </c>
      <c r="G97" s="296">
        <v>9</v>
      </c>
      <c r="H97" s="297">
        <v>20200</v>
      </c>
      <c r="I97" s="296">
        <v>9</v>
      </c>
      <c r="J97" s="292">
        <v>2050</v>
      </c>
      <c r="K97" s="296">
        <v>9</v>
      </c>
      <c r="L97" s="303">
        <v>21200</v>
      </c>
      <c r="M97" s="296">
        <v>9</v>
      </c>
      <c r="N97" s="288">
        <v>44200</v>
      </c>
      <c r="O97" s="296">
        <v>9</v>
      </c>
      <c r="P97" s="288">
        <v>92000</v>
      </c>
      <c r="Q97" s="296">
        <v>9</v>
      </c>
      <c r="R97" s="288">
        <v>71624</v>
      </c>
      <c r="S97" s="296">
        <v>9</v>
      </c>
      <c r="T97" s="288">
        <v>203000</v>
      </c>
      <c r="U97" s="296">
        <v>9</v>
      </c>
      <c r="V97" s="291">
        <v>2350</v>
      </c>
      <c r="W97" s="296">
        <v>9</v>
      </c>
      <c r="X97" s="297"/>
      <c r="Y97" s="296">
        <v>9</v>
      </c>
      <c r="Z97" s="289">
        <v>172</v>
      </c>
      <c r="AA97" s="299">
        <v>570</v>
      </c>
      <c r="AB97" s="299">
        <v>1225</v>
      </c>
      <c r="AC97" s="414">
        <v>295</v>
      </c>
      <c r="AD97" s="286">
        <v>1220</v>
      </c>
      <c r="AE97" s="287">
        <v>3600</v>
      </c>
      <c r="AF97" s="300">
        <v>4500</v>
      </c>
      <c r="AG97" s="301">
        <v>3600</v>
      </c>
      <c r="AH97" s="285">
        <v>92</v>
      </c>
      <c r="AI97" s="286">
        <v>5200</v>
      </c>
      <c r="AJ97" s="285">
        <v>92</v>
      </c>
      <c r="AK97" s="292">
        <v>1610</v>
      </c>
      <c r="AL97" s="296">
        <v>9</v>
      </c>
    </row>
    <row r="98" spans="1:38" s="295" customFormat="1" ht="28.5" customHeight="1" x14ac:dyDescent="0.35">
      <c r="A98" s="285">
        <v>8</v>
      </c>
      <c r="B98" s="286">
        <v>1960</v>
      </c>
      <c r="C98" s="285">
        <v>8</v>
      </c>
      <c r="D98" s="287">
        <v>4650</v>
      </c>
      <c r="E98" s="285">
        <v>8</v>
      </c>
      <c r="F98" s="287">
        <v>1510</v>
      </c>
      <c r="G98" s="285">
        <v>8</v>
      </c>
      <c r="H98" s="288">
        <v>20300</v>
      </c>
      <c r="I98" s="285">
        <v>8</v>
      </c>
      <c r="J98" s="287">
        <v>2060</v>
      </c>
      <c r="K98" s="285">
        <v>8</v>
      </c>
      <c r="L98" s="304">
        <v>21400</v>
      </c>
      <c r="M98" s="285">
        <v>8</v>
      </c>
      <c r="N98" s="288">
        <v>44400</v>
      </c>
      <c r="O98" s="285">
        <v>8</v>
      </c>
      <c r="P98" s="288">
        <v>92500</v>
      </c>
      <c r="Q98" s="285">
        <v>8</v>
      </c>
      <c r="R98" s="288">
        <v>71724</v>
      </c>
      <c r="S98" s="285">
        <v>8</v>
      </c>
      <c r="T98" s="288">
        <v>204000</v>
      </c>
      <c r="U98" s="285">
        <v>8</v>
      </c>
      <c r="V98" s="286">
        <v>2360</v>
      </c>
      <c r="W98" s="285">
        <v>8</v>
      </c>
      <c r="X98" s="288"/>
      <c r="Y98" s="285">
        <v>8</v>
      </c>
      <c r="Z98" s="298">
        <v>174</v>
      </c>
      <c r="AA98" s="290">
        <v>580</v>
      </c>
      <c r="AB98" s="290">
        <v>1240</v>
      </c>
      <c r="AC98" s="413">
        <v>300</v>
      </c>
      <c r="AD98" s="291">
        <v>1240</v>
      </c>
      <c r="AE98" s="292">
        <v>3700</v>
      </c>
      <c r="AF98" s="293">
        <v>4400</v>
      </c>
      <c r="AG98" s="294">
        <v>3700</v>
      </c>
      <c r="AH98" s="296">
        <v>93</v>
      </c>
      <c r="AI98" s="291">
        <v>5300</v>
      </c>
      <c r="AJ98" s="296">
        <v>93</v>
      </c>
      <c r="AK98" s="287">
        <v>1620</v>
      </c>
      <c r="AL98" s="285">
        <v>8</v>
      </c>
    </row>
    <row r="99" spans="1:38" s="295" customFormat="1" ht="28.5" customHeight="1" x14ac:dyDescent="0.35">
      <c r="A99" s="296">
        <v>7</v>
      </c>
      <c r="B99" s="291">
        <v>1980</v>
      </c>
      <c r="C99" s="296">
        <v>7</v>
      </c>
      <c r="D99" s="292">
        <v>4700</v>
      </c>
      <c r="E99" s="296">
        <v>7</v>
      </c>
      <c r="F99" s="292">
        <v>1520</v>
      </c>
      <c r="G99" s="296">
        <v>7</v>
      </c>
      <c r="H99" s="297">
        <v>20400</v>
      </c>
      <c r="I99" s="296">
        <v>7</v>
      </c>
      <c r="J99" s="292">
        <v>2070</v>
      </c>
      <c r="K99" s="296">
        <v>7</v>
      </c>
      <c r="L99" s="303">
        <v>21600</v>
      </c>
      <c r="M99" s="296">
        <v>7</v>
      </c>
      <c r="N99" s="288">
        <v>44600</v>
      </c>
      <c r="O99" s="296">
        <v>7</v>
      </c>
      <c r="P99" s="288">
        <v>93000</v>
      </c>
      <c r="Q99" s="296">
        <v>7</v>
      </c>
      <c r="R99" s="288">
        <v>71824</v>
      </c>
      <c r="S99" s="296">
        <v>7</v>
      </c>
      <c r="T99" s="288">
        <v>205000</v>
      </c>
      <c r="U99" s="296">
        <v>7</v>
      </c>
      <c r="V99" s="291">
        <v>2370</v>
      </c>
      <c r="W99" s="296">
        <v>7</v>
      </c>
      <c r="X99" s="297"/>
      <c r="Y99" s="296">
        <v>7</v>
      </c>
      <c r="Z99" s="289">
        <v>176</v>
      </c>
      <c r="AA99" s="299">
        <v>590</v>
      </c>
      <c r="AB99" s="299">
        <v>1255</v>
      </c>
      <c r="AC99" s="414">
        <v>310</v>
      </c>
      <c r="AD99" s="286">
        <v>1260</v>
      </c>
      <c r="AE99" s="287">
        <v>3800</v>
      </c>
      <c r="AF99" s="300">
        <v>4600</v>
      </c>
      <c r="AG99" s="301">
        <v>3800</v>
      </c>
      <c r="AH99" s="285">
        <v>94</v>
      </c>
      <c r="AI99" s="286">
        <v>5400</v>
      </c>
      <c r="AJ99" s="285">
        <v>94</v>
      </c>
      <c r="AK99" s="292">
        <v>1630</v>
      </c>
      <c r="AL99" s="296">
        <v>7</v>
      </c>
    </row>
    <row r="100" spans="1:38" s="295" customFormat="1" ht="28.5" customHeight="1" x14ac:dyDescent="0.35">
      <c r="A100" s="285">
        <v>6</v>
      </c>
      <c r="B100" s="286">
        <v>2000</v>
      </c>
      <c r="C100" s="285">
        <v>6</v>
      </c>
      <c r="D100" s="287">
        <v>4750</v>
      </c>
      <c r="E100" s="285">
        <v>6</v>
      </c>
      <c r="F100" s="287">
        <v>1530</v>
      </c>
      <c r="G100" s="285">
        <v>6</v>
      </c>
      <c r="H100" s="288">
        <v>20500</v>
      </c>
      <c r="I100" s="285">
        <v>6</v>
      </c>
      <c r="J100" s="287">
        <v>2080</v>
      </c>
      <c r="K100" s="285">
        <v>6</v>
      </c>
      <c r="L100" s="304">
        <v>21800</v>
      </c>
      <c r="M100" s="285">
        <v>6</v>
      </c>
      <c r="N100" s="288">
        <v>44800</v>
      </c>
      <c r="O100" s="285">
        <v>6</v>
      </c>
      <c r="P100" s="288">
        <v>93500</v>
      </c>
      <c r="Q100" s="285">
        <v>6</v>
      </c>
      <c r="R100" s="288">
        <v>71924</v>
      </c>
      <c r="S100" s="285">
        <v>6</v>
      </c>
      <c r="T100" s="288">
        <v>210000</v>
      </c>
      <c r="U100" s="285">
        <v>6</v>
      </c>
      <c r="V100" s="286">
        <v>2380</v>
      </c>
      <c r="W100" s="285">
        <v>6</v>
      </c>
      <c r="X100" s="288"/>
      <c r="Y100" s="285">
        <v>6</v>
      </c>
      <c r="Z100" s="298">
        <v>178</v>
      </c>
      <c r="AA100" s="290">
        <v>600</v>
      </c>
      <c r="AB100" s="290">
        <v>1270</v>
      </c>
      <c r="AC100" s="413">
        <v>320</v>
      </c>
      <c r="AD100" s="291">
        <v>1280</v>
      </c>
      <c r="AE100" s="292">
        <v>3900</v>
      </c>
      <c r="AF100" s="293">
        <v>4700</v>
      </c>
      <c r="AG100" s="294">
        <v>3900</v>
      </c>
      <c r="AH100" s="296">
        <v>95</v>
      </c>
      <c r="AI100" s="291">
        <v>5500</v>
      </c>
      <c r="AJ100" s="296">
        <v>95</v>
      </c>
      <c r="AK100" s="287">
        <v>1640</v>
      </c>
      <c r="AL100" s="285">
        <v>6</v>
      </c>
    </row>
    <row r="101" spans="1:38" s="295" customFormat="1" ht="28.5" customHeight="1" x14ac:dyDescent="0.35">
      <c r="A101" s="296">
        <v>5</v>
      </c>
      <c r="B101" s="291">
        <v>2020</v>
      </c>
      <c r="C101" s="296">
        <v>5</v>
      </c>
      <c r="D101" s="292">
        <v>4800</v>
      </c>
      <c r="E101" s="296">
        <v>5</v>
      </c>
      <c r="F101" s="292">
        <v>1540</v>
      </c>
      <c r="G101" s="296">
        <v>5</v>
      </c>
      <c r="H101" s="297">
        <v>20600</v>
      </c>
      <c r="I101" s="296">
        <v>5</v>
      </c>
      <c r="J101" s="292">
        <v>2090</v>
      </c>
      <c r="K101" s="296">
        <v>5</v>
      </c>
      <c r="L101" s="303">
        <v>22000</v>
      </c>
      <c r="M101" s="296">
        <v>5</v>
      </c>
      <c r="N101" s="288">
        <v>45000</v>
      </c>
      <c r="O101" s="296">
        <v>5</v>
      </c>
      <c r="P101" s="288">
        <v>94000</v>
      </c>
      <c r="Q101" s="296">
        <v>5</v>
      </c>
      <c r="R101" s="288">
        <v>72024</v>
      </c>
      <c r="S101" s="296">
        <v>5</v>
      </c>
      <c r="T101" s="288">
        <v>211000</v>
      </c>
      <c r="U101" s="296">
        <v>5</v>
      </c>
      <c r="V101" s="291">
        <v>2390</v>
      </c>
      <c r="W101" s="296">
        <v>5</v>
      </c>
      <c r="X101" s="297"/>
      <c r="Y101" s="296">
        <v>5</v>
      </c>
      <c r="Z101" s="289">
        <v>180</v>
      </c>
      <c r="AA101" s="299">
        <v>610</v>
      </c>
      <c r="AB101" s="299">
        <v>1285</v>
      </c>
      <c r="AC101" s="414">
        <v>330</v>
      </c>
      <c r="AD101" s="286">
        <v>1300</v>
      </c>
      <c r="AE101" s="287">
        <v>4000</v>
      </c>
      <c r="AF101" s="300">
        <v>4800</v>
      </c>
      <c r="AG101" s="301">
        <v>4000</v>
      </c>
      <c r="AH101" s="285">
        <v>96</v>
      </c>
      <c r="AI101" s="286">
        <v>5600</v>
      </c>
      <c r="AJ101" s="285">
        <v>96</v>
      </c>
      <c r="AK101" s="292">
        <v>1650</v>
      </c>
      <c r="AL101" s="296">
        <v>5</v>
      </c>
    </row>
    <row r="102" spans="1:38" s="295" customFormat="1" ht="28.5" customHeight="1" x14ac:dyDescent="0.35">
      <c r="A102" s="285">
        <v>4</v>
      </c>
      <c r="B102" s="286">
        <v>2040</v>
      </c>
      <c r="C102" s="285">
        <v>4</v>
      </c>
      <c r="D102" s="287">
        <v>4850</v>
      </c>
      <c r="E102" s="285">
        <v>4</v>
      </c>
      <c r="F102" s="287">
        <v>1550</v>
      </c>
      <c r="G102" s="285">
        <v>4</v>
      </c>
      <c r="H102" s="288">
        <v>20700</v>
      </c>
      <c r="I102" s="285">
        <v>4</v>
      </c>
      <c r="J102" s="287">
        <v>2100</v>
      </c>
      <c r="K102" s="285">
        <v>4</v>
      </c>
      <c r="L102" s="304">
        <v>22200</v>
      </c>
      <c r="M102" s="285">
        <v>4</v>
      </c>
      <c r="N102" s="288">
        <v>45200</v>
      </c>
      <c r="O102" s="285">
        <v>4</v>
      </c>
      <c r="P102" s="288">
        <v>94500</v>
      </c>
      <c r="Q102" s="285">
        <v>4</v>
      </c>
      <c r="R102" s="288">
        <v>72124</v>
      </c>
      <c r="S102" s="285">
        <v>4</v>
      </c>
      <c r="T102" s="288">
        <v>212000</v>
      </c>
      <c r="U102" s="285">
        <v>4</v>
      </c>
      <c r="V102" s="286">
        <v>2400</v>
      </c>
      <c r="W102" s="285">
        <v>4</v>
      </c>
      <c r="X102" s="288"/>
      <c r="Y102" s="285">
        <v>4</v>
      </c>
      <c r="Z102" s="298">
        <v>182</v>
      </c>
      <c r="AA102" s="290">
        <v>620</v>
      </c>
      <c r="AB102" s="290">
        <v>1300</v>
      </c>
      <c r="AC102" s="413">
        <v>340</v>
      </c>
      <c r="AD102" s="291">
        <v>1320</v>
      </c>
      <c r="AE102" s="292">
        <v>4100</v>
      </c>
      <c r="AF102" s="293">
        <v>4900</v>
      </c>
      <c r="AG102" s="294">
        <v>4100</v>
      </c>
      <c r="AH102" s="296">
        <v>97</v>
      </c>
      <c r="AI102" s="291">
        <v>5700</v>
      </c>
      <c r="AJ102" s="296">
        <v>97</v>
      </c>
      <c r="AK102" s="287">
        <v>1660</v>
      </c>
      <c r="AL102" s="285">
        <v>4</v>
      </c>
    </row>
    <row r="103" spans="1:38" s="295" customFormat="1" ht="28.5" customHeight="1" x14ac:dyDescent="0.35">
      <c r="A103" s="296">
        <v>3</v>
      </c>
      <c r="B103" s="291">
        <v>2060</v>
      </c>
      <c r="C103" s="296">
        <v>3</v>
      </c>
      <c r="D103" s="292">
        <v>4900</v>
      </c>
      <c r="E103" s="296">
        <v>3</v>
      </c>
      <c r="F103" s="292">
        <v>1560</v>
      </c>
      <c r="G103" s="296">
        <v>3</v>
      </c>
      <c r="H103" s="297">
        <v>20800</v>
      </c>
      <c r="I103" s="296">
        <v>3</v>
      </c>
      <c r="J103" s="292">
        <v>2110</v>
      </c>
      <c r="K103" s="296">
        <v>3</v>
      </c>
      <c r="L103" s="303">
        <v>22400</v>
      </c>
      <c r="M103" s="296">
        <v>3</v>
      </c>
      <c r="N103" s="288">
        <v>45400</v>
      </c>
      <c r="O103" s="296">
        <v>3</v>
      </c>
      <c r="P103" s="288">
        <v>95000</v>
      </c>
      <c r="Q103" s="296">
        <v>3</v>
      </c>
      <c r="R103" s="288">
        <v>72224</v>
      </c>
      <c r="S103" s="296">
        <v>3</v>
      </c>
      <c r="T103" s="288">
        <v>213000</v>
      </c>
      <c r="U103" s="296">
        <v>3</v>
      </c>
      <c r="V103" s="291">
        <v>2410</v>
      </c>
      <c r="W103" s="296">
        <v>3</v>
      </c>
      <c r="X103" s="297"/>
      <c r="Y103" s="296">
        <v>3</v>
      </c>
      <c r="Z103" s="289">
        <v>184</v>
      </c>
      <c r="AA103" s="299">
        <v>630</v>
      </c>
      <c r="AB103" s="299">
        <v>1315</v>
      </c>
      <c r="AC103" s="414">
        <v>350</v>
      </c>
      <c r="AD103" s="286">
        <v>1340</v>
      </c>
      <c r="AE103" s="287">
        <v>4200</v>
      </c>
      <c r="AF103" s="300">
        <v>5000</v>
      </c>
      <c r="AG103" s="301">
        <v>4200</v>
      </c>
      <c r="AH103" s="285">
        <v>98</v>
      </c>
      <c r="AI103" s="286">
        <v>5800</v>
      </c>
      <c r="AJ103" s="285">
        <v>98</v>
      </c>
      <c r="AK103" s="292">
        <v>1670</v>
      </c>
      <c r="AL103" s="296">
        <v>3</v>
      </c>
    </row>
    <row r="104" spans="1:38" s="295" customFormat="1" ht="28.5" customHeight="1" x14ac:dyDescent="0.35">
      <c r="A104" s="285">
        <v>2</v>
      </c>
      <c r="B104" s="286">
        <v>2080</v>
      </c>
      <c r="C104" s="285">
        <v>2</v>
      </c>
      <c r="D104" s="287">
        <v>4950</v>
      </c>
      <c r="E104" s="285">
        <v>2</v>
      </c>
      <c r="F104" s="287">
        <v>1570</v>
      </c>
      <c r="G104" s="285">
        <v>2</v>
      </c>
      <c r="H104" s="288">
        <v>20900</v>
      </c>
      <c r="I104" s="285">
        <v>2</v>
      </c>
      <c r="J104" s="287">
        <v>2120</v>
      </c>
      <c r="K104" s="285">
        <v>2</v>
      </c>
      <c r="L104" s="304">
        <v>22600</v>
      </c>
      <c r="M104" s="285">
        <v>2</v>
      </c>
      <c r="N104" s="288">
        <v>45600</v>
      </c>
      <c r="O104" s="285">
        <v>2</v>
      </c>
      <c r="P104" s="288">
        <v>95500</v>
      </c>
      <c r="Q104" s="285">
        <v>2</v>
      </c>
      <c r="R104" s="288">
        <v>72324</v>
      </c>
      <c r="S104" s="285">
        <v>2</v>
      </c>
      <c r="T104" s="288">
        <v>214000</v>
      </c>
      <c r="U104" s="285">
        <v>2</v>
      </c>
      <c r="V104" s="286">
        <v>2420</v>
      </c>
      <c r="W104" s="285">
        <v>2</v>
      </c>
      <c r="X104" s="288"/>
      <c r="Y104" s="285">
        <v>2</v>
      </c>
      <c r="Z104" s="298">
        <v>186</v>
      </c>
      <c r="AA104" s="290">
        <v>640</v>
      </c>
      <c r="AB104" s="299">
        <v>1330</v>
      </c>
      <c r="AC104" s="413">
        <v>360</v>
      </c>
      <c r="AD104" s="291">
        <v>1360</v>
      </c>
      <c r="AE104" s="292">
        <v>4300</v>
      </c>
      <c r="AF104" s="293">
        <v>5100</v>
      </c>
      <c r="AG104" s="294">
        <v>4300</v>
      </c>
      <c r="AH104" s="296">
        <v>99</v>
      </c>
      <c r="AI104" s="291">
        <v>5900</v>
      </c>
      <c r="AJ104" s="296">
        <v>99</v>
      </c>
      <c r="AK104" s="287">
        <v>1680</v>
      </c>
      <c r="AL104" s="285">
        <v>2</v>
      </c>
    </row>
    <row r="105" spans="1:38" s="295" customFormat="1" ht="28.5" customHeight="1" thickBot="1" x14ac:dyDescent="0.4">
      <c r="A105" s="305">
        <v>1</v>
      </c>
      <c r="B105" s="306">
        <v>2100</v>
      </c>
      <c r="C105" s="305">
        <v>1</v>
      </c>
      <c r="D105" s="307">
        <v>5000</v>
      </c>
      <c r="E105" s="305">
        <v>1</v>
      </c>
      <c r="F105" s="307">
        <v>1580</v>
      </c>
      <c r="G105" s="305">
        <v>1</v>
      </c>
      <c r="H105" s="308">
        <v>21000</v>
      </c>
      <c r="I105" s="305">
        <v>1</v>
      </c>
      <c r="J105" s="307">
        <v>2130</v>
      </c>
      <c r="K105" s="305">
        <v>1</v>
      </c>
      <c r="L105" s="309">
        <v>22800</v>
      </c>
      <c r="M105" s="305">
        <v>1</v>
      </c>
      <c r="N105" s="310">
        <v>45800</v>
      </c>
      <c r="O105" s="305">
        <v>1</v>
      </c>
      <c r="P105" s="310">
        <v>100000</v>
      </c>
      <c r="Q105" s="305">
        <v>1</v>
      </c>
      <c r="R105" s="310">
        <v>72424</v>
      </c>
      <c r="S105" s="305">
        <v>1</v>
      </c>
      <c r="T105" s="310">
        <v>215000</v>
      </c>
      <c r="U105" s="305">
        <v>1</v>
      </c>
      <c r="V105" s="306">
        <v>2430</v>
      </c>
      <c r="W105" s="305">
        <v>1</v>
      </c>
      <c r="X105" s="308"/>
      <c r="Y105" s="305">
        <v>1</v>
      </c>
      <c r="Z105" s="311">
        <v>188</v>
      </c>
      <c r="AA105" s="312">
        <v>650</v>
      </c>
      <c r="AB105" s="313">
        <v>1345</v>
      </c>
      <c r="AC105" s="415">
        <v>370</v>
      </c>
      <c r="AD105" s="314">
        <v>1380</v>
      </c>
      <c r="AE105" s="315">
        <v>4400</v>
      </c>
      <c r="AF105" s="316">
        <v>5200</v>
      </c>
      <c r="AG105" s="317">
        <v>4400</v>
      </c>
      <c r="AH105" s="324">
        <v>100</v>
      </c>
      <c r="AI105" s="314">
        <v>6000</v>
      </c>
      <c r="AJ105" s="324">
        <v>100</v>
      </c>
      <c r="AK105" s="292">
        <v>1690</v>
      </c>
      <c r="AL105" s="305">
        <v>1</v>
      </c>
    </row>
    <row r="106" spans="1:38" s="295" customFormat="1" ht="28.5" customHeight="1" thickBot="1" x14ac:dyDescent="0.4">
      <c r="B106" s="295" t="s">
        <v>712</v>
      </c>
      <c r="D106" s="295" t="s">
        <v>712</v>
      </c>
      <c r="F106" s="295" t="s">
        <v>712</v>
      </c>
      <c r="H106" s="295" t="s">
        <v>712</v>
      </c>
      <c r="J106" s="295" t="s">
        <v>712</v>
      </c>
      <c r="L106" s="295" t="s">
        <v>712</v>
      </c>
      <c r="N106" s="295" t="s">
        <v>712</v>
      </c>
      <c r="P106" s="295" t="s">
        <v>712</v>
      </c>
      <c r="R106" s="295" t="s">
        <v>712</v>
      </c>
      <c r="T106" s="295" t="s">
        <v>712</v>
      </c>
      <c r="V106" s="295" t="s">
        <v>712</v>
      </c>
      <c r="X106" s="295" t="s">
        <v>712</v>
      </c>
      <c r="Y106" s="318">
        <v>0</v>
      </c>
      <c r="Z106" s="295" t="s">
        <v>712</v>
      </c>
      <c r="AA106" s="295" t="s">
        <v>712</v>
      </c>
      <c r="AB106" s="295" t="s">
        <v>712</v>
      </c>
      <c r="AC106" s="295" t="s">
        <v>712</v>
      </c>
      <c r="AD106" s="295" t="s">
        <v>712</v>
      </c>
      <c r="AE106" s="295" t="s">
        <v>712</v>
      </c>
      <c r="AF106" s="295" t="s">
        <v>712</v>
      </c>
      <c r="AH106" s="319">
        <v>0</v>
      </c>
      <c r="AI106" s="295" t="s">
        <v>712</v>
      </c>
      <c r="AJ106" s="324"/>
      <c r="AK106" s="295" t="s">
        <v>712</v>
      </c>
    </row>
    <row r="107" spans="1:38" s="295" customFormat="1" ht="28.5" customHeight="1" x14ac:dyDescent="0.35">
      <c r="B107" s="295" t="s">
        <v>714</v>
      </c>
      <c r="D107" s="295" t="s">
        <v>714</v>
      </c>
      <c r="F107" s="295" t="s">
        <v>714</v>
      </c>
      <c r="H107" s="295" t="s">
        <v>714</v>
      </c>
      <c r="J107" s="295" t="s">
        <v>714</v>
      </c>
      <c r="L107" s="295" t="s">
        <v>714</v>
      </c>
      <c r="N107" s="295" t="s">
        <v>714</v>
      </c>
      <c r="P107" s="295" t="s">
        <v>714</v>
      </c>
      <c r="R107" s="295" t="s">
        <v>714</v>
      </c>
      <c r="T107" s="295" t="s">
        <v>714</v>
      </c>
      <c r="V107" s="295" t="s">
        <v>714</v>
      </c>
      <c r="X107" s="295" t="s">
        <v>714</v>
      </c>
      <c r="Y107" s="319">
        <v>0</v>
      </c>
      <c r="Z107" s="295" t="s">
        <v>713</v>
      </c>
      <c r="AA107" s="295" t="s">
        <v>713</v>
      </c>
      <c r="AB107" s="295" t="s">
        <v>713</v>
      </c>
      <c r="AC107" s="295" t="s">
        <v>713</v>
      </c>
      <c r="AD107" s="295" t="s">
        <v>713</v>
      </c>
      <c r="AE107" s="295" t="s">
        <v>713</v>
      </c>
      <c r="AF107" s="295" t="s">
        <v>713</v>
      </c>
      <c r="AH107" s="318">
        <v>0</v>
      </c>
      <c r="AI107" s="295" t="s">
        <v>713</v>
      </c>
      <c r="AK107" s="295" t="s">
        <v>714</v>
      </c>
    </row>
    <row r="108" spans="1:38" s="295" customFormat="1" ht="28.5" customHeight="1" x14ac:dyDescent="0.35">
      <c r="B108" s="295" t="s">
        <v>713</v>
      </c>
      <c r="D108" s="295" t="s">
        <v>713</v>
      </c>
      <c r="F108" s="295" t="s">
        <v>713</v>
      </c>
      <c r="H108" s="295" t="s">
        <v>713</v>
      </c>
      <c r="J108" s="295" t="s">
        <v>713</v>
      </c>
      <c r="L108" s="295" t="s">
        <v>713</v>
      </c>
      <c r="N108" s="295" t="s">
        <v>713</v>
      </c>
      <c r="P108" s="295" t="s">
        <v>713</v>
      </c>
      <c r="R108" s="295" t="s">
        <v>713</v>
      </c>
      <c r="T108" s="295" t="s">
        <v>713</v>
      </c>
      <c r="V108" s="295" t="s">
        <v>713</v>
      </c>
      <c r="X108" s="295" t="s">
        <v>713</v>
      </c>
      <c r="Y108" s="318">
        <v>0</v>
      </c>
      <c r="Z108" s="320" t="s">
        <v>715</v>
      </c>
      <c r="AA108" s="320" t="s">
        <v>715</v>
      </c>
      <c r="AB108" s="320" t="s">
        <v>715</v>
      </c>
      <c r="AC108" s="320" t="s">
        <v>715</v>
      </c>
      <c r="AD108" s="320" t="s">
        <v>715</v>
      </c>
      <c r="AE108" s="320" t="s">
        <v>715</v>
      </c>
      <c r="AF108" s="320" t="s">
        <v>715</v>
      </c>
      <c r="AG108" s="320"/>
      <c r="AH108" s="319">
        <v>0</v>
      </c>
      <c r="AI108" s="320" t="s">
        <v>715</v>
      </c>
      <c r="AK108" s="295" t="s">
        <v>713</v>
      </c>
    </row>
    <row r="109" spans="1:38" s="295" customFormat="1" ht="28.5" customHeight="1" x14ac:dyDescent="0.35">
      <c r="B109" s="320" t="s">
        <v>715</v>
      </c>
      <c r="C109" s="320"/>
      <c r="D109" s="320" t="s">
        <v>715</v>
      </c>
      <c r="E109" s="320"/>
      <c r="F109" s="320" t="s">
        <v>715</v>
      </c>
      <c r="G109" s="320"/>
      <c r="H109" s="320" t="s">
        <v>715</v>
      </c>
      <c r="I109" s="320"/>
      <c r="J109" s="320" t="s">
        <v>715</v>
      </c>
      <c r="K109" s="320"/>
      <c r="L109" s="320" t="s">
        <v>715</v>
      </c>
      <c r="M109" s="320"/>
      <c r="N109" s="320" t="s">
        <v>715</v>
      </c>
      <c r="O109" s="320"/>
      <c r="P109" s="320" t="s">
        <v>715</v>
      </c>
      <c r="Q109" s="320"/>
      <c r="R109" s="320" t="s">
        <v>715</v>
      </c>
      <c r="S109" s="320"/>
      <c r="T109" s="320" t="s">
        <v>715</v>
      </c>
      <c r="U109" s="320"/>
      <c r="V109" s="320" t="s">
        <v>715</v>
      </c>
      <c r="W109" s="320"/>
      <c r="X109" s="320" t="s">
        <v>715</v>
      </c>
      <c r="Y109" s="319">
        <v>0</v>
      </c>
      <c r="Z109" s="320"/>
      <c r="AA109" s="320"/>
      <c r="AB109" s="320"/>
      <c r="AC109" s="320"/>
      <c r="AD109" s="320"/>
      <c r="AE109" s="320"/>
      <c r="AF109" s="320"/>
      <c r="AG109" s="320"/>
      <c r="AH109" s="318">
        <v>0</v>
      </c>
      <c r="AI109" s="320"/>
      <c r="AK109" s="320" t="s">
        <v>715</v>
      </c>
      <c r="AL109" s="320"/>
    </row>
  </sheetData>
  <mergeCells count="7">
    <mergeCell ref="AJ3:AJ4"/>
    <mergeCell ref="A1:AL1"/>
    <mergeCell ref="A2:A4"/>
    <mergeCell ref="Z2:AC2"/>
    <mergeCell ref="Y2:Y4"/>
    <mergeCell ref="AH2:AH3"/>
    <mergeCell ref="AD2:AG2"/>
  </mergeCells>
  <conditionalFormatting sqref="A2">
    <cfRule type="duplicateValues" dxfId="149" priority="83"/>
  </conditionalFormatting>
  <conditionalFormatting sqref="AH2">
    <cfRule type="duplicateValues" dxfId="148" priority="81"/>
  </conditionalFormatting>
  <conditionalFormatting sqref="B3:C3">
    <cfRule type="duplicateValues" dxfId="147" priority="76"/>
  </conditionalFormatting>
  <conditionalFormatting sqref="D3:E3">
    <cfRule type="duplicateValues" dxfId="146" priority="75"/>
  </conditionalFormatting>
  <conditionalFormatting sqref="J3:K3">
    <cfRule type="duplicateValues" dxfId="145" priority="73"/>
  </conditionalFormatting>
  <conditionalFormatting sqref="L3:M3">
    <cfRule type="duplicateValues" dxfId="144" priority="72"/>
  </conditionalFormatting>
  <conditionalFormatting sqref="Z3">
    <cfRule type="duplicateValues" dxfId="143" priority="71"/>
  </conditionalFormatting>
  <conditionalFormatting sqref="AA3">
    <cfRule type="duplicateValues" dxfId="142" priority="70"/>
  </conditionalFormatting>
  <conditionalFormatting sqref="AB3">
    <cfRule type="duplicateValues" dxfId="141" priority="69"/>
  </conditionalFormatting>
  <conditionalFormatting sqref="AC3">
    <cfRule type="duplicateValues" dxfId="140" priority="68"/>
  </conditionalFormatting>
  <conditionalFormatting sqref="AD3">
    <cfRule type="duplicateValues" dxfId="139" priority="67"/>
  </conditionalFormatting>
  <conditionalFormatting sqref="AE3">
    <cfRule type="duplicateValues" dxfId="138" priority="66"/>
  </conditionalFormatting>
  <conditionalFormatting sqref="AF3">
    <cfRule type="duplicateValues" dxfId="137" priority="65"/>
  </conditionalFormatting>
  <conditionalFormatting sqref="N3:O3">
    <cfRule type="duplicateValues" dxfId="136" priority="63"/>
  </conditionalFormatting>
  <conditionalFormatting sqref="P3:Q3">
    <cfRule type="duplicateValues" dxfId="135" priority="62"/>
  </conditionalFormatting>
  <conditionalFormatting sqref="R3:S3">
    <cfRule type="duplicateValues" dxfId="134" priority="61"/>
  </conditionalFormatting>
  <conditionalFormatting sqref="T3:Y3">
    <cfRule type="duplicateValues" dxfId="133" priority="60"/>
  </conditionalFormatting>
  <conditionalFormatting sqref="H3:I3">
    <cfRule type="duplicateValues" dxfId="132" priority="58"/>
  </conditionalFormatting>
  <conditionalFormatting sqref="T6:T105 V6:V105 X6:Y105">
    <cfRule type="duplicateValues" dxfId="131" priority="55"/>
  </conditionalFormatting>
  <conditionalFormatting sqref="Y2">
    <cfRule type="duplicateValues" dxfId="130" priority="53"/>
  </conditionalFormatting>
  <conditionalFormatting sqref="V3:W3">
    <cfRule type="duplicateValues" dxfId="129" priority="51"/>
  </conditionalFormatting>
  <conditionalFormatting sqref="X3">
    <cfRule type="duplicateValues" dxfId="128" priority="50"/>
  </conditionalFormatting>
  <conditionalFormatting sqref="F3:G3">
    <cfRule type="duplicateValues" dxfId="127" priority="107"/>
  </conditionalFormatting>
  <conditionalFormatting sqref="A3">
    <cfRule type="duplicateValues" dxfId="126" priority="47"/>
  </conditionalFormatting>
  <conditionalFormatting sqref="AH5">
    <cfRule type="duplicateValues" dxfId="125" priority="44"/>
  </conditionalFormatting>
  <conditionalFormatting sqref="A6:A105 A1:A2">
    <cfRule type="duplicateValues" dxfId="124" priority="108"/>
  </conditionalFormatting>
  <conditionalFormatting sqref="D6:E105">
    <cfRule type="duplicateValues" dxfId="123" priority="111"/>
  </conditionalFormatting>
  <conditionalFormatting sqref="J6:K105">
    <cfRule type="duplicateValues" dxfId="122" priority="112"/>
  </conditionalFormatting>
  <conditionalFormatting sqref="L6:L90 N6:O105">
    <cfRule type="duplicateValues" dxfId="121" priority="113"/>
  </conditionalFormatting>
  <conditionalFormatting sqref="Z6:Z105">
    <cfRule type="duplicateValues" dxfId="120" priority="114"/>
  </conditionalFormatting>
  <conditionalFormatting sqref="AA6:AA105">
    <cfRule type="duplicateValues" dxfId="119" priority="115"/>
  </conditionalFormatting>
  <conditionalFormatting sqref="AB6:AB105">
    <cfRule type="duplicateValues" dxfId="118" priority="116"/>
  </conditionalFormatting>
  <conditionalFormatting sqref="AD6:AD105">
    <cfRule type="duplicateValues" dxfId="117" priority="118"/>
  </conditionalFormatting>
  <conditionalFormatting sqref="AE6:AE105">
    <cfRule type="duplicateValues" dxfId="116" priority="119"/>
  </conditionalFormatting>
  <conditionalFormatting sqref="AH6:AH105">
    <cfRule type="duplicateValues" dxfId="115" priority="122"/>
  </conditionalFormatting>
  <conditionalFormatting sqref="H6:I105">
    <cfRule type="duplicateValues" dxfId="114" priority="128"/>
  </conditionalFormatting>
  <conditionalFormatting sqref="AH6:AH105 AH2">
    <cfRule type="duplicateValues" dxfId="113" priority="129"/>
  </conditionalFormatting>
  <conditionalFormatting sqref="P6:Q105">
    <cfRule type="duplicateValues" dxfId="112" priority="148"/>
  </conditionalFormatting>
  <conditionalFormatting sqref="R6:S105">
    <cfRule type="duplicateValues" dxfId="111" priority="149"/>
  </conditionalFormatting>
  <conditionalFormatting sqref="Y6:Y105 Y2">
    <cfRule type="duplicateValues" dxfId="110" priority="151"/>
  </conditionalFormatting>
  <conditionalFormatting sqref="V6:V105 X6:X105">
    <cfRule type="duplicateValues" dxfId="109" priority="155"/>
  </conditionalFormatting>
  <conditionalFormatting sqref="F6:G105">
    <cfRule type="duplicateValues" dxfId="108" priority="158"/>
  </conditionalFormatting>
  <conditionalFormatting sqref="Z5">
    <cfRule type="duplicateValues" dxfId="107" priority="32"/>
  </conditionalFormatting>
  <conditionalFormatting sqref="B4:C105">
    <cfRule type="duplicateValues" dxfId="106" priority="184"/>
  </conditionalFormatting>
  <conditionalFormatting sqref="Y5">
    <cfRule type="duplicateValues" dxfId="105" priority="188"/>
  </conditionalFormatting>
  <conditionalFormatting sqref="C6:C105">
    <cfRule type="duplicateValues" dxfId="104" priority="31"/>
  </conditionalFormatting>
  <conditionalFormatting sqref="E6:E105">
    <cfRule type="duplicateValues" dxfId="103" priority="30"/>
  </conditionalFormatting>
  <conditionalFormatting sqref="G6:G105">
    <cfRule type="duplicateValues" dxfId="102" priority="29"/>
  </conditionalFormatting>
  <conditionalFormatting sqref="I6:I105">
    <cfRule type="duplicateValues" dxfId="101" priority="28"/>
  </conditionalFormatting>
  <conditionalFormatting sqref="K6:K105">
    <cfRule type="duplicateValues" dxfId="100" priority="27"/>
  </conditionalFormatting>
  <conditionalFormatting sqref="O6:O105">
    <cfRule type="duplicateValues" dxfId="99" priority="25"/>
  </conditionalFormatting>
  <conditionalFormatting sqref="Q6:Q105">
    <cfRule type="duplicateValues" dxfId="98" priority="24"/>
  </conditionalFormatting>
  <conditionalFormatting sqref="S6:S105">
    <cfRule type="duplicateValues" dxfId="97" priority="23"/>
  </conditionalFormatting>
  <conditionalFormatting sqref="AG3">
    <cfRule type="duplicateValues" dxfId="96" priority="16"/>
  </conditionalFormatting>
  <conditionalFormatting sqref="AF6:AG15">
    <cfRule type="duplicateValues" dxfId="95" priority="13"/>
  </conditionalFormatting>
  <conditionalFormatting sqref="AC6:AC105">
    <cfRule type="duplicateValues" dxfId="94" priority="12"/>
  </conditionalFormatting>
  <conditionalFormatting sqref="AC5">
    <cfRule type="duplicateValues" dxfId="93" priority="11"/>
  </conditionalFormatting>
  <conditionalFormatting sqref="AI3">
    <cfRule type="duplicateValues" dxfId="92" priority="9"/>
  </conditionalFormatting>
  <conditionalFormatting sqref="AI6:AI105">
    <cfRule type="duplicateValues" dxfId="91" priority="10"/>
  </conditionalFormatting>
  <conditionalFormatting sqref="AJ3">
    <cfRule type="duplicateValues" dxfId="90" priority="6"/>
  </conditionalFormatting>
  <conditionalFormatting sqref="AJ6">
    <cfRule type="duplicateValues" dxfId="89" priority="5"/>
  </conditionalFormatting>
  <conditionalFormatting sqref="AJ6:AJ106">
    <cfRule type="duplicateValues" dxfId="88" priority="7"/>
  </conditionalFormatting>
  <conditionalFormatting sqref="AJ3 AJ6:AJ106">
    <cfRule type="duplicateValues" dxfId="87" priority="8"/>
  </conditionalFormatting>
  <conditionalFormatting sqref="AJ5">
    <cfRule type="duplicateValues" dxfId="86" priority="4"/>
  </conditionalFormatting>
  <conditionalFormatting sqref="AK3:AL3">
    <cfRule type="duplicateValues" dxfId="85" priority="2"/>
  </conditionalFormatting>
  <conditionalFormatting sqref="AK6:AL105">
    <cfRule type="duplicateValues" dxfId="84" priority="3"/>
  </conditionalFormatting>
  <conditionalFormatting sqref="AL6:AL105">
    <cfRule type="duplicateValues" dxfId="83" priority="1"/>
  </conditionalFormatting>
  <printOptions horizontalCentered="1"/>
  <pageMargins left="0.31496062992125984" right="0.31496062992125984" top="0.35433070866141736" bottom="0.35433070866141736" header="0.31496062992125984" footer="0.31496062992125984"/>
  <pageSetup paperSize="9" scale="3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theme="1"/>
    <pageSetUpPr fitToPage="1"/>
  </sheetPr>
  <dimension ref="A1:U65536"/>
  <sheetViews>
    <sheetView view="pageBreakPreview" zoomScale="70" zoomScaleNormal="100" zoomScaleSheetLayoutView="70" workbookViewId="0">
      <selection activeCell="A46" sqref="A46"/>
    </sheetView>
  </sheetViews>
  <sheetFormatPr defaultColWidth="9.140625" defaultRowHeight="12.75" x14ac:dyDescent="0.2"/>
  <cols>
    <col min="1" max="1" width="4.85546875" style="27" customWidth="1"/>
    <col min="2" max="2" width="11.5703125" style="27" hidden="1" customWidth="1"/>
    <col min="3" max="3" width="9.28515625" style="21" bestFit="1" customWidth="1"/>
    <col min="4" max="4" width="15.140625" style="52" bestFit="1" customWidth="1"/>
    <col min="5" max="5" width="25.7109375" style="52" bestFit="1" customWidth="1"/>
    <col min="6" max="6" width="15.7109375" style="21" bestFit="1" customWidth="1"/>
    <col min="7" max="7" width="15.7109375" style="27" customWidth="1"/>
    <col min="8" max="8" width="14.85546875" style="28" customWidth="1"/>
    <col min="9" max="9" width="5.7109375" style="21" customWidth="1"/>
    <col min="10" max="10" width="2.7109375" style="21" customWidth="1"/>
    <col min="11" max="11" width="4.5703125" style="27" customWidth="1"/>
    <col min="12" max="12" width="11.5703125" style="27" hidden="1" customWidth="1"/>
    <col min="13" max="13" width="8.140625" style="27" customWidth="1"/>
    <col min="14" max="14" width="16.42578125" style="29" customWidth="1"/>
    <col min="15" max="15" width="25.28515625" style="56" customWidth="1"/>
    <col min="16" max="16" width="24.42578125" style="56" customWidth="1"/>
    <col min="17" max="17" width="13.5703125" style="56" customWidth="1"/>
    <col min="18" max="18" width="12.7109375" style="56" customWidth="1"/>
    <col min="19" max="19" width="5.5703125" style="21" bestFit="1" customWidth="1"/>
    <col min="20" max="16384" width="9.140625" style="21"/>
  </cols>
  <sheetData>
    <row r="1" spans="1:21" s="10" customFormat="1" ht="53.25" customHeight="1" x14ac:dyDescent="0.2">
      <c r="A1" s="516" t="str">
        <f>('YARIŞMA BİLGİLERİ'!A2)</f>
        <v>Türkiye Atletizm Federasyonu</v>
      </c>
      <c r="B1" s="516"/>
      <c r="C1" s="516"/>
      <c r="D1" s="516"/>
      <c r="E1" s="516"/>
      <c r="F1" s="516"/>
      <c r="G1" s="516"/>
      <c r="H1" s="516"/>
      <c r="I1" s="516"/>
      <c r="J1" s="516"/>
      <c r="K1" s="516"/>
      <c r="L1" s="516"/>
      <c r="M1" s="516"/>
      <c r="N1" s="516"/>
      <c r="O1" s="516"/>
      <c r="P1" s="516"/>
      <c r="Q1" s="516"/>
      <c r="R1" s="516"/>
      <c r="S1" s="516"/>
    </row>
    <row r="2" spans="1:21" s="10" customFormat="1" ht="24.75" customHeight="1" x14ac:dyDescent="0.2">
      <c r="A2" s="532" t="str">
        <f>'YARIŞMA BİLGİLERİ'!F19</f>
        <v>Naili Moran Türkiye Atletizm Şampiyonası</v>
      </c>
      <c r="B2" s="532"/>
      <c r="C2" s="532"/>
      <c r="D2" s="532"/>
      <c r="E2" s="532"/>
      <c r="F2" s="532"/>
      <c r="G2" s="532"/>
      <c r="H2" s="532"/>
      <c r="I2" s="532"/>
      <c r="J2" s="532"/>
      <c r="K2" s="532"/>
      <c r="L2" s="532"/>
      <c r="M2" s="532"/>
      <c r="N2" s="532"/>
      <c r="O2" s="532"/>
      <c r="P2" s="532"/>
      <c r="Q2" s="532"/>
      <c r="R2" s="532"/>
      <c r="S2" s="532"/>
    </row>
    <row r="3" spans="1:21" s="12" customFormat="1" ht="21.75" customHeight="1" x14ac:dyDescent="0.2">
      <c r="A3" s="533" t="s">
        <v>110</v>
      </c>
      <c r="B3" s="533"/>
      <c r="C3" s="533"/>
      <c r="D3" s="534" t="str">
        <f>'YARIŞMA PROGRAMI'!C7</f>
        <v>60 Metre</v>
      </c>
      <c r="E3" s="534"/>
      <c r="F3" s="535"/>
      <c r="G3" s="535"/>
      <c r="H3" s="535"/>
      <c r="I3" s="11"/>
      <c r="J3" s="11"/>
      <c r="K3" s="536"/>
      <c r="L3" s="536"/>
      <c r="M3" s="536"/>
      <c r="N3" s="536"/>
      <c r="O3" s="210"/>
      <c r="P3" s="537"/>
      <c r="Q3" s="537"/>
      <c r="R3" s="537"/>
      <c r="S3" s="537"/>
    </row>
    <row r="4" spans="1:21" s="12" customFormat="1" ht="17.25" customHeight="1" x14ac:dyDescent="0.2">
      <c r="A4" s="528" t="s">
        <v>101</v>
      </c>
      <c r="B4" s="528"/>
      <c r="C4" s="528"/>
      <c r="D4" s="529" t="str">
        <f>'YARIŞMA BİLGİLERİ'!F21</f>
        <v>12 Yaş Erkek</v>
      </c>
      <c r="E4" s="529"/>
      <c r="F4" s="32"/>
      <c r="G4" s="418"/>
      <c r="H4" s="32"/>
      <c r="I4" s="32"/>
      <c r="J4" s="32"/>
      <c r="K4" s="32"/>
      <c r="L4" s="32"/>
      <c r="M4" s="32"/>
      <c r="N4" s="33"/>
      <c r="O4" s="83" t="s">
        <v>108</v>
      </c>
      <c r="P4" s="530">
        <f>'YARIŞMA PROGRAMI'!B7</f>
        <v>0</v>
      </c>
      <c r="Q4" s="530"/>
      <c r="R4" s="530"/>
      <c r="S4" s="530"/>
    </row>
    <row r="5" spans="1:21" s="10" customFormat="1" ht="19.5" customHeight="1" x14ac:dyDescent="0.2">
      <c r="A5" s="13"/>
      <c r="B5" s="13"/>
      <c r="C5" s="14"/>
      <c r="D5" s="15"/>
      <c r="E5" s="16"/>
      <c r="F5" s="16"/>
      <c r="G5" s="419"/>
      <c r="H5" s="16"/>
      <c r="I5" s="16"/>
      <c r="J5" s="16"/>
      <c r="K5" s="13"/>
      <c r="L5" s="13"/>
      <c r="M5" s="13"/>
      <c r="N5" s="17"/>
      <c r="O5" s="18"/>
      <c r="P5" s="531">
        <f ca="1">NOW()</f>
        <v>43602.34515671296</v>
      </c>
      <c r="Q5" s="531"/>
      <c r="R5" s="531"/>
      <c r="S5" s="531"/>
    </row>
    <row r="6" spans="1:21" s="19" customFormat="1" ht="24.95" customHeight="1" x14ac:dyDescent="0.2">
      <c r="A6" s="248" t="s">
        <v>16</v>
      </c>
      <c r="B6" s="249"/>
      <c r="C6" s="249"/>
      <c r="D6" s="249"/>
      <c r="E6" s="252" t="s">
        <v>693</v>
      </c>
      <c r="F6" s="253"/>
      <c r="G6" s="420"/>
      <c r="H6" s="253"/>
      <c r="I6" s="250"/>
      <c r="K6" s="248" t="s">
        <v>752</v>
      </c>
      <c r="L6" s="249"/>
      <c r="M6" s="249"/>
      <c r="N6" s="249"/>
      <c r="O6" s="252" t="s">
        <v>693</v>
      </c>
      <c r="P6" s="253"/>
      <c r="Q6" s="253"/>
      <c r="R6" s="253"/>
      <c r="S6" s="250"/>
    </row>
    <row r="7" spans="1:21" ht="26.25" customHeight="1" x14ac:dyDescent="0.2">
      <c r="A7" s="49" t="s">
        <v>12</v>
      </c>
      <c r="B7" s="46" t="s">
        <v>97</v>
      </c>
      <c r="C7" s="46" t="s">
        <v>96</v>
      </c>
      <c r="D7" s="47" t="s">
        <v>13</v>
      </c>
      <c r="E7" s="48" t="s">
        <v>14</v>
      </c>
      <c r="F7" s="48" t="s">
        <v>750</v>
      </c>
      <c r="G7" s="437" t="s">
        <v>1136</v>
      </c>
      <c r="H7" s="48" t="s">
        <v>735</v>
      </c>
      <c r="I7" s="46" t="s">
        <v>27</v>
      </c>
      <c r="J7" s="20"/>
      <c r="K7" s="49" t="s">
        <v>12</v>
      </c>
      <c r="L7" s="46" t="s">
        <v>97</v>
      </c>
      <c r="M7" s="46" t="s">
        <v>96</v>
      </c>
      <c r="N7" s="47" t="s">
        <v>13</v>
      </c>
      <c r="O7" s="48" t="s">
        <v>14</v>
      </c>
      <c r="P7" s="48" t="s">
        <v>750</v>
      </c>
      <c r="Q7" s="437" t="s">
        <v>1136</v>
      </c>
      <c r="R7" s="48" t="s">
        <v>735</v>
      </c>
      <c r="S7" s="46" t="s">
        <v>27</v>
      </c>
    </row>
    <row r="8" spans="1:21" s="19" customFormat="1" ht="33.75" customHeight="1" x14ac:dyDescent="0.2">
      <c r="A8" s="350">
        <v>1</v>
      </c>
      <c r="B8" s="351" t="s">
        <v>1000</v>
      </c>
      <c r="C8" s="352" t="s">
        <v>739</v>
      </c>
      <c r="D8" s="353">
        <v>39083</v>
      </c>
      <c r="E8" s="354" t="s">
        <v>1151</v>
      </c>
      <c r="F8" s="440" t="s">
        <v>1145</v>
      </c>
      <c r="G8" s="421">
        <v>898</v>
      </c>
      <c r="H8" s="399"/>
      <c r="I8" s="352"/>
      <c r="J8" s="22"/>
      <c r="K8" s="350">
        <v>1</v>
      </c>
      <c r="L8" s="351" t="s">
        <v>1032</v>
      </c>
      <c r="M8" s="352" t="str">
        <f>IF(ISERROR(VLOOKUP(L8,'KAYIT LİSTESİ'!$B$4:$H$767,2,0)),"",(VLOOKUP(L8,'KAYIT LİSTESİ'!$B$4:$H$767,2,0)))</f>
        <v/>
      </c>
      <c r="N8" s="353" t="str">
        <f>IF(ISERROR(VLOOKUP(L8,'KAYIT LİSTESİ'!$B$4:$H$767,4,0)),"",(VLOOKUP(L8,'KAYIT LİSTESİ'!$B$4:$H$767,4,0)))</f>
        <v/>
      </c>
      <c r="O8" s="354" t="str">
        <f>IF(ISERROR(VLOOKUP(L8,'KAYIT LİSTESİ'!$B$4:$H$767,5,0)),"",(VLOOKUP(L8,'KAYIT LİSTESİ'!$B$4:$H$767,5,0)))</f>
        <v/>
      </c>
      <c r="P8" s="354" t="str">
        <f>IF(ISERROR(VLOOKUP(L8,'KAYIT LİSTESİ'!$B$4:$H$767,6,0)),"",(VLOOKUP(L8,'KAYIT LİSTESİ'!$B$4:$H$767,6,0)))</f>
        <v/>
      </c>
      <c r="Q8" s="417" t="str">
        <f>IF(IF(OR(R8="NM",R8="DNF",R8="DNS",R8="DQ",R8=""),R8,(ROUNDUP(R8,)+24))=0," ",IF(OR(R8="NM",R8="DNF",R8="DNS",R8="DQ",R8=""),R8,(ROUNDUP(R8,)+24)))</f>
        <v xml:space="preserve"> </v>
      </c>
      <c r="R8" s="355"/>
      <c r="S8" s="352"/>
      <c r="U8" s="20"/>
    </row>
    <row r="9" spans="1:21" s="19" customFormat="1" ht="33.75" customHeight="1" x14ac:dyDescent="0.2">
      <c r="A9" s="350">
        <v>2</v>
      </c>
      <c r="B9" s="351" t="s">
        <v>1001</v>
      </c>
      <c r="C9" s="352" t="s">
        <v>739</v>
      </c>
      <c r="D9" s="353">
        <v>39083</v>
      </c>
      <c r="E9" s="354" t="s">
        <v>1142</v>
      </c>
      <c r="F9" s="440" t="s">
        <v>1145</v>
      </c>
      <c r="G9" s="421">
        <v>956</v>
      </c>
      <c r="H9" s="399"/>
      <c r="I9" s="352"/>
      <c r="J9" s="22"/>
      <c r="K9" s="350">
        <v>2</v>
      </c>
      <c r="L9" s="351" t="s">
        <v>1033</v>
      </c>
      <c r="M9" s="352" t="str">
        <f>IF(ISERROR(VLOOKUP(L9,'KAYIT LİSTESİ'!$B$4:$H$767,2,0)),"",(VLOOKUP(L9,'KAYIT LİSTESİ'!$B$4:$H$767,2,0)))</f>
        <v/>
      </c>
      <c r="N9" s="353" t="str">
        <f>IF(ISERROR(VLOOKUP(L9,'KAYIT LİSTESİ'!$B$4:$H$767,4,0)),"",(VLOOKUP(L9,'KAYIT LİSTESİ'!$B$4:$H$767,4,0)))</f>
        <v/>
      </c>
      <c r="O9" s="354" t="str">
        <f>IF(ISERROR(VLOOKUP(L9,'KAYIT LİSTESİ'!$B$4:$H$767,5,0)),"",(VLOOKUP(L9,'KAYIT LİSTESİ'!$B$4:$H$767,5,0)))</f>
        <v/>
      </c>
      <c r="P9" s="354" t="str">
        <f>IF(ISERROR(VLOOKUP(L9,'KAYIT LİSTESİ'!$B$4:$H$767,6,0)),"",(VLOOKUP(L9,'KAYIT LİSTESİ'!$B$4:$H$767,6,0)))</f>
        <v/>
      </c>
      <c r="Q9" s="417" t="str">
        <f t="shared" ref="Q9:Q15" si="0">IF(IF(OR(R9="NM",R9="DNF",R9="DNS",R9="DQ",R9=""),R9,(ROUNDUP(R9,)+24))=0," ",IF(OR(R9="NM",R9="DNF",R9="DNS",R9="DQ",R9=""),R9,(ROUNDUP(R9,)+24)))</f>
        <v xml:space="preserve"> </v>
      </c>
      <c r="R9" s="355"/>
      <c r="S9" s="352"/>
      <c r="U9" s="20"/>
    </row>
    <row r="10" spans="1:21" s="19" customFormat="1" ht="33.75" customHeight="1" x14ac:dyDescent="0.2">
      <c r="A10" s="350">
        <v>3</v>
      </c>
      <c r="B10" s="351" t="s">
        <v>1002</v>
      </c>
      <c r="C10" s="352" t="s">
        <v>739</v>
      </c>
      <c r="D10" s="353">
        <v>39083</v>
      </c>
      <c r="E10" s="354" t="s">
        <v>1153</v>
      </c>
      <c r="F10" s="440" t="s">
        <v>1145</v>
      </c>
      <c r="G10" s="421">
        <v>966</v>
      </c>
      <c r="H10" s="399"/>
      <c r="I10" s="352"/>
      <c r="J10" s="22"/>
      <c r="K10" s="350">
        <v>3</v>
      </c>
      <c r="L10" s="351" t="s">
        <v>1034</v>
      </c>
      <c r="M10" s="352" t="str">
        <f>IF(ISERROR(VLOOKUP(L10,'KAYIT LİSTESİ'!$B$4:$H$767,2,0)),"",(VLOOKUP(L10,'KAYIT LİSTESİ'!$B$4:$H$767,2,0)))</f>
        <v/>
      </c>
      <c r="N10" s="353" t="str">
        <f>IF(ISERROR(VLOOKUP(L10,'KAYIT LİSTESİ'!$B$4:$H$767,4,0)),"",(VLOOKUP(L10,'KAYIT LİSTESİ'!$B$4:$H$767,4,0)))</f>
        <v/>
      </c>
      <c r="O10" s="354" t="str">
        <f>IF(ISERROR(VLOOKUP(L10,'KAYIT LİSTESİ'!$B$4:$H$767,5,0)),"",(VLOOKUP(L10,'KAYIT LİSTESİ'!$B$4:$H$767,5,0)))</f>
        <v/>
      </c>
      <c r="P10" s="354" t="str">
        <f>IF(ISERROR(VLOOKUP(L10,'KAYIT LİSTESİ'!$B$4:$H$767,6,0)),"",(VLOOKUP(L10,'KAYIT LİSTESİ'!$B$4:$H$767,6,0)))</f>
        <v/>
      </c>
      <c r="Q10" s="417" t="str">
        <f t="shared" si="0"/>
        <v xml:space="preserve"> </v>
      </c>
      <c r="R10" s="355"/>
      <c r="S10" s="352"/>
      <c r="U10" s="20"/>
    </row>
    <row r="11" spans="1:21" s="19" customFormat="1" ht="33.75" customHeight="1" x14ac:dyDescent="0.2">
      <c r="A11" s="350">
        <v>4</v>
      </c>
      <c r="B11" s="351" t="s">
        <v>1003</v>
      </c>
      <c r="C11" s="352" t="s">
        <v>739</v>
      </c>
      <c r="D11" s="353">
        <v>39083</v>
      </c>
      <c r="E11" s="354" t="s">
        <v>1154</v>
      </c>
      <c r="F11" s="440" t="s">
        <v>1145</v>
      </c>
      <c r="G11" s="421">
        <v>980</v>
      </c>
      <c r="H11" s="399"/>
      <c r="I11" s="352"/>
      <c r="J11" s="22"/>
      <c r="K11" s="350">
        <v>4</v>
      </c>
      <c r="L11" s="351" t="s">
        <v>1035</v>
      </c>
      <c r="M11" s="352" t="str">
        <f>IF(ISERROR(VLOOKUP(L11,'KAYIT LİSTESİ'!$B$4:$H$767,2,0)),"",(VLOOKUP(L11,'KAYIT LİSTESİ'!$B$4:$H$767,2,0)))</f>
        <v/>
      </c>
      <c r="N11" s="353" t="str">
        <f>IF(ISERROR(VLOOKUP(L11,'KAYIT LİSTESİ'!$B$4:$H$767,4,0)),"",(VLOOKUP(L11,'KAYIT LİSTESİ'!$B$4:$H$767,4,0)))</f>
        <v/>
      </c>
      <c r="O11" s="354" t="str">
        <f>IF(ISERROR(VLOOKUP(L11,'KAYIT LİSTESİ'!$B$4:$H$767,5,0)),"",(VLOOKUP(L11,'KAYIT LİSTESİ'!$B$4:$H$767,5,0)))</f>
        <v/>
      </c>
      <c r="P11" s="354" t="str">
        <f>IF(ISERROR(VLOOKUP(L11,'KAYIT LİSTESİ'!$B$4:$H$767,6,0)),"",(VLOOKUP(L11,'KAYIT LİSTESİ'!$B$4:$H$767,6,0)))</f>
        <v/>
      </c>
      <c r="Q11" s="417" t="str">
        <f t="shared" si="0"/>
        <v xml:space="preserve"> </v>
      </c>
      <c r="R11" s="355"/>
      <c r="S11" s="352"/>
      <c r="U11" s="20"/>
    </row>
    <row r="12" spans="1:21" s="19" customFormat="1" ht="33.75" customHeight="1" x14ac:dyDescent="0.2">
      <c r="A12" s="350" t="s">
        <v>739</v>
      </c>
      <c r="B12" s="351" t="s">
        <v>1004</v>
      </c>
      <c r="C12" s="352" t="str">
        <f>IF(ISERROR(VLOOKUP(B12,'KAYIT LİSTESİ'!$B$4:$H$767,2,0)),"",(VLOOKUP(B12,'KAYIT LİSTESİ'!$B$4:$H$767,2,0)))</f>
        <v/>
      </c>
      <c r="D12" s="353" t="str">
        <f>IF(ISERROR(VLOOKUP(B12,'KAYIT LİSTESİ'!$B$4:$H$767,4,0)),"",(VLOOKUP(B12,'KAYIT LİSTESİ'!$B$4:$H$767,4,0)))</f>
        <v/>
      </c>
      <c r="E12" s="354" t="str">
        <f>IF(ISERROR(VLOOKUP(B12,'KAYIT LİSTESİ'!$B$4:$H$767,5,0)),"",(VLOOKUP(B12,'KAYIT LİSTESİ'!$B$4:$H$767,5,0)))</f>
        <v/>
      </c>
      <c r="F12" s="354" t="str">
        <f>IF(ISERROR(VLOOKUP(B12,'KAYIT LİSTESİ'!$B$4:$H$767,6,0)),"",(VLOOKUP(B12,'KAYIT LİSTESİ'!$B$4:$H$767,6,0)))</f>
        <v/>
      </c>
      <c r="G12" s="421" t="str">
        <f t="shared" ref="G12:G15" si="1">IF(IF(OR(H12="NM",H12="DNF",H12="DNS",H12="DQ",H12=""),H12,(ROUNDUP(H12,)+24))=0," ",IF(OR(H12="NM",H12="DNF",H12="DNS",H12="DQ",H12=""),H12,(ROUNDUP(H12,)+24)))</f>
        <v xml:space="preserve"> </v>
      </c>
      <c r="H12" s="399"/>
      <c r="I12" s="352"/>
      <c r="J12" s="22"/>
      <c r="K12" s="350">
        <v>5</v>
      </c>
      <c r="L12" s="351" t="s">
        <v>1036</v>
      </c>
      <c r="M12" s="352" t="str">
        <f>IF(ISERROR(VLOOKUP(L12,'KAYIT LİSTESİ'!$B$4:$H$767,2,0)),"",(VLOOKUP(L12,'KAYIT LİSTESİ'!$B$4:$H$767,2,0)))</f>
        <v/>
      </c>
      <c r="N12" s="353" t="str">
        <f>IF(ISERROR(VLOOKUP(L12,'KAYIT LİSTESİ'!$B$4:$H$767,4,0)),"",(VLOOKUP(L12,'KAYIT LİSTESİ'!$B$4:$H$767,4,0)))</f>
        <v/>
      </c>
      <c r="O12" s="354" t="str">
        <f>IF(ISERROR(VLOOKUP(L12,'KAYIT LİSTESİ'!$B$4:$H$767,5,0)),"",(VLOOKUP(L12,'KAYIT LİSTESİ'!$B$4:$H$767,5,0)))</f>
        <v/>
      </c>
      <c r="P12" s="354" t="str">
        <f>IF(ISERROR(VLOOKUP(L12,'KAYIT LİSTESİ'!$B$4:$H$767,6,0)),"",(VLOOKUP(L12,'KAYIT LİSTESİ'!$B$4:$H$767,6,0)))</f>
        <v/>
      </c>
      <c r="Q12" s="417" t="str">
        <f t="shared" si="0"/>
        <v xml:space="preserve"> </v>
      </c>
      <c r="R12" s="355"/>
      <c r="S12" s="352"/>
      <c r="U12" s="20"/>
    </row>
    <row r="13" spans="1:21" s="19" customFormat="1" ht="33.75" customHeight="1" x14ac:dyDescent="0.2">
      <c r="A13" s="350" t="s">
        <v>739</v>
      </c>
      <c r="B13" s="351" t="s">
        <v>1005</v>
      </c>
      <c r="C13" s="352" t="str">
        <f>IF(ISERROR(VLOOKUP(B13,'KAYIT LİSTESİ'!$B$4:$H$767,2,0)),"",(VLOOKUP(B13,'KAYIT LİSTESİ'!$B$4:$H$767,2,0)))</f>
        <v/>
      </c>
      <c r="D13" s="353" t="str">
        <f>IF(ISERROR(VLOOKUP(B13,'KAYIT LİSTESİ'!$B$4:$H$767,4,0)),"",(VLOOKUP(B13,'KAYIT LİSTESİ'!$B$4:$H$767,4,0)))</f>
        <v/>
      </c>
      <c r="E13" s="354" t="str">
        <f>IF(ISERROR(VLOOKUP(B13,'KAYIT LİSTESİ'!$B$4:$H$767,5,0)),"",(VLOOKUP(B13,'KAYIT LİSTESİ'!$B$4:$H$767,5,0)))</f>
        <v/>
      </c>
      <c r="F13" s="354" t="str">
        <f>IF(ISERROR(VLOOKUP(B13,'KAYIT LİSTESİ'!$B$4:$H$767,6,0)),"",(VLOOKUP(B13,'KAYIT LİSTESİ'!$B$4:$H$767,6,0)))</f>
        <v/>
      </c>
      <c r="G13" s="421" t="str">
        <f t="shared" si="1"/>
        <v xml:space="preserve"> </v>
      </c>
      <c r="H13" s="399"/>
      <c r="I13" s="352"/>
      <c r="J13" s="22"/>
      <c r="K13" s="350">
        <v>6</v>
      </c>
      <c r="L13" s="351" t="s">
        <v>1037</v>
      </c>
      <c r="M13" s="352" t="str">
        <f>IF(ISERROR(VLOOKUP(L13,'KAYIT LİSTESİ'!$B$4:$H$767,2,0)),"",(VLOOKUP(L13,'KAYIT LİSTESİ'!$B$4:$H$767,2,0)))</f>
        <v/>
      </c>
      <c r="N13" s="353" t="str">
        <f>IF(ISERROR(VLOOKUP(L13,'KAYIT LİSTESİ'!$B$4:$H$767,4,0)),"",(VLOOKUP(L13,'KAYIT LİSTESİ'!$B$4:$H$767,4,0)))</f>
        <v/>
      </c>
      <c r="O13" s="354" t="str">
        <f>IF(ISERROR(VLOOKUP(L13,'KAYIT LİSTESİ'!$B$4:$H$767,5,0)),"",(VLOOKUP(L13,'KAYIT LİSTESİ'!$B$4:$H$767,5,0)))</f>
        <v/>
      </c>
      <c r="P13" s="354" t="str">
        <f>IF(ISERROR(VLOOKUP(L13,'KAYIT LİSTESİ'!$B$4:$H$767,6,0)),"",(VLOOKUP(L13,'KAYIT LİSTESİ'!$B$4:$H$767,6,0)))</f>
        <v/>
      </c>
      <c r="Q13" s="417" t="str">
        <f t="shared" si="0"/>
        <v xml:space="preserve"> </v>
      </c>
      <c r="R13" s="355"/>
      <c r="S13" s="352"/>
      <c r="U13" s="20"/>
    </row>
    <row r="14" spans="1:21" s="19" customFormat="1" ht="33.75" customHeight="1" x14ac:dyDescent="0.2">
      <c r="A14" s="350" t="s">
        <v>739</v>
      </c>
      <c r="B14" s="351" t="s">
        <v>1006</v>
      </c>
      <c r="C14" s="352" t="str">
        <f>IF(ISERROR(VLOOKUP(B14,'KAYIT LİSTESİ'!$B$4:$H$767,2,0)),"",(VLOOKUP(B14,'KAYIT LİSTESİ'!$B$4:$H$767,2,0)))</f>
        <v/>
      </c>
      <c r="D14" s="353" t="str">
        <f>IF(ISERROR(VLOOKUP(B14,'KAYIT LİSTESİ'!$B$4:$H$767,4,0)),"",(VLOOKUP(B14,'KAYIT LİSTESİ'!$B$4:$H$767,4,0)))</f>
        <v/>
      </c>
      <c r="E14" s="354" t="str">
        <f>IF(ISERROR(VLOOKUP(B14,'KAYIT LİSTESİ'!$B$4:$H$767,5,0)),"",(VLOOKUP(B14,'KAYIT LİSTESİ'!$B$4:$H$767,5,0)))</f>
        <v/>
      </c>
      <c r="F14" s="354" t="str">
        <f>IF(ISERROR(VLOOKUP(B14,'KAYIT LİSTESİ'!$B$4:$H$767,6,0)),"",(VLOOKUP(B14,'KAYIT LİSTESİ'!$B$4:$H$767,6,0)))</f>
        <v/>
      </c>
      <c r="G14" s="421" t="str">
        <f t="shared" si="1"/>
        <v xml:space="preserve"> </v>
      </c>
      <c r="H14" s="399"/>
      <c r="I14" s="352"/>
      <c r="J14" s="22"/>
      <c r="K14" s="350">
        <v>7</v>
      </c>
      <c r="L14" s="351" t="s">
        <v>1038</v>
      </c>
      <c r="M14" s="352" t="str">
        <f>IF(ISERROR(VLOOKUP(L14,'KAYIT LİSTESİ'!$B$4:$H$767,2,0)),"",(VLOOKUP(L14,'KAYIT LİSTESİ'!$B$4:$H$767,2,0)))</f>
        <v/>
      </c>
      <c r="N14" s="353" t="str">
        <f>IF(ISERROR(VLOOKUP(L14,'KAYIT LİSTESİ'!$B$4:$H$767,4,0)),"",(VLOOKUP(L14,'KAYIT LİSTESİ'!$B$4:$H$767,4,0)))</f>
        <v/>
      </c>
      <c r="O14" s="354" t="str">
        <f>IF(ISERROR(VLOOKUP(L14,'KAYIT LİSTESİ'!$B$4:$H$767,5,0)),"",(VLOOKUP(L14,'KAYIT LİSTESİ'!$B$4:$H$767,5,0)))</f>
        <v/>
      </c>
      <c r="P14" s="354" t="str">
        <f>IF(ISERROR(VLOOKUP(L14,'KAYIT LİSTESİ'!$B$4:$H$767,6,0)),"",(VLOOKUP(L14,'KAYIT LİSTESİ'!$B$4:$H$767,6,0)))</f>
        <v/>
      </c>
      <c r="Q14" s="417" t="str">
        <f t="shared" si="0"/>
        <v xml:space="preserve"> </v>
      </c>
      <c r="R14" s="355"/>
      <c r="S14" s="352"/>
      <c r="U14" s="20"/>
    </row>
    <row r="15" spans="1:21" s="19" customFormat="1" ht="33.75" customHeight="1" x14ac:dyDescent="0.2">
      <c r="A15" s="350" t="s">
        <v>739</v>
      </c>
      <c r="B15" s="351" t="s">
        <v>1007</v>
      </c>
      <c r="C15" s="352" t="str">
        <f>IF(ISERROR(VLOOKUP(B15,'KAYIT LİSTESİ'!$B$4:$H$767,2,0)),"",(VLOOKUP(B15,'KAYIT LİSTESİ'!$B$4:$H$767,2,0)))</f>
        <v/>
      </c>
      <c r="D15" s="353" t="str">
        <f>IF(ISERROR(VLOOKUP(B15,'KAYIT LİSTESİ'!$B$4:$H$767,4,0)),"",(VLOOKUP(B15,'KAYIT LİSTESİ'!$B$4:$H$767,4,0)))</f>
        <v/>
      </c>
      <c r="E15" s="354" t="str">
        <f>IF(ISERROR(VLOOKUP(B15,'KAYIT LİSTESİ'!$B$4:$H$767,5,0)),"",(VLOOKUP(B15,'KAYIT LİSTESİ'!$B$4:$H$767,5,0)))</f>
        <v/>
      </c>
      <c r="F15" s="354" t="str">
        <f>IF(ISERROR(VLOOKUP(B15,'KAYIT LİSTESİ'!$B$4:$H$767,6,0)),"",(VLOOKUP(B15,'KAYIT LİSTESİ'!$B$4:$H$767,6,0)))</f>
        <v/>
      </c>
      <c r="G15" s="421" t="str">
        <f t="shared" si="1"/>
        <v xml:space="preserve"> </v>
      </c>
      <c r="H15" s="399"/>
      <c r="I15" s="352"/>
      <c r="J15" s="22"/>
      <c r="K15" s="350">
        <v>8</v>
      </c>
      <c r="L15" s="351" t="s">
        <v>1039</v>
      </c>
      <c r="M15" s="352" t="str">
        <f>IF(ISERROR(VLOOKUP(L15,'KAYIT LİSTESİ'!$B$4:$H$767,2,0)),"",(VLOOKUP(L15,'KAYIT LİSTESİ'!$B$4:$H$767,2,0)))</f>
        <v/>
      </c>
      <c r="N15" s="353" t="str">
        <f>IF(ISERROR(VLOOKUP(L15,'KAYIT LİSTESİ'!$B$4:$H$767,4,0)),"",(VLOOKUP(L15,'KAYIT LİSTESİ'!$B$4:$H$767,4,0)))</f>
        <v/>
      </c>
      <c r="O15" s="354" t="str">
        <f>IF(ISERROR(VLOOKUP(L15,'KAYIT LİSTESİ'!$B$4:$H$767,5,0)),"",(VLOOKUP(L15,'KAYIT LİSTESİ'!$B$4:$H$767,5,0)))</f>
        <v/>
      </c>
      <c r="P15" s="354" t="str">
        <f>IF(ISERROR(VLOOKUP(L15,'KAYIT LİSTESİ'!$B$4:$H$767,6,0)),"",(VLOOKUP(L15,'KAYIT LİSTESİ'!$B$4:$H$767,6,0)))</f>
        <v/>
      </c>
      <c r="Q15" s="417" t="str">
        <f t="shared" si="0"/>
        <v xml:space="preserve"> </v>
      </c>
      <c r="R15" s="355"/>
      <c r="S15" s="352"/>
      <c r="U15" s="20"/>
    </row>
    <row r="16" spans="1:21" s="19" customFormat="1" ht="33.75" customHeight="1" x14ac:dyDescent="0.2">
      <c r="A16" s="248" t="s">
        <v>17</v>
      </c>
      <c r="B16" s="249"/>
      <c r="C16" s="249"/>
      <c r="D16" s="249"/>
      <c r="E16" s="252" t="s">
        <v>693</v>
      </c>
      <c r="F16" s="253"/>
      <c r="G16" s="420"/>
      <c r="H16" s="253"/>
      <c r="I16" s="250"/>
      <c r="J16" s="22"/>
      <c r="K16" s="248" t="s">
        <v>900</v>
      </c>
      <c r="L16" s="249"/>
      <c r="M16" s="249"/>
      <c r="N16" s="249"/>
      <c r="O16" s="252" t="s">
        <v>693</v>
      </c>
      <c r="P16" s="253"/>
      <c r="Q16" s="253"/>
      <c r="R16" s="253"/>
      <c r="S16" s="250"/>
    </row>
    <row r="17" spans="1:21" s="19" customFormat="1" ht="33.75" customHeight="1" x14ac:dyDescent="0.2">
      <c r="A17" s="49" t="s">
        <v>12</v>
      </c>
      <c r="B17" s="46" t="s">
        <v>97</v>
      </c>
      <c r="C17" s="46" t="s">
        <v>96</v>
      </c>
      <c r="D17" s="47" t="s">
        <v>13</v>
      </c>
      <c r="E17" s="48" t="s">
        <v>14</v>
      </c>
      <c r="F17" s="48" t="s">
        <v>750</v>
      </c>
      <c r="G17" s="437" t="s">
        <v>1136</v>
      </c>
      <c r="H17" s="48" t="s">
        <v>735</v>
      </c>
      <c r="I17" s="46" t="s">
        <v>27</v>
      </c>
      <c r="J17" s="22"/>
      <c r="K17" s="49" t="s">
        <v>12</v>
      </c>
      <c r="L17" s="46" t="s">
        <v>97</v>
      </c>
      <c r="M17" s="46" t="s">
        <v>96</v>
      </c>
      <c r="N17" s="47" t="s">
        <v>13</v>
      </c>
      <c r="O17" s="48" t="s">
        <v>14</v>
      </c>
      <c r="P17" s="48" t="s">
        <v>750</v>
      </c>
      <c r="Q17" s="437" t="s">
        <v>1136</v>
      </c>
      <c r="R17" s="48" t="s">
        <v>735</v>
      </c>
      <c r="S17" s="46" t="s">
        <v>27</v>
      </c>
    </row>
    <row r="18" spans="1:21" s="19" customFormat="1" ht="33.75" customHeight="1" x14ac:dyDescent="0.2">
      <c r="A18" s="350">
        <v>1</v>
      </c>
      <c r="B18" s="351" t="s">
        <v>1008</v>
      </c>
      <c r="C18" s="352" t="s">
        <v>739</v>
      </c>
      <c r="D18" s="353">
        <v>39083</v>
      </c>
      <c r="E18" s="354" t="s">
        <v>1155</v>
      </c>
      <c r="F18" s="354" t="s">
        <v>1145</v>
      </c>
      <c r="G18" s="421">
        <v>869</v>
      </c>
      <c r="H18" s="355"/>
      <c r="I18" s="352"/>
      <c r="J18" s="22"/>
      <c r="K18" s="350">
        <v>1</v>
      </c>
      <c r="L18" s="351" t="s">
        <v>1040</v>
      </c>
      <c r="M18" s="352" t="str">
        <f>IF(ISERROR(VLOOKUP(L18,'KAYIT LİSTESİ'!$B$4:$H$767,2,0)),"",(VLOOKUP(L18,'KAYIT LİSTESİ'!$B$4:$H$767,2,0)))</f>
        <v/>
      </c>
      <c r="N18" s="353" t="str">
        <f>IF(ISERROR(VLOOKUP(L18,'KAYIT LİSTESİ'!$B$4:$H$767,4,0)),"",(VLOOKUP(L18,'KAYIT LİSTESİ'!$B$4:$H$767,4,0)))</f>
        <v/>
      </c>
      <c r="O18" s="354" t="str">
        <f>IF(ISERROR(VLOOKUP(L18,'KAYIT LİSTESİ'!$B$4:$H$767,5,0)),"",(VLOOKUP(L18,'KAYIT LİSTESİ'!$B$4:$H$767,5,0)))</f>
        <v/>
      </c>
      <c r="P18" s="354" t="str">
        <f>IF(ISERROR(VLOOKUP(L18,'KAYIT LİSTESİ'!$B$4:$H$767,6,0)),"",(VLOOKUP(L18,'KAYIT LİSTESİ'!$B$4:$H$767,6,0)))</f>
        <v/>
      </c>
      <c r="Q18" s="417" t="str">
        <f>IF(IF(OR(R18="NM",R18="DNF",R18="DNS",R18="DQ",R18=""),R18,(ROUNDUP(R18,)+24))=0," ",IF(OR(R18="NM",R18="DNF",R18="DNS",R18="DQ",R18=""),R18,(ROUNDUP(R18,)+24)))</f>
        <v xml:space="preserve"> </v>
      </c>
      <c r="R18" s="355"/>
      <c r="S18" s="352"/>
      <c r="U18" s="20"/>
    </row>
    <row r="19" spans="1:21" s="19" customFormat="1" ht="33.75" customHeight="1" x14ac:dyDescent="0.2">
      <c r="A19" s="350">
        <v>2</v>
      </c>
      <c r="B19" s="351" t="s">
        <v>1009</v>
      </c>
      <c r="C19" s="352" t="s">
        <v>739</v>
      </c>
      <c r="D19" s="353">
        <v>39083</v>
      </c>
      <c r="E19" s="354" t="s">
        <v>1156</v>
      </c>
      <c r="F19" s="354" t="s">
        <v>1145</v>
      </c>
      <c r="G19" s="421">
        <v>929</v>
      </c>
      <c r="H19" s="355"/>
      <c r="I19" s="352"/>
      <c r="J19" s="22"/>
      <c r="K19" s="350">
        <v>2</v>
      </c>
      <c r="L19" s="351" t="s">
        <v>1041</v>
      </c>
      <c r="M19" s="352" t="str">
        <f>IF(ISERROR(VLOOKUP(L19,'KAYIT LİSTESİ'!$B$4:$H$767,2,0)),"",(VLOOKUP(L19,'KAYIT LİSTESİ'!$B$4:$H$767,2,0)))</f>
        <v/>
      </c>
      <c r="N19" s="353" t="str">
        <f>IF(ISERROR(VLOOKUP(L19,'KAYIT LİSTESİ'!$B$4:$H$767,4,0)),"",(VLOOKUP(L19,'KAYIT LİSTESİ'!$B$4:$H$767,4,0)))</f>
        <v/>
      </c>
      <c r="O19" s="354" t="str">
        <f>IF(ISERROR(VLOOKUP(L19,'KAYIT LİSTESİ'!$B$4:$H$767,5,0)),"",(VLOOKUP(L19,'KAYIT LİSTESİ'!$B$4:$H$767,5,0)))</f>
        <v/>
      </c>
      <c r="P19" s="354" t="str">
        <f>IF(ISERROR(VLOOKUP(L19,'KAYIT LİSTESİ'!$B$4:$H$767,6,0)),"",(VLOOKUP(L19,'KAYIT LİSTESİ'!$B$4:$H$767,6,0)))</f>
        <v/>
      </c>
      <c r="Q19" s="417" t="str">
        <f t="shared" ref="Q19:Q25" si="2">IF(IF(OR(R19="NM",R19="DNF",R19="DNS",R19="DQ",R19=""),R19,(ROUNDUP(R19,)+24))=0," ",IF(OR(R19="NM",R19="DNF",R19="DNS",R19="DQ",R19=""),R19,(ROUNDUP(R19,)+24)))</f>
        <v xml:space="preserve"> </v>
      </c>
      <c r="R19" s="355"/>
      <c r="S19" s="352"/>
      <c r="U19" s="20"/>
    </row>
    <row r="20" spans="1:21" s="19" customFormat="1" ht="33.75" customHeight="1" x14ac:dyDescent="0.2">
      <c r="A20" s="350">
        <v>3</v>
      </c>
      <c r="B20" s="351" t="s">
        <v>1010</v>
      </c>
      <c r="C20" s="352" t="s">
        <v>739</v>
      </c>
      <c r="D20" s="353">
        <v>39083</v>
      </c>
      <c r="E20" s="354" t="s">
        <v>1149</v>
      </c>
      <c r="F20" s="354" t="s">
        <v>1145</v>
      </c>
      <c r="G20" s="421">
        <v>941</v>
      </c>
      <c r="H20" s="355"/>
      <c r="I20" s="352"/>
      <c r="J20" s="22"/>
      <c r="K20" s="350">
        <v>3</v>
      </c>
      <c r="L20" s="351" t="s">
        <v>1042</v>
      </c>
      <c r="M20" s="352" t="str">
        <f>IF(ISERROR(VLOOKUP(L20,'KAYIT LİSTESİ'!$B$4:$H$767,2,0)),"",(VLOOKUP(L20,'KAYIT LİSTESİ'!$B$4:$H$767,2,0)))</f>
        <v/>
      </c>
      <c r="N20" s="353" t="str">
        <f>IF(ISERROR(VLOOKUP(L20,'KAYIT LİSTESİ'!$B$4:$H$767,4,0)),"",(VLOOKUP(L20,'KAYIT LİSTESİ'!$B$4:$H$767,4,0)))</f>
        <v/>
      </c>
      <c r="O20" s="354" t="str">
        <f>IF(ISERROR(VLOOKUP(L20,'KAYIT LİSTESİ'!$B$4:$H$767,5,0)),"",(VLOOKUP(L20,'KAYIT LİSTESİ'!$B$4:$H$767,5,0)))</f>
        <v/>
      </c>
      <c r="P20" s="354" t="str">
        <f>IF(ISERROR(VLOOKUP(L20,'KAYIT LİSTESİ'!$B$4:$H$767,6,0)),"",(VLOOKUP(L20,'KAYIT LİSTESİ'!$B$4:$H$767,6,0)))</f>
        <v/>
      </c>
      <c r="Q20" s="417" t="str">
        <f t="shared" si="2"/>
        <v xml:space="preserve"> </v>
      </c>
      <c r="R20" s="355"/>
      <c r="S20" s="352"/>
      <c r="U20" s="20"/>
    </row>
    <row r="21" spans="1:21" s="19" customFormat="1" ht="33.75" customHeight="1" x14ac:dyDescent="0.2">
      <c r="A21" s="350">
        <v>4</v>
      </c>
      <c r="B21" s="351" t="s">
        <v>1011</v>
      </c>
      <c r="C21" s="352" t="s">
        <v>739</v>
      </c>
      <c r="D21" s="353">
        <v>39083</v>
      </c>
      <c r="E21" s="354" t="s">
        <v>1157</v>
      </c>
      <c r="F21" s="354" t="s">
        <v>1145</v>
      </c>
      <c r="G21" s="421">
        <v>942</v>
      </c>
      <c r="H21" s="355"/>
      <c r="I21" s="352"/>
      <c r="J21" s="22"/>
      <c r="K21" s="350">
        <v>4</v>
      </c>
      <c r="L21" s="351" t="s">
        <v>1043</v>
      </c>
      <c r="M21" s="352" t="str">
        <f>IF(ISERROR(VLOOKUP(L21,'KAYIT LİSTESİ'!$B$4:$H$767,2,0)),"",(VLOOKUP(L21,'KAYIT LİSTESİ'!$B$4:$H$767,2,0)))</f>
        <v/>
      </c>
      <c r="N21" s="353" t="str">
        <f>IF(ISERROR(VLOOKUP(L21,'KAYIT LİSTESİ'!$B$4:$H$767,4,0)),"",(VLOOKUP(L21,'KAYIT LİSTESİ'!$B$4:$H$767,4,0)))</f>
        <v/>
      </c>
      <c r="O21" s="354" t="str">
        <f>IF(ISERROR(VLOOKUP(L21,'KAYIT LİSTESİ'!$B$4:$H$767,5,0)),"",(VLOOKUP(L21,'KAYIT LİSTESİ'!$B$4:$H$767,5,0)))</f>
        <v/>
      </c>
      <c r="P21" s="354" t="str">
        <f>IF(ISERROR(VLOOKUP(L21,'KAYIT LİSTESİ'!$B$4:$H$767,6,0)),"",(VLOOKUP(L21,'KAYIT LİSTESİ'!$B$4:$H$767,6,0)))</f>
        <v/>
      </c>
      <c r="Q21" s="417" t="str">
        <f t="shared" si="2"/>
        <v xml:space="preserve"> </v>
      </c>
      <c r="R21" s="355"/>
      <c r="S21" s="352"/>
      <c r="U21" s="20"/>
    </row>
    <row r="22" spans="1:21" s="19" customFormat="1" ht="33.75" customHeight="1" x14ac:dyDescent="0.2">
      <c r="A22" s="350" t="s">
        <v>739</v>
      </c>
      <c r="B22" s="351" t="s">
        <v>1012</v>
      </c>
      <c r="C22" s="352" t="str">
        <f>IF(ISERROR(VLOOKUP(B22,'KAYIT LİSTESİ'!$B$4:$H$767,2,0)),"",(VLOOKUP(B22,'KAYIT LİSTESİ'!$B$4:$H$767,2,0)))</f>
        <v/>
      </c>
      <c r="D22" s="353" t="str">
        <f>IF(ISERROR(VLOOKUP(B22,'KAYIT LİSTESİ'!$B$4:$H$767,4,0)),"",(VLOOKUP(B22,'KAYIT LİSTESİ'!$B$4:$H$767,4,0)))</f>
        <v/>
      </c>
      <c r="E22" s="354" t="str">
        <f>IF(ISERROR(VLOOKUP(B22,'KAYIT LİSTESİ'!$B$4:$H$767,5,0)),"",(VLOOKUP(B22,'KAYIT LİSTESİ'!$B$4:$H$767,5,0)))</f>
        <v/>
      </c>
      <c r="F22" s="354" t="str">
        <f>IF(ISERROR(VLOOKUP(B22,'KAYIT LİSTESİ'!$B$4:$H$767,6,0)),"",(VLOOKUP(B22,'KAYIT LİSTESİ'!$B$4:$H$767,6,0)))</f>
        <v/>
      </c>
      <c r="G22" s="421" t="str">
        <f t="shared" ref="G22:G25" si="3">IF(IF(OR(H22="NM",H22="DNF",H22="DNS",H22="DQ",H22=""),H22,(ROUNDUP(H22,)+24))=0," ",IF(OR(H22="NM",H22="DNF",H22="DNS",H22="DQ",H22=""),H22,(ROUNDUP(H22,)+24)))</f>
        <v xml:space="preserve"> </v>
      </c>
      <c r="H22" s="355"/>
      <c r="I22" s="352"/>
      <c r="J22" s="22"/>
      <c r="K22" s="350">
        <v>5</v>
      </c>
      <c r="L22" s="351" t="s">
        <v>1044</v>
      </c>
      <c r="M22" s="352" t="str">
        <f>IF(ISERROR(VLOOKUP(L22,'KAYIT LİSTESİ'!$B$4:$H$767,2,0)),"",(VLOOKUP(L22,'KAYIT LİSTESİ'!$B$4:$H$767,2,0)))</f>
        <v/>
      </c>
      <c r="N22" s="353" t="str">
        <f>IF(ISERROR(VLOOKUP(L22,'KAYIT LİSTESİ'!$B$4:$H$767,4,0)),"",(VLOOKUP(L22,'KAYIT LİSTESİ'!$B$4:$H$767,4,0)))</f>
        <v/>
      </c>
      <c r="O22" s="354" t="str">
        <f>IF(ISERROR(VLOOKUP(L22,'KAYIT LİSTESİ'!$B$4:$H$767,5,0)),"",(VLOOKUP(L22,'KAYIT LİSTESİ'!$B$4:$H$767,5,0)))</f>
        <v/>
      </c>
      <c r="P22" s="354" t="str">
        <f>IF(ISERROR(VLOOKUP(L22,'KAYIT LİSTESİ'!$B$4:$H$767,6,0)),"",(VLOOKUP(L22,'KAYIT LİSTESİ'!$B$4:$H$767,6,0)))</f>
        <v/>
      </c>
      <c r="Q22" s="417" t="str">
        <f t="shared" si="2"/>
        <v xml:space="preserve"> </v>
      </c>
      <c r="R22" s="355"/>
      <c r="S22" s="352"/>
      <c r="U22" s="20"/>
    </row>
    <row r="23" spans="1:21" s="19" customFormat="1" ht="33.75" customHeight="1" x14ac:dyDescent="0.2">
      <c r="A23" s="350" t="s">
        <v>739</v>
      </c>
      <c r="B23" s="351" t="s">
        <v>1013</v>
      </c>
      <c r="C23" s="352" t="str">
        <f>IF(ISERROR(VLOOKUP(B23,'KAYIT LİSTESİ'!$B$4:$H$767,2,0)),"",(VLOOKUP(B23,'KAYIT LİSTESİ'!$B$4:$H$767,2,0)))</f>
        <v/>
      </c>
      <c r="D23" s="353" t="str">
        <f>IF(ISERROR(VLOOKUP(B23,'KAYIT LİSTESİ'!$B$4:$H$767,4,0)),"",(VLOOKUP(B23,'KAYIT LİSTESİ'!$B$4:$H$767,4,0)))</f>
        <v/>
      </c>
      <c r="E23" s="354" t="str">
        <f>IF(ISERROR(VLOOKUP(B23,'KAYIT LİSTESİ'!$B$4:$H$767,5,0)),"",(VLOOKUP(B23,'KAYIT LİSTESİ'!$B$4:$H$767,5,0)))</f>
        <v/>
      </c>
      <c r="F23" s="354" t="str">
        <f>IF(ISERROR(VLOOKUP(B23,'KAYIT LİSTESİ'!$B$4:$H$767,6,0)),"",(VLOOKUP(B23,'KAYIT LİSTESİ'!$B$4:$H$767,6,0)))</f>
        <v/>
      </c>
      <c r="G23" s="421" t="str">
        <f t="shared" si="3"/>
        <v xml:space="preserve"> </v>
      </c>
      <c r="H23" s="355"/>
      <c r="I23" s="352"/>
      <c r="J23" s="22"/>
      <c r="K23" s="350">
        <v>6</v>
      </c>
      <c r="L23" s="351" t="s">
        <v>1045</v>
      </c>
      <c r="M23" s="352" t="str">
        <f>IF(ISERROR(VLOOKUP(L23,'KAYIT LİSTESİ'!$B$4:$H$767,2,0)),"",(VLOOKUP(L23,'KAYIT LİSTESİ'!$B$4:$H$767,2,0)))</f>
        <v/>
      </c>
      <c r="N23" s="353" t="str">
        <f>IF(ISERROR(VLOOKUP(L23,'KAYIT LİSTESİ'!$B$4:$H$767,4,0)),"",(VLOOKUP(L23,'KAYIT LİSTESİ'!$B$4:$H$767,4,0)))</f>
        <v/>
      </c>
      <c r="O23" s="354" t="str">
        <f>IF(ISERROR(VLOOKUP(L23,'KAYIT LİSTESİ'!$B$4:$H$767,5,0)),"",(VLOOKUP(L23,'KAYIT LİSTESİ'!$B$4:$H$767,5,0)))</f>
        <v/>
      </c>
      <c r="P23" s="354" t="str">
        <f>IF(ISERROR(VLOOKUP(L23,'KAYIT LİSTESİ'!$B$4:$H$767,6,0)),"",(VLOOKUP(L23,'KAYIT LİSTESİ'!$B$4:$H$767,6,0)))</f>
        <v/>
      </c>
      <c r="Q23" s="417" t="str">
        <f t="shared" si="2"/>
        <v xml:space="preserve"> </v>
      </c>
      <c r="R23" s="355"/>
      <c r="S23" s="352"/>
      <c r="U23" s="20"/>
    </row>
    <row r="24" spans="1:21" s="19" customFormat="1" ht="33.75" customHeight="1" x14ac:dyDescent="0.2">
      <c r="A24" s="350" t="s">
        <v>739</v>
      </c>
      <c r="B24" s="351" t="s">
        <v>1014</v>
      </c>
      <c r="C24" s="352" t="str">
        <f>IF(ISERROR(VLOOKUP(B24,'KAYIT LİSTESİ'!$B$4:$H$767,2,0)),"",(VLOOKUP(B24,'KAYIT LİSTESİ'!$B$4:$H$767,2,0)))</f>
        <v/>
      </c>
      <c r="D24" s="353" t="str">
        <f>IF(ISERROR(VLOOKUP(B24,'KAYIT LİSTESİ'!$B$4:$H$767,4,0)),"",(VLOOKUP(B24,'KAYIT LİSTESİ'!$B$4:$H$767,4,0)))</f>
        <v/>
      </c>
      <c r="E24" s="354" t="str">
        <f>IF(ISERROR(VLOOKUP(B24,'KAYIT LİSTESİ'!$B$4:$H$767,5,0)),"",(VLOOKUP(B24,'KAYIT LİSTESİ'!$B$4:$H$767,5,0)))</f>
        <v/>
      </c>
      <c r="F24" s="354" t="str">
        <f>IF(ISERROR(VLOOKUP(B24,'KAYIT LİSTESİ'!$B$4:$H$767,6,0)),"",(VLOOKUP(B24,'KAYIT LİSTESİ'!$B$4:$H$767,6,0)))</f>
        <v/>
      </c>
      <c r="G24" s="421" t="str">
        <f t="shared" si="3"/>
        <v xml:space="preserve"> </v>
      </c>
      <c r="H24" s="355"/>
      <c r="I24" s="352"/>
      <c r="J24" s="22"/>
      <c r="K24" s="350">
        <v>7</v>
      </c>
      <c r="L24" s="351" t="s">
        <v>1046</v>
      </c>
      <c r="M24" s="352" t="str">
        <f>IF(ISERROR(VLOOKUP(L24,'KAYIT LİSTESİ'!$B$4:$H$767,2,0)),"",(VLOOKUP(L24,'KAYIT LİSTESİ'!$B$4:$H$767,2,0)))</f>
        <v/>
      </c>
      <c r="N24" s="353" t="str">
        <f>IF(ISERROR(VLOOKUP(L24,'KAYIT LİSTESİ'!$B$4:$H$767,4,0)),"",(VLOOKUP(L24,'KAYIT LİSTESİ'!$B$4:$H$767,4,0)))</f>
        <v/>
      </c>
      <c r="O24" s="354" t="str">
        <f>IF(ISERROR(VLOOKUP(L24,'KAYIT LİSTESİ'!$B$4:$H$767,5,0)),"",(VLOOKUP(L24,'KAYIT LİSTESİ'!$B$4:$H$767,5,0)))</f>
        <v/>
      </c>
      <c r="P24" s="354" t="str">
        <f>IF(ISERROR(VLOOKUP(L24,'KAYIT LİSTESİ'!$B$4:$H$767,6,0)),"",(VLOOKUP(L24,'KAYIT LİSTESİ'!$B$4:$H$767,6,0)))</f>
        <v/>
      </c>
      <c r="Q24" s="417" t="str">
        <f t="shared" si="2"/>
        <v xml:space="preserve"> </v>
      </c>
      <c r="R24" s="355"/>
      <c r="S24" s="352"/>
      <c r="U24" s="20"/>
    </row>
    <row r="25" spans="1:21" s="19" customFormat="1" ht="33.75" customHeight="1" x14ac:dyDescent="0.2">
      <c r="A25" s="350" t="s">
        <v>739</v>
      </c>
      <c r="B25" s="351" t="s">
        <v>1015</v>
      </c>
      <c r="C25" s="352" t="str">
        <f>IF(ISERROR(VLOOKUP(B25,'KAYIT LİSTESİ'!$B$4:$H$767,2,0)),"",(VLOOKUP(B25,'KAYIT LİSTESİ'!$B$4:$H$767,2,0)))</f>
        <v/>
      </c>
      <c r="D25" s="353" t="str">
        <f>IF(ISERROR(VLOOKUP(B25,'KAYIT LİSTESİ'!$B$4:$H$767,4,0)),"",(VLOOKUP(B25,'KAYIT LİSTESİ'!$B$4:$H$767,4,0)))</f>
        <v/>
      </c>
      <c r="E25" s="354" t="str">
        <f>IF(ISERROR(VLOOKUP(B25,'KAYIT LİSTESİ'!$B$4:$H$767,5,0)),"",(VLOOKUP(B25,'KAYIT LİSTESİ'!$B$4:$H$767,5,0)))</f>
        <v/>
      </c>
      <c r="F25" s="354" t="str">
        <f>IF(ISERROR(VLOOKUP(B25,'KAYIT LİSTESİ'!$B$4:$H$767,6,0)),"",(VLOOKUP(B25,'KAYIT LİSTESİ'!$B$4:$H$767,6,0)))</f>
        <v/>
      </c>
      <c r="G25" s="421" t="str">
        <f t="shared" si="3"/>
        <v xml:space="preserve"> </v>
      </c>
      <c r="H25" s="355"/>
      <c r="I25" s="352"/>
      <c r="J25" s="22"/>
      <c r="K25" s="350">
        <v>8</v>
      </c>
      <c r="L25" s="351" t="s">
        <v>1047</v>
      </c>
      <c r="M25" s="352" t="str">
        <f>IF(ISERROR(VLOOKUP(L25,'KAYIT LİSTESİ'!$B$4:$H$767,2,0)),"",(VLOOKUP(L25,'KAYIT LİSTESİ'!$B$4:$H$767,2,0)))</f>
        <v/>
      </c>
      <c r="N25" s="353" t="str">
        <f>IF(ISERROR(VLOOKUP(L25,'KAYIT LİSTESİ'!$B$4:$H$767,4,0)),"",(VLOOKUP(L25,'KAYIT LİSTESİ'!$B$4:$H$767,4,0)))</f>
        <v/>
      </c>
      <c r="O25" s="354" t="str">
        <f>IF(ISERROR(VLOOKUP(L25,'KAYIT LİSTESİ'!$B$4:$H$767,5,0)),"",(VLOOKUP(L25,'KAYIT LİSTESİ'!$B$4:$H$767,5,0)))</f>
        <v/>
      </c>
      <c r="P25" s="354" t="str">
        <f>IF(ISERROR(VLOOKUP(L25,'KAYIT LİSTESİ'!$B$4:$H$767,6,0)),"",(VLOOKUP(L25,'KAYIT LİSTESİ'!$B$4:$H$767,6,0)))</f>
        <v/>
      </c>
      <c r="Q25" s="417" t="str">
        <f t="shared" si="2"/>
        <v xml:space="preserve"> </v>
      </c>
      <c r="R25" s="355"/>
      <c r="S25" s="352"/>
      <c r="U25" s="20"/>
    </row>
    <row r="26" spans="1:21" s="19" customFormat="1" ht="33.75" customHeight="1" x14ac:dyDescent="0.2">
      <c r="A26" s="248" t="s">
        <v>18</v>
      </c>
      <c r="B26" s="249"/>
      <c r="C26" s="249"/>
      <c r="D26" s="249"/>
      <c r="E26" s="252" t="s">
        <v>693</v>
      </c>
      <c r="F26" s="253"/>
      <c r="G26" s="420"/>
      <c r="H26" s="253"/>
      <c r="I26" s="250"/>
      <c r="J26" s="22"/>
      <c r="K26" s="248" t="s">
        <v>901</v>
      </c>
      <c r="L26" s="249"/>
      <c r="M26" s="249"/>
      <c r="N26" s="249"/>
      <c r="O26" s="252" t="s">
        <v>693</v>
      </c>
      <c r="P26" s="253"/>
      <c r="Q26" s="253"/>
      <c r="R26" s="253"/>
      <c r="S26" s="250"/>
    </row>
    <row r="27" spans="1:21" s="19" customFormat="1" ht="33.75" customHeight="1" x14ac:dyDescent="0.2">
      <c r="A27" s="49" t="s">
        <v>12</v>
      </c>
      <c r="B27" s="46" t="s">
        <v>97</v>
      </c>
      <c r="C27" s="46" t="s">
        <v>96</v>
      </c>
      <c r="D27" s="47" t="s">
        <v>13</v>
      </c>
      <c r="E27" s="48" t="s">
        <v>14</v>
      </c>
      <c r="F27" s="48" t="s">
        <v>750</v>
      </c>
      <c r="G27" s="437" t="s">
        <v>1136</v>
      </c>
      <c r="H27" s="48" t="s">
        <v>735</v>
      </c>
      <c r="I27" s="46" t="s">
        <v>27</v>
      </c>
      <c r="J27" s="22"/>
      <c r="K27" s="49" t="s">
        <v>12</v>
      </c>
      <c r="L27" s="46" t="s">
        <v>97</v>
      </c>
      <c r="M27" s="46" t="s">
        <v>96</v>
      </c>
      <c r="N27" s="47" t="s">
        <v>13</v>
      </c>
      <c r="O27" s="48" t="s">
        <v>14</v>
      </c>
      <c r="P27" s="48" t="s">
        <v>750</v>
      </c>
      <c r="Q27" s="437" t="s">
        <v>1136</v>
      </c>
      <c r="R27" s="48" t="s">
        <v>735</v>
      </c>
      <c r="S27" s="46" t="s">
        <v>27</v>
      </c>
    </row>
    <row r="28" spans="1:21" s="19" customFormat="1" ht="33.75" customHeight="1" x14ac:dyDescent="0.2">
      <c r="A28" s="350">
        <v>1</v>
      </c>
      <c r="B28" s="351" t="s">
        <v>1016</v>
      </c>
      <c r="C28" s="352" t="s">
        <v>739</v>
      </c>
      <c r="D28" s="353">
        <v>39083</v>
      </c>
      <c r="E28" s="354" t="s">
        <v>1152</v>
      </c>
      <c r="F28" s="354" t="s">
        <v>1145</v>
      </c>
      <c r="G28" s="421">
        <v>867</v>
      </c>
      <c r="H28" s="355"/>
      <c r="I28" s="352"/>
      <c r="J28" s="22"/>
      <c r="K28" s="350">
        <v>1</v>
      </c>
      <c r="L28" s="351" t="s">
        <v>1048</v>
      </c>
      <c r="M28" s="352" t="str">
        <f>IF(ISERROR(VLOOKUP(L28,'KAYIT LİSTESİ'!$B$4:$H$767,2,0)),"",(VLOOKUP(L28,'KAYIT LİSTESİ'!$B$4:$H$767,2,0)))</f>
        <v/>
      </c>
      <c r="N28" s="353" t="str">
        <f>IF(ISERROR(VLOOKUP(L28,'KAYIT LİSTESİ'!$B$4:$H$767,4,0)),"",(VLOOKUP(L28,'KAYIT LİSTESİ'!$B$4:$H$767,4,0)))</f>
        <v/>
      </c>
      <c r="O28" s="354" t="str">
        <f>IF(ISERROR(VLOOKUP(L28,'KAYIT LİSTESİ'!$B$4:$H$767,5,0)),"",(VLOOKUP(L28,'KAYIT LİSTESİ'!$B$4:$H$767,5,0)))</f>
        <v/>
      </c>
      <c r="P28" s="354" t="str">
        <f>IF(ISERROR(VLOOKUP(L28,'KAYIT LİSTESİ'!$B$4:$H$767,6,0)),"",(VLOOKUP(L28,'KAYIT LİSTESİ'!$B$4:$H$767,6,0)))</f>
        <v/>
      </c>
      <c r="Q28" s="417" t="str">
        <f>IF(IF(OR(R28="NM",R28="DNF",R28="DNS",R28="DQ",R28=""),R28,(ROUNDUP(R28,)+24))=0," ",IF(OR(R28="NM",R28="DNF",R28="DNS",R28="DQ",R28=""),R28,(ROUNDUP(R28,)+24)))</f>
        <v xml:space="preserve"> </v>
      </c>
      <c r="R28" s="355"/>
      <c r="S28" s="352"/>
      <c r="U28" s="20"/>
    </row>
    <row r="29" spans="1:21" s="19" customFormat="1" ht="33.75" customHeight="1" x14ac:dyDescent="0.2">
      <c r="A29" s="350">
        <v>2</v>
      </c>
      <c r="B29" s="351" t="s">
        <v>1017</v>
      </c>
      <c r="C29" s="352" t="s">
        <v>739</v>
      </c>
      <c r="D29" s="353">
        <v>39083</v>
      </c>
      <c r="E29" s="354" t="s">
        <v>1147</v>
      </c>
      <c r="F29" s="354" t="s">
        <v>1145</v>
      </c>
      <c r="G29" s="421">
        <v>933</v>
      </c>
      <c r="H29" s="355"/>
      <c r="I29" s="352"/>
      <c r="J29" s="22"/>
      <c r="K29" s="350">
        <v>2</v>
      </c>
      <c r="L29" s="351" t="s">
        <v>1049</v>
      </c>
      <c r="M29" s="352" t="str">
        <f>IF(ISERROR(VLOOKUP(L29,'KAYIT LİSTESİ'!$B$4:$H$767,2,0)),"",(VLOOKUP(L29,'KAYIT LİSTESİ'!$B$4:$H$767,2,0)))</f>
        <v/>
      </c>
      <c r="N29" s="353" t="str">
        <f>IF(ISERROR(VLOOKUP(L29,'KAYIT LİSTESİ'!$B$4:$H$767,4,0)),"",(VLOOKUP(L29,'KAYIT LİSTESİ'!$B$4:$H$767,4,0)))</f>
        <v/>
      </c>
      <c r="O29" s="354" t="str">
        <f>IF(ISERROR(VLOOKUP(L29,'KAYIT LİSTESİ'!$B$4:$H$767,5,0)),"",(VLOOKUP(L29,'KAYIT LİSTESİ'!$B$4:$H$767,5,0)))</f>
        <v/>
      </c>
      <c r="P29" s="354" t="str">
        <f>IF(ISERROR(VLOOKUP(L29,'KAYIT LİSTESİ'!$B$4:$H$767,6,0)),"",(VLOOKUP(L29,'KAYIT LİSTESİ'!$B$4:$H$767,6,0)))</f>
        <v/>
      </c>
      <c r="Q29" s="417" t="str">
        <f t="shared" ref="Q29:Q35" si="4">IF(IF(OR(R29="NM",R29="DNF",R29="DNS",R29="DQ",R29=""),R29,(ROUNDUP(R29,)+24))=0," ",IF(OR(R29="NM",R29="DNF",R29="DNS",R29="DQ",R29=""),R29,(ROUNDUP(R29,)+24)))</f>
        <v xml:space="preserve"> </v>
      </c>
      <c r="R29" s="355"/>
      <c r="S29" s="352"/>
      <c r="U29" s="20"/>
    </row>
    <row r="30" spans="1:21" s="19" customFormat="1" ht="33.75" customHeight="1" x14ac:dyDescent="0.2">
      <c r="A30" s="350">
        <v>3</v>
      </c>
      <c r="B30" s="351" t="s">
        <v>1018</v>
      </c>
      <c r="C30" s="352" t="s">
        <v>739</v>
      </c>
      <c r="D30" s="353">
        <v>39083</v>
      </c>
      <c r="E30" s="354" t="s">
        <v>1150</v>
      </c>
      <c r="F30" s="354" t="s">
        <v>1145</v>
      </c>
      <c r="G30" s="421">
        <v>936</v>
      </c>
      <c r="H30" s="355"/>
      <c r="I30" s="352"/>
      <c r="J30" s="22"/>
      <c r="K30" s="350">
        <v>3</v>
      </c>
      <c r="L30" s="351" t="s">
        <v>1050</v>
      </c>
      <c r="M30" s="352" t="str">
        <f>IF(ISERROR(VLOOKUP(L30,'KAYIT LİSTESİ'!$B$4:$H$767,2,0)),"",(VLOOKUP(L30,'KAYIT LİSTESİ'!$B$4:$H$767,2,0)))</f>
        <v/>
      </c>
      <c r="N30" s="353" t="str">
        <f>IF(ISERROR(VLOOKUP(L30,'KAYIT LİSTESİ'!$B$4:$H$767,4,0)),"",(VLOOKUP(L30,'KAYIT LİSTESİ'!$B$4:$H$767,4,0)))</f>
        <v/>
      </c>
      <c r="O30" s="354" t="str">
        <f>IF(ISERROR(VLOOKUP(L30,'KAYIT LİSTESİ'!$B$4:$H$767,5,0)),"",(VLOOKUP(L30,'KAYIT LİSTESİ'!$B$4:$H$767,5,0)))</f>
        <v/>
      </c>
      <c r="P30" s="354" t="str">
        <f>IF(ISERROR(VLOOKUP(L30,'KAYIT LİSTESİ'!$B$4:$H$767,6,0)),"",(VLOOKUP(L30,'KAYIT LİSTESİ'!$B$4:$H$767,6,0)))</f>
        <v/>
      </c>
      <c r="Q30" s="417" t="str">
        <f t="shared" si="4"/>
        <v xml:space="preserve"> </v>
      </c>
      <c r="R30" s="355"/>
      <c r="S30" s="352"/>
      <c r="U30" s="20"/>
    </row>
    <row r="31" spans="1:21" s="19" customFormat="1" ht="33.75" customHeight="1" x14ac:dyDescent="0.2">
      <c r="A31" s="350" t="s">
        <v>739</v>
      </c>
      <c r="B31" s="351" t="s">
        <v>1019</v>
      </c>
      <c r="C31" s="352"/>
      <c r="D31" s="353"/>
      <c r="E31" s="354" t="str">
        <f>IF(ISERROR(VLOOKUP(B31,'KAYIT LİSTESİ'!$B$4:$H$767,5,0)),"",(VLOOKUP(B31,'KAYIT LİSTESİ'!$B$4:$H$767,5,0)))</f>
        <v/>
      </c>
      <c r="F31" s="354"/>
      <c r="G31" s="421" t="str">
        <f t="shared" ref="G31:G35" si="5">IF(IF(OR(H31="NM",H31="DNF",H31="DNS",H31="DQ",H31=""),H31,(ROUNDUP(H31,)+24))=0," ",IF(OR(H31="NM",H31="DNF",H31="DNS",H31="DQ",H31=""),H31,(ROUNDUP(H31,)+24)))</f>
        <v xml:space="preserve"> </v>
      </c>
      <c r="H31" s="355"/>
      <c r="I31" s="352"/>
      <c r="J31" s="22"/>
      <c r="K31" s="350">
        <v>4</v>
      </c>
      <c r="L31" s="351" t="s">
        <v>1051</v>
      </c>
      <c r="M31" s="352" t="str">
        <f>IF(ISERROR(VLOOKUP(L31,'KAYIT LİSTESİ'!$B$4:$H$767,2,0)),"",(VLOOKUP(L31,'KAYIT LİSTESİ'!$B$4:$H$767,2,0)))</f>
        <v/>
      </c>
      <c r="N31" s="353" t="str">
        <f>IF(ISERROR(VLOOKUP(L31,'KAYIT LİSTESİ'!$B$4:$H$767,4,0)),"",(VLOOKUP(L31,'KAYIT LİSTESİ'!$B$4:$H$767,4,0)))</f>
        <v/>
      </c>
      <c r="O31" s="354" t="str">
        <f>IF(ISERROR(VLOOKUP(L31,'KAYIT LİSTESİ'!$B$4:$H$767,5,0)),"",(VLOOKUP(L31,'KAYIT LİSTESİ'!$B$4:$H$767,5,0)))</f>
        <v/>
      </c>
      <c r="P31" s="354" t="str">
        <f>IF(ISERROR(VLOOKUP(L31,'KAYIT LİSTESİ'!$B$4:$H$767,6,0)),"",(VLOOKUP(L31,'KAYIT LİSTESİ'!$B$4:$H$767,6,0)))</f>
        <v/>
      </c>
      <c r="Q31" s="417" t="str">
        <f t="shared" si="4"/>
        <v xml:space="preserve"> </v>
      </c>
      <c r="R31" s="355"/>
      <c r="S31" s="352"/>
      <c r="U31" s="20"/>
    </row>
    <row r="32" spans="1:21" s="19" customFormat="1" ht="33.75" customHeight="1" x14ac:dyDescent="0.2">
      <c r="A32" s="350" t="s">
        <v>739</v>
      </c>
      <c r="B32" s="351" t="s">
        <v>1020</v>
      </c>
      <c r="C32" s="352" t="str">
        <f>IF(ISERROR(VLOOKUP(B32,'KAYIT LİSTESİ'!$B$4:$H$767,2,0)),"",(VLOOKUP(B32,'KAYIT LİSTESİ'!$B$4:$H$767,2,0)))</f>
        <v/>
      </c>
      <c r="D32" s="353" t="str">
        <f>IF(ISERROR(VLOOKUP(B32,'KAYIT LİSTESİ'!$B$4:$H$767,4,0)),"",(VLOOKUP(B32,'KAYIT LİSTESİ'!$B$4:$H$767,4,0)))</f>
        <v/>
      </c>
      <c r="E32" s="354" t="str">
        <f>IF(ISERROR(VLOOKUP(B32,'KAYIT LİSTESİ'!$B$4:$H$767,5,0)),"",(VLOOKUP(B32,'KAYIT LİSTESİ'!$B$4:$H$767,5,0)))</f>
        <v/>
      </c>
      <c r="F32" s="354" t="str">
        <f>IF(ISERROR(VLOOKUP(B32,'KAYIT LİSTESİ'!$B$4:$H$767,6,0)),"",(VLOOKUP(B32,'KAYIT LİSTESİ'!$B$4:$H$767,6,0)))</f>
        <v/>
      </c>
      <c r="G32" s="421" t="str">
        <f t="shared" si="5"/>
        <v xml:space="preserve"> </v>
      </c>
      <c r="H32" s="355"/>
      <c r="I32" s="352"/>
      <c r="J32" s="22"/>
      <c r="K32" s="350">
        <v>5</v>
      </c>
      <c r="L32" s="351" t="s">
        <v>1052</v>
      </c>
      <c r="M32" s="352" t="str">
        <f>IF(ISERROR(VLOOKUP(L32,'KAYIT LİSTESİ'!$B$4:$H$767,2,0)),"",(VLOOKUP(L32,'KAYIT LİSTESİ'!$B$4:$H$767,2,0)))</f>
        <v/>
      </c>
      <c r="N32" s="353" t="str">
        <f>IF(ISERROR(VLOOKUP(L32,'KAYIT LİSTESİ'!$B$4:$H$767,4,0)),"",(VLOOKUP(L32,'KAYIT LİSTESİ'!$B$4:$H$767,4,0)))</f>
        <v/>
      </c>
      <c r="O32" s="354" t="str">
        <f>IF(ISERROR(VLOOKUP(L32,'KAYIT LİSTESİ'!$B$4:$H$767,5,0)),"",(VLOOKUP(L32,'KAYIT LİSTESİ'!$B$4:$H$767,5,0)))</f>
        <v/>
      </c>
      <c r="P32" s="354" t="str">
        <f>IF(ISERROR(VLOOKUP(L32,'KAYIT LİSTESİ'!$B$4:$H$767,6,0)),"",(VLOOKUP(L32,'KAYIT LİSTESİ'!$B$4:$H$767,6,0)))</f>
        <v/>
      </c>
      <c r="Q32" s="417" t="str">
        <f t="shared" si="4"/>
        <v xml:space="preserve"> </v>
      </c>
      <c r="R32" s="355"/>
      <c r="S32" s="352"/>
      <c r="U32" s="20"/>
    </row>
    <row r="33" spans="1:21" s="19" customFormat="1" ht="33.75" customHeight="1" x14ac:dyDescent="0.2">
      <c r="A33" s="350" t="s">
        <v>739</v>
      </c>
      <c r="B33" s="351" t="s">
        <v>1021</v>
      </c>
      <c r="C33" s="352" t="str">
        <f>IF(ISERROR(VLOOKUP(B33,'KAYIT LİSTESİ'!$B$4:$H$767,2,0)),"",(VLOOKUP(B33,'KAYIT LİSTESİ'!$B$4:$H$767,2,0)))</f>
        <v/>
      </c>
      <c r="D33" s="353" t="str">
        <f>IF(ISERROR(VLOOKUP(B33,'KAYIT LİSTESİ'!$B$4:$H$767,4,0)),"",(VLOOKUP(B33,'KAYIT LİSTESİ'!$B$4:$H$767,4,0)))</f>
        <v/>
      </c>
      <c r="E33" s="354" t="str">
        <f>IF(ISERROR(VLOOKUP(B33,'KAYIT LİSTESİ'!$B$4:$H$767,5,0)),"",(VLOOKUP(B33,'KAYIT LİSTESİ'!$B$4:$H$767,5,0)))</f>
        <v/>
      </c>
      <c r="F33" s="354" t="str">
        <f>IF(ISERROR(VLOOKUP(B33,'KAYIT LİSTESİ'!$B$4:$H$767,6,0)),"",(VLOOKUP(B33,'KAYIT LİSTESİ'!$B$4:$H$767,6,0)))</f>
        <v/>
      </c>
      <c r="G33" s="421" t="str">
        <f t="shared" si="5"/>
        <v xml:space="preserve"> </v>
      </c>
      <c r="H33" s="355"/>
      <c r="I33" s="352"/>
      <c r="J33" s="22"/>
      <c r="K33" s="350">
        <v>6</v>
      </c>
      <c r="L33" s="351" t="s">
        <v>1053</v>
      </c>
      <c r="M33" s="352" t="str">
        <f>IF(ISERROR(VLOOKUP(L33,'KAYIT LİSTESİ'!$B$4:$H$767,2,0)),"",(VLOOKUP(L33,'KAYIT LİSTESİ'!$B$4:$H$767,2,0)))</f>
        <v/>
      </c>
      <c r="N33" s="353" t="str">
        <f>IF(ISERROR(VLOOKUP(L33,'KAYIT LİSTESİ'!$B$4:$H$767,4,0)),"",(VLOOKUP(L33,'KAYIT LİSTESİ'!$B$4:$H$767,4,0)))</f>
        <v/>
      </c>
      <c r="O33" s="354" t="str">
        <f>IF(ISERROR(VLOOKUP(L33,'KAYIT LİSTESİ'!$B$4:$H$767,5,0)),"",(VLOOKUP(L33,'KAYIT LİSTESİ'!$B$4:$H$767,5,0)))</f>
        <v/>
      </c>
      <c r="P33" s="354" t="str">
        <f>IF(ISERROR(VLOOKUP(L33,'KAYIT LİSTESİ'!$B$4:$H$767,6,0)),"",(VLOOKUP(L33,'KAYIT LİSTESİ'!$B$4:$H$767,6,0)))</f>
        <v/>
      </c>
      <c r="Q33" s="417" t="str">
        <f t="shared" si="4"/>
        <v xml:space="preserve"> </v>
      </c>
      <c r="R33" s="355"/>
      <c r="S33" s="352"/>
      <c r="U33" s="20"/>
    </row>
    <row r="34" spans="1:21" s="19" customFormat="1" ht="33.75" customHeight="1" x14ac:dyDescent="0.2">
      <c r="A34" s="350" t="s">
        <v>739</v>
      </c>
      <c r="B34" s="351" t="s">
        <v>1022</v>
      </c>
      <c r="C34" s="352" t="str">
        <f>IF(ISERROR(VLOOKUP(B34,'KAYIT LİSTESİ'!$B$4:$H$767,2,0)),"",(VLOOKUP(B34,'KAYIT LİSTESİ'!$B$4:$H$767,2,0)))</f>
        <v/>
      </c>
      <c r="D34" s="353" t="str">
        <f>IF(ISERROR(VLOOKUP(B34,'KAYIT LİSTESİ'!$B$4:$H$767,4,0)),"",(VLOOKUP(B34,'KAYIT LİSTESİ'!$B$4:$H$767,4,0)))</f>
        <v/>
      </c>
      <c r="E34" s="354" t="str">
        <f>IF(ISERROR(VLOOKUP(B34,'KAYIT LİSTESİ'!$B$4:$H$767,5,0)),"",(VLOOKUP(B34,'KAYIT LİSTESİ'!$B$4:$H$767,5,0)))</f>
        <v/>
      </c>
      <c r="F34" s="354" t="str">
        <f>IF(ISERROR(VLOOKUP(B34,'KAYIT LİSTESİ'!$B$4:$H$767,6,0)),"",(VLOOKUP(B34,'KAYIT LİSTESİ'!$B$4:$H$767,6,0)))</f>
        <v/>
      </c>
      <c r="G34" s="421" t="str">
        <f t="shared" si="5"/>
        <v xml:space="preserve"> </v>
      </c>
      <c r="H34" s="355"/>
      <c r="I34" s="352"/>
      <c r="J34" s="22"/>
      <c r="K34" s="350">
        <v>7</v>
      </c>
      <c r="L34" s="351" t="s">
        <v>1054</v>
      </c>
      <c r="M34" s="352" t="str">
        <f>IF(ISERROR(VLOOKUP(L34,'KAYIT LİSTESİ'!$B$4:$H$767,2,0)),"",(VLOOKUP(L34,'KAYIT LİSTESİ'!$B$4:$H$767,2,0)))</f>
        <v/>
      </c>
      <c r="N34" s="353" t="str">
        <f>IF(ISERROR(VLOOKUP(L34,'KAYIT LİSTESİ'!$B$4:$H$767,4,0)),"",(VLOOKUP(L34,'KAYIT LİSTESİ'!$B$4:$H$767,4,0)))</f>
        <v/>
      </c>
      <c r="O34" s="354" t="str">
        <f>IF(ISERROR(VLOOKUP(L34,'KAYIT LİSTESİ'!$B$4:$H$767,5,0)),"",(VLOOKUP(L34,'KAYIT LİSTESİ'!$B$4:$H$767,5,0)))</f>
        <v/>
      </c>
      <c r="P34" s="354" t="str">
        <f>IF(ISERROR(VLOOKUP(L34,'KAYIT LİSTESİ'!$B$4:$H$767,6,0)),"",(VLOOKUP(L34,'KAYIT LİSTESİ'!$B$4:$H$767,6,0)))</f>
        <v/>
      </c>
      <c r="Q34" s="417" t="str">
        <f t="shared" si="4"/>
        <v xml:space="preserve"> </v>
      </c>
      <c r="R34" s="355"/>
      <c r="S34" s="352"/>
      <c r="U34" s="20"/>
    </row>
    <row r="35" spans="1:21" s="19" customFormat="1" ht="33.75" customHeight="1" x14ac:dyDescent="0.2">
      <c r="A35" s="350" t="s">
        <v>739</v>
      </c>
      <c r="B35" s="351" t="s">
        <v>1023</v>
      </c>
      <c r="C35" s="352" t="str">
        <f>IF(ISERROR(VLOOKUP(B35,'KAYIT LİSTESİ'!$B$4:$H$767,2,0)),"",(VLOOKUP(B35,'KAYIT LİSTESİ'!$B$4:$H$767,2,0)))</f>
        <v/>
      </c>
      <c r="D35" s="353" t="str">
        <f>IF(ISERROR(VLOOKUP(B35,'KAYIT LİSTESİ'!$B$4:$H$767,4,0)),"",(VLOOKUP(B35,'KAYIT LİSTESİ'!$B$4:$H$767,4,0)))</f>
        <v/>
      </c>
      <c r="E35" s="354" t="str">
        <f>IF(ISERROR(VLOOKUP(B35,'KAYIT LİSTESİ'!$B$4:$H$767,5,0)),"",(VLOOKUP(B35,'KAYIT LİSTESİ'!$B$4:$H$767,5,0)))</f>
        <v/>
      </c>
      <c r="F35" s="354" t="str">
        <f>IF(ISERROR(VLOOKUP(B35,'KAYIT LİSTESİ'!$B$4:$H$767,6,0)),"",(VLOOKUP(B35,'KAYIT LİSTESİ'!$B$4:$H$767,6,0)))</f>
        <v/>
      </c>
      <c r="G35" s="421" t="str">
        <f t="shared" si="5"/>
        <v xml:space="preserve"> </v>
      </c>
      <c r="H35" s="355"/>
      <c r="I35" s="352"/>
      <c r="J35" s="22"/>
      <c r="K35" s="350">
        <v>8</v>
      </c>
      <c r="L35" s="351" t="s">
        <v>1055</v>
      </c>
      <c r="M35" s="352" t="str">
        <f>IF(ISERROR(VLOOKUP(L35,'KAYIT LİSTESİ'!$B$4:$H$767,2,0)),"",(VLOOKUP(L35,'KAYIT LİSTESİ'!$B$4:$H$767,2,0)))</f>
        <v/>
      </c>
      <c r="N35" s="353" t="str">
        <f>IF(ISERROR(VLOOKUP(L35,'KAYIT LİSTESİ'!$B$4:$H$767,4,0)),"",(VLOOKUP(L35,'KAYIT LİSTESİ'!$B$4:$H$767,4,0)))</f>
        <v/>
      </c>
      <c r="O35" s="354" t="str">
        <f>IF(ISERROR(VLOOKUP(L35,'KAYIT LİSTESİ'!$B$4:$H$767,5,0)),"",(VLOOKUP(L35,'KAYIT LİSTESİ'!$B$4:$H$767,5,0)))</f>
        <v/>
      </c>
      <c r="P35" s="354" t="str">
        <f>IF(ISERROR(VLOOKUP(L35,'KAYIT LİSTESİ'!$B$4:$H$767,6,0)),"",(VLOOKUP(L35,'KAYIT LİSTESİ'!$B$4:$H$767,6,0)))</f>
        <v/>
      </c>
      <c r="Q35" s="417" t="str">
        <f t="shared" si="4"/>
        <v xml:space="preserve"> </v>
      </c>
      <c r="R35" s="355"/>
      <c r="S35" s="352"/>
      <c r="U35" s="20"/>
    </row>
    <row r="36" spans="1:21" s="19" customFormat="1" ht="33.75" customHeight="1" x14ac:dyDescent="0.2">
      <c r="A36" s="248" t="s">
        <v>43</v>
      </c>
      <c r="B36" s="249"/>
      <c r="C36" s="249"/>
      <c r="D36" s="249"/>
      <c r="E36" s="252" t="s">
        <v>693</v>
      </c>
      <c r="F36" s="253"/>
      <c r="G36" s="420"/>
      <c r="H36" s="253"/>
      <c r="I36" s="250"/>
      <c r="J36" s="22"/>
      <c r="K36" s="248" t="s">
        <v>902</v>
      </c>
      <c r="L36" s="249"/>
      <c r="M36" s="249"/>
      <c r="N36" s="249"/>
      <c r="O36" s="252" t="s">
        <v>693</v>
      </c>
      <c r="P36" s="253"/>
      <c r="Q36" s="253"/>
      <c r="R36" s="253"/>
      <c r="S36" s="250"/>
    </row>
    <row r="37" spans="1:21" s="19" customFormat="1" ht="33.75" customHeight="1" x14ac:dyDescent="0.2">
      <c r="A37" s="49" t="s">
        <v>12</v>
      </c>
      <c r="B37" s="46" t="s">
        <v>97</v>
      </c>
      <c r="C37" s="46" t="s">
        <v>96</v>
      </c>
      <c r="D37" s="47" t="s">
        <v>13</v>
      </c>
      <c r="E37" s="48" t="s">
        <v>14</v>
      </c>
      <c r="F37" s="48" t="s">
        <v>750</v>
      </c>
      <c r="G37" s="437" t="s">
        <v>1136</v>
      </c>
      <c r="H37" s="48" t="s">
        <v>735</v>
      </c>
      <c r="I37" s="46" t="s">
        <v>27</v>
      </c>
      <c r="J37" s="22"/>
      <c r="K37" s="49" t="s">
        <v>12</v>
      </c>
      <c r="L37" s="46" t="s">
        <v>97</v>
      </c>
      <c r="M37" s="46" t="s">
        <v>96</v>
      </c>
      <c r="N37" s="47" t="s">
        <v>13</v>
      </c>
      <c r="O37" s="48" t="s">
        <v>14</v>
      </c>
      <c r="P37" s="48" t="s">
        <v>750</v>
      </c>
      <c r="Q37" s="437" t="s">
        <v>1136</v>
      </c>
      <c r="R37" s="48" t="s">
        <v>735</v>
      </c>
      <c r="S37" s="46" t="s">
        <v>27</v>
      </c>
    </row>
    <row r="38" spans="1:21" s="19" customFormat="1" ht="33.75" customHeight="1" x14ac:dyDescent="0.2">
      <c r="A38" s="350">
        <v>1</v>
      </c>
      <c r="B38" s="351" t="s">
        <v>1024</v>
      </c>
      <c r="C38" s="352" t="s">
        <v>739</v>
      </c>
      <c r="D38" s="353">
        <v>39083</v>
      </c>
      <c r="E38" s="354" t="s">
        <v>1158</v>
      </c>
      <c r="F38" s="354" t="s">
        <v>1145</v>
      </c>
      <c r="G38" s="421">
        <v>907</v>
      </c>
      <c r="H38" s="399"/>
      <c r="I38" s="352"/>
      <c r="J38" s="22"/>
      <c r="K38" s="350">
        <v>1</v>
      </c>
      <c r="L38" s="351" t="s">
        <v>1056</v>
      </c>
      <c r="M38" s="352" t="str">
        <f>IF(ISERROR(VLOOKUP(L38,'KAYIT LİSTESİ'!$B$4:$H$767,2,0)),"",(VLOOKUP(L38,'KAYIT LİSTESİ'!$B$4:$H$767,2,0)))</f>
        <v/>
      </c>
      <c r="N38" s="353" t="str">
        <f>IF(ISERROR(VLOOKUP(L38,'KAYIT LİSTESİ'!$B$4:$H$767,4,0)),"",(VLOOKUP(L38,'KAYIT LİSTESİ'!$B$4:$H$767,4,0)))</f>
        <v/>
      </c>
      <c r="O38" s="354" t="str">
        <f>IF(ISERROR(VLOOKUP(L38,'KAYIT LİSTESİ'!$B$4:$H$767,5,0)),"",(VLOOKUP(L38,'KAYIT LİSTESİ'!$B$4:$H$767,5,0)))</f>
        <v/>
      </c>
      <c r="P38" s="354" t="str">
        <f>IF(ISERROR(VLOOKUP(L38,'KAYIT LİSTESİ'!$B$4:$H$767,6,0)),"",(VLOOKUP(L38,'KAYIT LİSTESİ'!$B$4:$H$767,6,0)))</f>
        <v/>
      </c>
      <c r="Q38" s="417" t="str">
        <f>IF(IF(OR(R38="NM",R38="DNF",R38="DNS",R38="DQ",R38=""),R38,(ROUNDUP(R38,)+24))=0," ",IF(OR(R38="NM",R38="DNF",R38="DNS",R38="DQ",R38=""),R38,(ROUNDUP(R38,)+24)))</f>
        <v xml:space="preserve"> </v>
      </c>
      <c r="R38" s="355"/>
      <c r="S38" s="352"/>
      <c r="U38" s="20"/>
    </row>
    <row r="39" spans="1:21" s="19" customFormat="1" ht="33.75" customHeight="1" x14ac:dyDescent="0.2">
      <c r="A39" s="350">
        <v>2</v>
      </c>
      <c r="B39" s="351" t="s">
        <v>1025</v>
      </c>
      <c r="C39" s="352" t="s">
        <v>739</v>
      </c>
      <c r="D39" s="353">
        <v>39083</v>
      </c>
      <c r="E39" s="354" t="s">
        <v>1148</v>
      </c>
      <c r="F39" s="354" t="s">
        <v>1145</v>
      </c>
      <c r="G39" s="421">
        <v>941</v>
      </c>
      <c r="H39" s="355"/>
      <c r="I39" s="352"/>
      <c r="J39" s="22"/>
      <c r="K39" s="350">
        <v>2</v>
      </c>
      <c r="L39" s="351" t="s">
        <v>1057</v>
      </c>
      <c r="M39" s="352" t="str">
        <f>IF(ISERROR(VLOOKUP(L39,'KAYIT LİSTESİ'!$B$4:$H$767,2,0)),"",(VLOOKUP(L39,'KAYIT LİSTESİ'!$B$4:$H$767,2,0)))</f>
        <v/>
      </c>
      <c r="N39" s="353" t="str">
        <f>IF(ISERROR(VLOOKUP(L39,'KAYIT LİSTESİ'!$B$4:$H$767,4,0)),"",(VLOOKUP(L39,'KAYIT LİSTESİ'!$B$4:$H$767,4,0)))</f>
        <v/>
      </c>
      <c r="O39" s="354" t="str">
        <f>IF(ISERROR(VLOOKUP(L39,'KAYIT LİSTESİ'!$B$4:$H$767,5,0)),"",(VLOOKUP(L39,'KAYIT LİSTESİ'!$B$4:$H$767,5,0)))</f>
        <v/>
      </c>
      <c r="P39" s="354" t="str">
        <f>IF(ISERROR(VLOOKUP(L39,'KAYIT LİSTESİ'!$B$4:$H$767,6,0)),"",(VLOOKUP(L39,'KAYIT LİSTESİ'!$B$4:$H$767,6,0)))</f>
        <v/>
      </c>
      <c r="Q39" s="417" t="str">
        <f t="shared" ref="Q39:Q45" si="6">IF(IF(OR(R39="NM",R39="DNF",R39="DNS",R39="DQ",R39=""),R39,(ROUNDUP(R39,)+24))=0," ",IF(OR(R39="NM",R39="DNF",R39="DNS",R39="DQ",R39=""),R39,(ROUNDUP(R39,)+24)))</f>
        <v xml:space="preserve"> </v>
      </c>
      <c r="R39" s="355"/>
      <c r="S39" s="352"/>
      <c r="U39" s="20"/>
    </row>
    <row r="40" spans="1:21" s="19" customFormat="1" ht="33.75" customHeight="1" x14ac:dyDescent="0.2">
      <c r="A40" s="350">
        <v>3</v>
      </c>
      <c r="B40" s="351" t="s">
        <v>1026</v>
      </c>
      <c r="C40" s="352" t="s">
        <v>739</v>
      </c>
      <c r="D40" s="353">
        <v>39083</v>
      </c>
      <c r="E40" s="354" t="s">
        <v>1159</v>
      </c>
      <c r="F40" s="354" t="s">
        <v>1145</v>
      </c>
      <c r="G40" s="421">
        <v>999</v>
      </c>
      <c r="H40" s="355"/>
      <c r="I40" s="352"/>
      <c r="J40" s="22"/>
      <c r="K40" s="350">
        <v>3</v>
      </c>
      <c r="L40" s="351" t="s">
        <v>1058</v>
      </c>
      <c r="M40" s="352" t="str">
        <f>IF(ISERROR(VLOOKUP(L40,'KAYIT LİSTESİ'!$B$4:$H$767,2,0)),"",(VLOOKUP(L40,'KAYIT LİSTESİ'!$B$4:$H$767,2,0)))</f>
        <v/>
      </c>
      <c r="N40" s="353" t="str">
        <f>IF(ISERROR(VLOOKUP(L40,'KAYIT LİSTESİ'!$B$4:$H$767,4,0)),"",(VLOOKUP(L40,'KAYIT LİSTESİ'!$B$4:$H$767,4,0)))</f>
        <v/>
      </c>
      <c r="O40" s="354" t="str">
        <f>IF(ISERROR(VLOOKUP(L40,'KAYIT LİSTESİ'!$B$4:$H$767,5,0)),"",(VLOOKUP(L40,'KAYIT LİSTESİ'!$B$4:$H$767,5,0)))</f>
        <v/>
      </c>
      <c r="P40" s="354" t="str">
        <f>IF(ISERROR(VLOOKUP(L40,'KAYIT LİSTESİ'!$B$4:$H$767,6,0)),"",(VLOOKUP(L40,'KAYIT LİSTESİ'!$B$4:$H$767,6,0)))</f>
        <v/>
      </c>
      <c r="Q40" s="417" t="str">
        <f t="shared" si="6"/>
        <v xml:space="preserve"> </v>
      </c>
      <c r="R40" s="355"/>
      <c r="S40" s="352"/>
      <c r="U40" s="20"/>
    </row>
    <row r="41" spans="1:21" s="19" customFormat="1" ht="33.75" customHeight="1" x14ac:dyDescent="0.2">
      <c r="A41" s="350" t="s">
        <v>739</v>
      </c>
      <c r="B41" s="351" t="s">
        <v>1027</v>
      </c>
      <c r="C41" s="352" t="str">
        <f>IF(ISERROR(VLOOKUP(B41,'KAYIT LİSTESİ'!$B$4:$H$767,2,0)),"",(VLOOKUP(B41,'KAYIT LİSTESİ'!$B$4:$H$767,2,0)))</f>
        <v/>
      </c>
      <c r="D41" s="353" t="str">
        <f>IF(ISERROR(VLOOKUP(B41,'KAYIT LİSTESİ'!$B$4:$H$767,4,0)),"",(VLOOKUP(B41,'KAYIT LİSTESİ'!$B$4:$H$767,4,0)))</f>
        <v/>
      </c>
      <c r="E41" s="354" t="str">
        <f>IF(ISERROR(VLOOKUP(B41,'KAYIT LİSTESİ'!$B$4:$H$767,5,0)),"",(VLOOKUP(B41,'KAYIT LİSTESİ'!$B$4:$H$767,5,0)))</f>
        <v/>
      </c>
      <c r="F41" s="354" t="str">
        <f>IF(ISERROR(VLOOKUP(B41,'KAYIT LİSTESİ'!$B$4:$H$767,6,0)),"",(VLOOKUP(B41,'KAYIT LİSTESİ'!$B$4:$H$767,6,0)))</f>
        <v/>
      </c>
      <c r="G41" s="421" t="str">
        <f t="shared" ref="G41:G45" si="7">IF(IF(OR(H41="NM",H41="DNF",H41="DNS",H41="DQ",H41=""),H41,(ROUNDUP(H41,)+24))=0," ",IF(OR(H41="NM",H41="DNF",H41="DNS",H41="DQ",H41=""),H41,(ROUNDUP(H41,)+24)))</f>
        <v xml:space="preserve"> </v>
      </c>
      <c r="H41" s="355"/>
      <c r="I41" s="352"/>
      <c r="J41" s="22"/>
      <c r="K41" s="350">
        <v>4</v>
      </c>
      <c r="L41" s="351" t="s">
        <v>1059</v>
      </c>
      <c r="M41" s="352" t="str">
        <f>IF(ISERROR(VLOOKUP(L41,'KAYIT LİSTESİ'!$B$4:$H$767,2,0)),"",(VLOOKUP(L41,'KAYIT LİSTESİ'!$B$4:$H$767,2,0)))</f>
        <v/>
      </c>
      <c r="N41" s="353" t="str">
        <f>IF(ISERROR(VLOOKUP(L41,'KAYIT LİSTESİ'!$B$4:$H$767,4,0)),"",(VLOOKUP(L41,'KAYIT LİSTESİ'!$B$4:$H$767,4,0)))</f>
        <v/>
      </c>
      <c r="O41" s="354" t="str">
        <f>IF(ISERROR(VLOOKUP(L41,'KAYIT LİSTESİ'!$B$4:$H$767,5,0)),"",(VLOOKUP(L41,'KAYIT LİSTESİ'!$B$4:$H$767,5,0)))</f>
        <v/>
      </c>
      <c r="P41" s="354" t="str">
        <f>IF(ISERROR(VLOOKUP(L41,'KAYIT LİSTESİ'!$B$4:$H$767,6,0)),"",(VLOOKUP(L41,'KAYIT LİSTESİ'!$B$4:$H$767,6,0)))</f>
        <v/>
      </c>
      <c r="Q41" s="417" t="str">
        <f t="shared" si="6"/>
        <v xml:space="preserve"> </v>
      </c>
      <c r="R41" s="355"/>
      <c r="S41" s="352"/>
      <c r="U41" s="20"/>
    </row>
    <row r="42" spans="1:21" s="19" customFormat="1" ht="33.75" customHeight="1" x14ac:dyDescent="0.2">
      <c r="A42" s="350" t="s">
        <v>739</v>
      </c>
      <c r="B42" s="351" t="s">
        <v>1028</v>
      </c>
      <c r="C42" s="352" t="str">
        <f>IF(ISERROR(VLOOKUP(B42,'KAYIT LİSTESİ'!$B$4:$H$767,2,0)),"",(VLOOKUP(B42,'KAYIT LİSTESİ'!$B$4:$H$767,2,0)))</f>
        <v/>
      </c>
      <c r="D42" s="353" t="str">
        <f>IF(ISERROR(VLOOKUP(B42,'KAYIT LİSTESİ'!$B$4:$H$767,4,0)),"",(VLOOKUP(B42,'KAYIT LİSTESİ'!$B$4:$H$767,4,0)))</f>
        <v/>
      </c>
      <c r="E42" s="354" t="str">
        <f>IF(ISERROR(VLOOKUP(B42,'KAYIT LİSTESİ'!$B$4:$H$767,5,0)),"",(VLOOKUP(B42,'KAYIT LİSTESİ'!$B$4:$H$767,5,0)))</f>
        <v/>
      </c>
      <c r="F42" s="354" t="str">
        <f>IF(ISERROR(VLOOKUP(B42,'KAYIT LİSTESİ'!$B$4:$H$767,6,0)),"",(VLOOKUP(B42,'KAYIT LİSTESİ'!$B$4:$H$767,6,0)))</f>
        <v/>
      </c>
      <c r="G42" s="421" t="str">
        <f t="shared" si="7"/>
        <v xml:space="preserve"> </v>
      </c>
      <c r="H42" s="355"/>
      <c r="I42" s="352"/>
      <c r="J42" s="22"/>
      <c r="K42" s="350">
        <v>5</v>
      </c>
      <c r="L42" s="351" t="s">
        <v>1060</v>
      </c>
      <c r="M42" s="352" t="str">
        <f>IF(ISERROR(VLOOKUP(L42,'KAYIT LİSTESİ'!$B$4:$H$767,2,0)),"",(VLOOKUP(L42,'KAYIT LİSTESİ'!$B$4:$H$767,2,0)))</f>
        <v/>
      </c>
      <c r="N42" s="353" t="str">
        <f>IF(ISERROR(VLOOKUP(L42,'KAYIT LİSTESİ'!$B$4:$H$767,4,0)),"",(VLOOKUP(L42,'KAYIT LİSTESİ'!$B$4:$H$767,4,0)))</f>
        <v/>
      </c>
      <c r="O42" s="354" t="str">
        <f>IF(ISERROR(VLOOKUP(L42,'KAYIT LİSTESİ'!$B$4:$H$767,5,0)),"",(VLOOKUP(L42,'KAYIT LİSTESİ'!$B$4:$H$767,5,0)))</f>
        <v/>
      </c>
      <c r="P42" s="354" t="str">
        <f>IF(ISERROR(VLOOKUP(L42,'KAYIT LİSTESİ'!$B$4:$H$767,6,0)),"",(VLOOKUP(L42,'KAYIT LİSTESİ'!$B$4:$H$767,6,0)))</f>
        <v/>
      </c>
      <c r="Q42" s="417" t="str">
        <f t="shared" si="6"/>
        <v xml:space="preserve"> </v>
      </c>
      <c r="R42" s="355"/>
      <c r="S42" s="352"/>
      <c r="U42" s="20"/>
    </row>
    <row r="43" spans="1:21" s="19" customFormat="1" ht="33.75" customHeight="1" x14ac:dyDescent="0.2">
      <c r="A43" s="350" t="s">
        <v>739</v>
      </c>
      <c r="B43" s="351" t="s">
        <v>1029</v>
      </c>
      <c r="C43" s="352" t="str">
        <f>IF(ISERROR(VLOOKUP(B43,'KAYIT LİSTESİ'!$B$4:$H$767,2,0)),"",(VLOOKUP(B43,'KAYIT LİSTESİ'!$B$4:$H$767,2,0)))</f>
        <v/>
      </c>
      <c r="D43" s="353" t="str">
        <f>IF(ISERROR(VLOOKUP(B43,'KAYIT LİSTESİ'!$B$4:$H$767,4,0)),"",(VLOOKUP(B43,'KAYIT LİSTESİ'!$B$4:$H$767,4,0)))</f>
        <v/>
      </c>
      <c r="E43" s="354" t="str">
        <f>IF(ISERROR(VLOOKUP(B43,'KAYIT LİSTESİ'!$B$4:$H$767,5,0)),"",(VLOOKUP(B43,'KAYIT LİSTESİ'!$B$4:$H$767,5,0)))</f>
        <v/>
      </c>
      <c r="F43" s="354" t="str">
        <f>IF(ISERROR(VLOOKUP(B43,'KAYIT LİSTESİ'!$B$4:$H$767,6,0)),"",(VLOOKUP(B43,'KAYIT LİSTESİ'!$B$4:$H$767,6,0)))</f>
        <v/>
      </c>
      <c r="G43" s="421" t="str">
        <f t="shared" si="7"/>
        <v xml:space="preserve"> </v>
      </c>
      <c r="H43" s="355"/>
      <c r="I43" s="352"/>
      <c r="J43" s="22"/>
      <c r="K43" s="350">
        <v>6</v>
      </c>
      <c r="L43" s="351" t="s">
        <v>1061</v>
      </c>
      <c r="M43" s="352" t="str">
        <f>IF(ISERROR(VLOOKUP(L43,'KAYIT LİSTESİ'!$B$4:$H$767,2,0)),"",(VLOOKUP(L43,'KAYIT LİSTESİ'!$B$4:$H$767,2,0)))</f>
        <v/>
      </c>
      <c r="N43" s="353" t="str">
        <f>IF(ISERROR(VLOOKUP(L43,'KAYIT LİSTESİ'!$B$4:$H$767,4,0)),"",(VLOOKUP(L43,'KAYIT LİSTESİ'!$B$4:$H$767,4,0)))</f>
        <v/>
      </c>
      <c r="O43" s="354" t="str">
        <f>IF(ISERROR(VLOOKUP(L43,'KAYIT LİSTESİ'!$B$4:$H$767,5,0)),"",(VLOOKUP(L43,'KAYIT LİSTESİ'!$B$4:$H$767,5,0)))</f>
        <v/>
      </c>
      <c r="P43" s="354" t="str">
        <f>IF(ISERROR(VLOOKUP(L43,'KAYIT LİSTESİ'!$B$4:$H$767,6,0)),"",(VLOOKUP(L43,'KAYIT LİSTESİ'!$B$4:$H$767,6,0)))</f>
        <v/>
      </c>
      <c r="Q43" s="417" t="str">
        <f t="shared" si="6"/>
        <v xml:space="preserve"> </v>
      </c>
      <c r="R43" s="355"/>
      <c r="S43" s="352"/>
      <c r="U43" s="20"/>
    </row>
    <row r="44" spans="1:21" s="19" customFormat="1" ht="33.75" customHeight="1" x14ac:dyDescent="0.2">
      <c r="A44" s="350" t="s">
        <v>739</v>
      </c>
      <c r="B44" s="351" t="s">
        <v>1030</v>
      </c>
      <c r="C44" s="352" t="str">
        <f>IF(ISERROR(VLOOKUP(B44,'KAYIT LİSTESİ'!$B$4:$H$767,2,0)),"",(VLOOKUP(B44,'KAYIT LİSTESİ'!$B$4:$H$767,2,0)))</f>
        <v/>
      </c>
      <c r="D44" s="353" t="str">
        <f>IF(ISERROR(VLOOKUP(B44,'KAYIT LİSTESİ'!$B$4:$H$767,4,0)),"",(VLOOKUP(B44,'KAYIT LİSTESİ'!$B$4:$H$767,4,0)))</f>
        <v/>
      </c>
      <c r="E44" s="354" t="str">
        <f>IF(ISERROR(VLOOKUP(B44,'KAYIT LİSTESİ'!$B$4:$H$767,5,0)),"",(VLOOKUP(B44,'KAYIT LİSTESİ'!$B$4:$H$767,5,0)))</f>
        <v/>
      </c>
      <c r="F44" s="354" t="str">
        <f>IF(ISERROR(VLOOKUP(B44,'KAYIT LİSTESİ'!$B$4:$H$767,6,0)),"",(VLOOKUP(B44,'KAYIT LİSTESİ'!$B$4:$H$767,6,0)))</f>
        <v/>
      </c>
      <c r="G44" s="421" t="str">
        <f t="shared" si="7"/>
        <v xml:space="preserve"> </v>
      </c>
      <c r="H44" s="355"/>
      <c r="I44" s="352"/>
      <c r="J44" s="22"/>
      <c r="K44" s="350">
        <v>7</v>
      </c>
      <c r="L44" s="351" t="s">
        <v>1062</v>
      </c>
      <c r="M44" s="352" t="str">
        <f>IF(ISERROR(VLOOKUP(L44,'KAYIT LİSTESİ'!$B$4:$H$767,2,0)),"",(VLOOKUP(L44,'KAYIT LİSTESİ'!$B$4:$H$767,2,0)))</f>
        <v/>
      </c>
      <c r="N44" s="353" t="str">
        <f>IF(ISERROR(VLOOKUP(L44,'KAYIT LİSTESİ'!$B$4:$H$767,4,0)),"",(VLOOKUP(L44,'KAYIT LİSTESİ'!$B$4:$H$767,4,0)))</f>
        <v/>
      </c>
      <c r="O44" s="354" t="str">
        <f>IF(ISERROR(VLOOKUP(L44,'KAYIT LİSTESİ'!$B$4:$H$767,5,0)),"",(VLOOKUP(L44,'KAYIT LİSTESİ'!$B$4:$H$767,5,0)))</f>
        <v/>
      </c>
      <c r="P44" s="354" t="str">
        <f>IF(ISERROR(VLOOKUP(L44,'KAYIT LİSTESİ'!$B$4:$H$767,6,0)),"",(VLOOKUP(L44,'KAYIT LİSTESİ'!$B$4:$H$767,6,0)))</f>
        <v/>
      </c>
      <c r="Q44" s="417" t="str">
        <f t="shared" si="6"/>
        <v xml:space="preserve"> </v>
      </c>
      <c r="R44" s="355"/>
      <c r="S44" s="352"/>
      <c r="U44" s="20"/>
    </row>
    <row r="45" spans="1:21" s="19" customFormat="1" ht="33.75" customHeight="1" x14ac:dyDescent="0.2">
      <c r="A45" s="350" t="s">
        <v>739</v>
      </c>
      <c r="B45" s="351" t="s">
        <v>1031</v>
      </c>
      <c r="C45" s="352" t="str">
        <f>IF(ISERROR(VLOOKUP(B45,'KAYIT LİSTESİ'!$B$4:$H$767,2,0)),"",(VLOOKUP(B45,'KAYIT LİSTESİ'!$B$4:$H$767,2,0)))</f>
        <v/>
      </c>
      <c r="D45" s="353" t="str">
        <f>IF(ISERROR(VLOOKUP(B45,'KAYIT LİSTESİ'!$B$4:$H$767,4,0)),"",(VLOOKUP(B45,'KAYIT LİSTESİ'!$B$4:$H$767,4,0)))</f>
        <v/>
      </c>
      <c r="E45" s="354" t="str">
        <f>IF(ISERROR(VLOOKUP(B45,'KAYIT LİSTESİ'!$B$4:$H$767,5,0)),"",(VLOOKUP(B45,'KAYIT LİSTESİ'!$B$4:$H$767,5,0)))</f>
        <v/>
      </c>
      <c r="F45" s="354" t="str">
        <f>IF(ISERROR(VLOOKUP(B45,'KAYIT LİSTESİ'!$B$4:$H$767,6,0)),"",(VLOOKUP(B45,'KAYIT LİSTESİ'!$B$4:$H$767,6,0)))</f>
        <v/>
      </c>
      <c r="G45" s="421" t="str">
        <f t="shared" si="7"/>
        <v xml:space="preserve"> </v>
      </c>
      <c r="H45" s="357"/>
      <c r="I45" s="352"/>
      <c r="J45" s="22"/>
      <c r="K45" s="350">
        <v>8</v>
      </c>
      <c r="L45" s="351" t="s">
        <v>1063</v>
      </c>
      <c r="M45" s="352" t="str">
        <f>IF(ISERROR(VLOOKUP(L45,'KAYIT LİSTESİ'!$B$4:$H$767,2,0)),"",(VLOOKUP(L45,'KAYIT LİSTESİ'!$B$4:$H$767,2,0)))</f>
        <v/>
      </c>
      <c r="N45" s="353" t="str">
        <f>IF(ISERROR(VLOOKUP(L45,'KAYIT LİSTESİ'!$B$4:$H$767,4,0)),"",(VLOOKUP(L45,'KAYIT LİSTESİ'!$B$4:$H$767,4,0)))</f>
        <v/>
      </c>
      <c r="O45" s="354" t="str">
        <f>IF(ISERROR(VLOOKUP(L45,'KAYIT LİSTESİ'!$B$4:$H$767,5,0)),"",(VLOOKUP(L45,'KAYIT LİSTESİ'!$B$4:$H$767,5,0)))</f>
        <v/>
      </c>
      <c r="P45" s="354" t="str">
        <f>IF(ISERROR(VLOOKUP(L45,'KAYIT LİSTESİ'!$B$4:$H$767,6,0)),"",(VLOOKUP(L45,'KAYIT LİSTESİ'!$B$4:$H$767,6,0)))</f>
        <v/>
      </c>
      <c r="Q45" s="354" t="str">
        <f t="shared" si="6"/>
        <v xml:space="preserve"> </v>
      </c>
      <c r="R45" s="357"/>
      <c r="S45" s="352"/>
      <c r="U45" s="20"/>
    </row>
    <row r="46" spans="1:21" ht="13.5" customHeight="1" x14ac:dyDescent="0.2">
      <c r="A46" s="35"/>
      <c r="B46" s="35"/>
      <c r="C46" s="36"/>
      <c r="D46" s="57"/>
      <c r="E46" s="37"/>
      <c r="F46" s="38"/>
      <c r="G46" s="38"/>
      <c r="H46" s="39"/>
      <c r="K46" s="40"/>
      <c r="L46" s="41"/>
      <c r="M46" s="42"/>
      <c r="N46" s="43"/>
      <c r="O46" s="53"/>
      <c r="P46" s="53"/>
      <c r="Q46" s="53"/>
      <c r="R46" s="53"/>
      <c r="S46" s="42"/>
    </row>
    <row r="47" spans="1:21" ht="14.25" customHeight="1" x14ac:dyDescent="0.2">
      <c r="A47" s="30" t="s">
        <v>19</v>
      </c>
      <c r="B47" s="30"/>
      <c r="C47" s="30"/>
      <c r="D47" s="58"/>
      <c r="E47" s="51" t="s">
        <v>0</v>
      </c>
      <c r="F47" s="45" t="s">
        <v>1</v>
      </c>
      <c r="H47" s="27"/>
      <c r="I47" s="31" t="s">
        <v>2</v>
      </c>
      <c r="J47" s="31"/>
      <c r="K47" s="31"/>
      <c r="L47" s="31"/>
      <c r="M47" s="31"/>
      <c r="O47" s="54" t="s">
        <v>3</v>
      </c>
      <c r="P47" s="55" t="s">
        <v>3</v>
      </c>
      <c r="Q47" s="55"/>
      <c r="R47" s="55"/>
      <c r="S47" s="30"/>
    </row>
    <row r="65536" spans="1:1" x14ac:dyDescent="0.2">
      <c r="A65536" s="27" t="s">
        <v>736</v>
      </c>
    </row>
  </sheetData>
  <mergeCells count="11">
    <mergeCell ref="A4:C4"/>
    <mergeCell ref="D4:E4"/>
    <mergeCell ref="P4:S4"/>
    <mergeCell ref="P5:S5"/>
    <mergeCell ref="A1:S1"/>
    <mergeCell ref="A2:S2"/>
    <mergeCell ref="A3:C3"/>
    <mergeCell ref="D3:E3"/>
    <mergeCell ref="F3:H3"/>
    <mergeCell ref="K3:N3"/>
    <mergeCell ref="P3:S3"/>
  </mergeCells>
  <conditionalFormatting sqref="R7">
    <cfRule type="containsText" dxfId="82" priority="48" stopIfTrue="1" operator="containsText" text="FERDİ">
      <formula>NOT(ISERROR(SEARCH("FERDİ",R7)))</formula>
    </cfRule>
  </conditionalFormatting>
  <conditionalFormatting sqref="R7">
    <cfRule type="containsText" dxfId="81" priority="41" stopIfTrue="1" operator="containsText" text="FERDİ">
      <formula>NOT(ISERROR(SEARCH("FERDİ",R7)))</formula>
    </cfRule>
  </conditionalFormatting>
  <conditionalFormatting sqref="R7">
    <cfRule type="containsText" dxfId="80" priority="40" stopIfTrue="1" operator="containsText" text="FERDİ">
      <formula>NOT(ISERROR(SEARCH("FERDİ",R7)))</formula>
    </cfRule>
  </conditionalFormatting>
  <conditionalFormatting sqref="R7">
    <cfRule type="containsText" dxfId="79" priority="39" stopIfTrue="1" operator="containsText" text="FERDİ">
      <formula>NOT(ISERROR(SEARCH("FERDİ",R7)))</formula>
    </cfRule>
  </conditionalFormatting>
  <conditionalFormatting sqref="R17">
    <cfRule type="containsText" dxfId="78" priority="28" stopIfTrue="1" operator="containsText" text="FERDİ">
      <formula>NOT(ISERROR(SEARCH("FERDİ",R17)))</formula>
    </cfRule>
  </conditionalFormatting>
  <conditionalFormatting sqref="R17">
    <cfRule type="containsText" dxfId="77" priority="27" stopIfTrue="1" operator="containsText" text="FERDİ">
      <formula>NOT(ISERROR(SEARCH("FERDİ",R17)))</formula>
    </cfRule>
  </conditionalFormatting>
  <conditionalFormatting sqref="R17">
    <cfRule type="containsText" dxfId="76" priority="26" stopIfTrue="1" operator="containsText" text="FERDİ">
      <formula>NOT(ISERROR(SEARCH("FERDİ",R17)))</formula>
    </cfRule>
  </conditionalFormatting>
  <conditionalFormatting sqref="R17">
    <cfRule type="containsText" dxfId="75" priority="25" stopIfTrue="1" operator="containsText" text="FERDİ">
      <formula>NOT(ISERROR(SEARCH("FERDİ",R17)))</formula>
    </cfRule>
  </conditionalFormatting>
  <conditionalFormatting sqref="R27">
    <cfRule type="containsText" dxfId="74" priority="24" stopIfTrue="1" operator="containsText" text="FERDİ">
      <formula>NOT(ISERROR(SEARCH("FERDİ",R27)))</formula>
    </cfRule>
  </conditionalFormatting>
  <conditionalFormatting sqref="R27">
    <cfRule type="containsText" dxfId="73" priority="23" stopIfTrue="1" operator="containsText" text="FERDİ">
      <formula>NOT(ISERROR(SEARCH("FERDİ",R27)))</formula>
    </cfRule>
  </conditionalFormatting>
  <conditionalFormatting sqref="R27">
    <cfRule type="containsText" dxfId="72" priority="22" stopIfTrue="1" operator="containsText" text="FERDİ">
      <formula>NOT(ISERROR(SEARCH("FERDİ",R27)))</formula>
    </cfRule>
  </conditionalFormatting>
  <conditionalFormatting sqref="R27">
    <cfRule type="containsText" dxfId="71" priority="21" stopIfTrue="1" operator="containsText" text="FERDİ">
      <formula>NOT(ISERROR(SEARCH("FERDİ",R27)))</formula>
    </cfRule>
  </conditionalFormatting>
  <conditionalFormatting sqref="R37">
    <cfRule type="containsText" dxfId="70" priority="20" stopIfTrue="1" operator="containsText" text="FERDİ">
      <formula>NOT(ISERROR(SEARCH("FERDİ",R37)))</formula>
    </cfRule>
  </conditionalFormatting>
  <conditionalFormatting sqref="R37">
    <cfRule type="containsText" dxfId="69" priority="19" stopIfTrue="1" operator="containsText" text="FERDİ">
      <formula>NOT(ISERROR(SEARCH("FERDİ",R37)))</formula>
    </cfRule>
  </conditionalFormatting>
  <conditionalFormatting sqref="R37">
    <cfRule type="containsText" dxfId="68" priority="18" stopIfTrue="1" operator="containsText" text="FERDİ">
      <formula>NOT(ISERROR(SEARCH("FERDİ",R37)))</formula>
    </cfRule>
  </conditionalFormatting>
  <conditionalFormatting sqref="R37">
    <cfRule type="containsText" dxfId="67" priority="17" stopIfTrue="1" operator="containsText" text="FERDİ">
      <formula>NOT(ISERROR(SEARCH("FERDİ",R37)))</formula>
    </cfRule>
  </conditionalFormatting>
  <conditionalFormatting sqref="H7">
    <cfRule type="containsText" dxfId="66" priority="16" stopIfTrue="1" operator="containsText" text="FERDİ">
      <formula>NOT(ISERROR(SEARCH("FERDİ",H7)))</formula>
    </cfRule>
  </conditionalFormatting>
  <conditionalFormatting sqref="H7">
    <cfRule type="containsText" dxfId="65" priority="15" stopIfTrue="1" operator="containsText" text="FERDİ">
      <formula>NOT(ISERROR(SEARCH("FERDİ",H7)))</formula>
    </cfRule>
  </conditionalFormatting>
  <conditionalFormatting sqref="H7">
    <cfRule type="containsText" dxfId="64" priority="14" stopIfTrue="1" operator="containsText" text="FERDİ">
      <formula>NOT(ISERROR(SEARCH("FERDİ",H7)))</formula>
    </cfRule>
  </conditionalFormatting>
  <conditionalFormatting sqref="H7">
    <cfRule type="containsText" dxfId="63" priority="13" stopIfTrue="1" operator="containsText" text="FERDİ">
      <formula>NOT(ISERROR(SEARCH("FERDİ",H7)))</formula>
    </cfRule>
  </conditionalFormatting>
  <conditionalFormatting sqref="H17">
    <cfRule type="containsText" dxfId="62" priority="12" stopIfTrue="1" operator="containsText" text="FERDİ">
      <formula>NOT(ISERROR(SEARCH("FERDİ",H17)))</formula>
    </cfRule>
  </conditionalFormatting>
  <conditionalFormatting sqref="H17">
    <cfRule type="containsText" dxfId="61" priority="11" stopIfTrue="1" operator="containsText" text="FERDİ">
      <formula>NOT(ISERROR(SEARCH("FERDİ",H17)))</formula>
    </cfRule>
  </conditionalFormatting>
  <conditionalFormatting sqref="H17">
    <cfRule type="containsText" dxfId="60" priority="10" stopIfTrue="1" operator="containsText" text="FERDİ">
      <formula>NOT(ISERROR(SEARCH("FERDİ",H17)))</formula>
    </cfRule>
  </conditionalFormatting>
  <conditionalFormatting sqref="H17">
    <cfRule type="containsText" dxfId="59" priority="9" stopIfTrue="1" operator="containsText" text="FERDİ">
      <formula>NOT(ISERROR(SEARCH("FERDİ",H17)))</formula>
    </cfRule>
  </conditionalFormatting>
  <conditionalFormatting sqref="H27">
    <cfRule type="containsText" dxfId="58" priority="8" stopIfTrue="1" operator="containsText" text="FERDİ">
      <formula>NOT(ISERROR(SEARCH("FERDİ",H27)))</formula>
    </cfRule>
  </conditionalFormatting>
  <conditionalFormatting sqref="H27">
    <cfRule type="containsText" dxfId="57" priority="7" stopIfTrue="1" operator="containsText" text="FERDİ">
      <formula>NOT(ISERROR(SEARCH("FERDİ",H27)))</formula>
    </cfRule>
  </conditionalFormatting>
  <conditionalFormatting sqref="H27">
    <cfRule type="containsText" dxfId="56" priority="6" stopIfTrue="1" operator="containsText" text="FERDİ">
      <formula>NOT(ISERROR(SEARCH("FERDİ",H27)))</formula>
    </cfRule>
  </conditionalFormatting>
  <conditionalFormatting sqref="H27">
    <cfRule type="containsText" dxfId="55" priority="5" stopIfTrue="1" operator="containsText" text="FERDİ">
      <formula>NOT(ISERROR(SEARCH("FERDİ",H27)))</formula>
    </cfRule>
  </conditionalFormatting>
  <conditionalFormatting sqref="H37">
    <cfRule type="containsText" dxfId="54" priority="4" stopIfTrue="1" operator="containsText" text="FERDİ">
      <formula>NOT(ISERROR(SEARCH("FERDİ",H37)))</formula>
    </cfRule>
  </conditionalFormatting>
  <conditionalFormatting sqref="H37">
    <cfRule type="containsText" dxfId="53" priority="3" stopIfTrue="1" operator="containsText" text="FERDİ">
      <formula>NOT(ISERROR(SEARCH("FERDİ",H37)))</formula>
    </cfRule>
  </conditionalFormatting>
  <conditionalFormatting sqref="H37">
    <cfRule type="containsText" dxfId="52" priority="2" stopIfTrue="1" operator="containsText" text="FERDİ">
      <formula>NOT(ISERROR(SEARCH("FERDİ",H37)))</formula>
    </cfRule>
  </conditionalFormatting>
  <conditionalFormatting sqref="H37">
    <cfRule type="containsText" dxfId="51" priority="1" stopIfTrue="1" operator="containsText" text="FERDİ">
      <formula>NOT(ISERROR(SEARCH("FERDİ",H37)))</formula>
    </cfRule>
  </conditionalFormatting>
  <hyperlinks>
    <hyperlink ref="D3" location="'YARIŞMA PROGRAMI'!C7" display="100 m. Engelli"/>
  </hyperlinks>
  <printOptions horizontalCentered="1"/>
  <pageMargins left="0" right="0" top="0.51181102362204722" bottom="0.35433070866141736" header="0.39370078740157483" footer="0.27559055118110237"/>
  <pageSetup paperSize="9" scale="4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theme="1"/>
  </sheetPr>
  <dimension ref="A1:Q65536"/>
  <sheetViews>
    <sheetView view="pageBreakPreview" zoomScale="70" zoomScaleNormal="100" zoomScaleSheetLayoutView="70" workbookViewId="0">
      <selection activeCell="D21" sqref="D21"/>
    </sheetView>
  </sheetViews>
  <sheetFormatPr defaultColWidth="9.140625" defaultRowHeight="12.75" x14ac:dyDescent="0.2"/>
  <cols>
    <col min="1" max="1" width="4.85546875" style="27" customWidth="1"/>
    <col min="2" max="2" width="8" style="27" customWidth="1"/>
    <col min="3" max="3" width="15.28515625" style="21" bestFit="1" customWidth="1"/>
    <col min="4" max="4" width="31.5703125" style="52" customWidth="1"/>
    <col min="5" max="5" width="21.5703125" style="52" customWidth="1"/>
    <col min="6" max="6" width="14.7109375" style="21" customWidth="1"/>
    <col min="7" max="7" width="6.140625" style="28" customWidth="1"/>
    <col min="8" max="8" width="1.28515625" style="21" customWidth="1"/>
    <col min="9" max="9" width="4.5703125" style="27" customWidth="1"/>
    <col min="10" max="10" width="6.7109375" style="27" customWidth="1"/>
    <col min="11" max="11" width="15.28515625" style="27" bestFit="1" customWidth="1"/>
    <col min="12" max="12" width="32" style="29" customWidth="1"/>
    <col min="13" max="13" width="25.28515625" style="56" customWidth="1"/>
    <col min="14" max="14" width="17.28515625" style="56" customWidth="1"/>
    <col min="15" max="15" width="8.85546875" style="56" customWidth="1"/>
    <col min="16" max="16" width="0" style="21" hidden="1" customWidth="1"/>
    <col min="17" max="16384" width="9.140625" style="21"/>
  </cols>
  <sheetData>
    <row r="1" spans="1:15" s="10" customFormat="1" ht="53.25" customHeight="1" x14ac:dyDescent="0.2">
      <c r="A1" s="516" t="str">
        <f>('YARIŞMA BİLGİLERİ'!A2)</f>
        <v>Türkiye Atletizm Federasyonu</v>
      </c>
      <c r="B1" s="516"/>
      <c r="C1" s="516"/>
      <c r="D1" s="516"/>
      <c r="E1" s="516"/>
      <c r="F1" s="516"/>
      <c r="G1" s="516"/>
      <c r="H1" s="516"/>
      <c r="I1" s="516"/>
      <c r="J1" s="516"/>
      <c r="K1" s="516"/>
      <c r="L1" s="516"/>
      <c r="M1" s="516"/>
      <c r="N1" s="516"/>
      <c r="O1" s="516"/>
    </row>
    <row r="2" spans="1:15" s="10" customFormat="1" ht="24.75" customHeight="1" x14ac:dyDescent="0.2">
      <c r="A2" s="532" t="str">
        <f>'YARIŞMA BİLGİLERİ'!F19</f>
        <v>Naili Moran Türkiye Atletizm Şampiyonası</v>
      </c>
      <c r="B2" s="532"/>
      <c r="C2" s="532"/>
      <c r="D2" s="532"/>
      <c r="E2" s="532"/>
      <c r="F2" s="532"/>
      <c r="G2" s="532"/>
      <c r="H2" s="532"/>
      <c r="I2" s="532"/>
      <c r="J2" s="532"/>
      <c r="K2" s="532"/>
      <c r="L2" s="532"/>
      <c r="M2" s="532"/>
      <c r="N2" s="532"/>
      <c r="O2" s="532"/>
    </row>
    <row r="3" spans="1:15" s="12" customFormat="1" ht="21.75" customHeight="1" x14ac:dyDescent="0.2">
      <c r="A3" s="533" t="s">
        <v>110</v>
      </c>
      <c r="B3" s="533"/>
      <c r="C3" s="533"/>
      <c r="D3" s="534" t="str">
        <f>'YARIŞMA PROGRAMI'!C7</f>
        <v>60 Metre</v>
      </c>
      <c r="E3" s="534"/>
      <c r="F3" s="535"/>
      <c r="G3" s="535"/>
      <c r="H3" s="11"/>
      <c r="I3" s="536"/>
      <c r="J3" s="536"/>
      <c r="K3" s="536"/>
      <c r="L3" s="536"/>
      <c r="M3" s="82"/>
      <c r="N3" s="537"/>
      <c r="O3" s="537"/>
    </row>
    <row r="4" spans="1:15" s="12" customFormat="1" ht="17.25" customHeight="1" x14ac:dyDescent="0.2">
      <c r="A4" s="528" t="s">
        <v>101</v>
      </c>
      <c r="B4" s="528"/>
      <c r="C4" s="528"/>
      <c r="D4" s="529" t="str">
        <f>'YARIŞMA BİLGİLERİ'!F21</f>
        <v>12 Yaş Erkek</v>
      </c>
      <c r="E4" s="529"/>
      <c r="F4" s="32"/>
      <c r="G4" s="32"/>
      <c r="H4" s="32"/>
      <c r="I4" s="32"/>
      <c r="J4" s="32"/>
      <c r="K4" s="32"/>
      <c r="L4" s="33"/>
      <c r="M4" s="83" t="s">
        <v>108</v>
      </c>
      <c r="N4" s="530">
        <f>'YARIŞMA PROGRAMI'!B7</f>
        <v>0</v>
      </c>
      <c r="O4" s="530"/>
    </row>
    <row r="5" spans="1:15" s="10" customFormat="1" ht="19.5" customHeight="1" x14ac:dyDescent="0.2">
      <c r="A5" s="13"/>
      <c r="B5" s="13"/>
      <c r="C5" s="14"/>
      <c r="D5" s="15"/>
      <c r="E5" s="16"/>
      <c r="F5" s="16"/>
      <c r="G5" s="16"/>
      <c r="H5" s="16"/>
      <c r="I5" s="13"/>
      <c r="J5" s="13"/>
      <c r="K5" s="13"/>
      <c r="L5" s="17"/>
      <c r="M5" s="18"/>
      <c r="N5" s="531">
        <f ca="1">NOW()</f>
        <v>43602.34515671296</v>
      </c>
      <c r="O5" s="531"/>
    </row>
    <row r="6" spans="1:15" s="19" customFormat="1" ht="24.95" customHeight="1" x14ac:dyDescent="0.2">
      <c r="A6" s="538" t="s">
        <v>12</v>
      </c>
      <c r="B6" s="538" t="s">
        <v>96</v>
      </c>
      <c r="C6" s="542" t="s">
        <v>107</v>
      </c>
      <c r="D6" s="540" t="s">
        <v>14</v>
      </c>
      <c r="E6" s="540" t="s">
        <v>750</v>
      </c>
      <c r="F6" s="540" t="s">
        <v>15</v>
      </c>
      <c r="G6" s="540" t="s">
        <v>272</v>
      </c>
      <c r="I6" s="538" t="s">
        <v>12</v>
      </c>
      <c r="J6" s="538" t="s">
        <v>96</v>
      </c>
      <c r="K6" s="542" t="s">
        <v>107</v>
      </c>
      <c r="L6" s="540" t="s">
        <v>14</v>
      </c>
      <c r="M6" s="540" t="s">
        <v>750</v>
      </c>
      <c r="N6" s="540" t="s">
        <v>15</v>
      </c>
      <c r="O6" s="540" t="s">
        <v>272</v>
      </c>
    </row>
    <row r="7" spans="1:15" ht="26.25" customHeight="1" x14ac:dyDescent="0.2">
      <c r="A7" s="539"/>
      <c r="B7" s="539"/>
      <c r="C7" s="543"/>
      <c r="D7" s="541"/>
      <c r="E7" s="541"/>
      <c r="F7" s="541"/>
      <c r="G7" s="541"/>
      <c r="H7" s="20"/>
      <c r="I7" s="539"/>
      <c r="J7" s="539"/>
      <c r="K7" s="543"/>
      <c r="L7" s="541"/>
      <c r="M7" s="541"/>
      <c r="N7" s="541"/>
      <c r="O7" s="541"/>
    </row>
    <row r="8" spans="1:15" s="19" customFormat="1" ht="33.75" customHeight="1" x14ac:dyDescent="0.2">
      <c r="A8" s="350">
        <v>1</v>
      </c>
      <c r="B8" s="350" t="s">
        <v>739</v>
      </c>
      <c r="C8" s="353">
        <v>39083</v>
      </c>
      <c r="D8" s="358" t="s">
        <v>1152</v>
      </c>
      <c r="E8" s="442" t="s">
        <v>1145</v>
      </c>
      <c r="F8" s="356">
        <v>867</v>
      </c>
      <c r="G8" s="360">
        <f>IF(ISTEXT(F8)," ",IFERROR(VLOOKUP(SMALL(puan!$F$4:$G$111,COUNTIF(puan!$F$4:$G$111,"&lt;"&amp;F8)+1),puan!$F$4:$G$111,2,0),"    "))</f>
        <v>76</v>
      </c>
      <c r="H8" s="22"/>
      <c r="I8" s="350"/>
      <c r="J8" s="350"/>
      <c r="K8" s="353"/>
      <c r="L8" s="358"/>
      <c r="M8" s="359"/>
      <c r="N8" s="356"/>
      <c r="O8" s="360" t="str">
        <f>IF(ISTEXT(N8)," ",IFERROR(VLOOKUP(SMALL(puan!$F$4:$G$111,COUNTIF(puan!$F$4:$G$111,"&lt;"&amp;N8)+1),puan!$F$4:$G$111,2,0),"    "))</f>
        <v xml:space="preserve">    </v>
      </c>
    </row>
    <row r="9" spans="1:15" s="19" customFormat="1" ht="33.75" customHeight="1" x14ac:dyDescent="0.2">
      <c r="A9" s="350">
        <v>2</v>
      </c>
      <c r="B9" s="350" t="s">
        <v>739</v>
      </c>
      <c r="C9" s="353">
        <v>39083</v>
      </c>
      <c r="D9" s="358" t="s">
        <v>1155</v>
      </c>
      <c r="E9" s="442" t="s">
        <v>1145</v>
      </c>
      <c r="F9" s="356">
        <v>869</v>
      </c>
      <c r="G9" s="360">
        <f>IF(ISTEXT(F9)," ",IFERROR(VLOOKUP(SMALL(puan!$F$4:$G$111,COUNTIF(puan!$F$4:$G$111,"&lt;"&amp;F9)+1),puan!$F$4:$G$111,2,0),"    "))</f>
        <v>76</v>
      </c>
      <c r="H9" s="22"/>
      <c r="I9" s="350"/>
      <c r="J9" s="350"/>
      <c r="K9" s="353"/>
      <c r="L9" s="358"/>
      <c r="M9" s="359"/>
      <c r="N9" s="356"/>
      <c r="O9" s="360" t="str">
        <f>IF(ISTEXT(N9)," ",IFERROR(VLOOKUP(SMALL(puan!$F$4:$G$111,COUNTIF(puan!$F$4:$G$111,"&lt;"&amp;N9)+1),puan!$F$4:$G$111,2,0),"    "))</f>
        <v xml:space="preserve">    </v>
      </c>
    </row>
    <row r="10" spans="1:15" s="19" customFormat="1" ht="33.75" customHeight="1" x14ac:dyDescent="0.2">
      <c r="A10" s="350">
        <v>3</v>
      </c>
      <c r="B10" s="350" t="s">
        <v>739</v>
      </c>
      <c r="C10" s="353">
        <v>39083</v>
      </c>
      <c r="D10" s="358" t="s">
        <v>1151</v>
      </c>
      <c r="E10" s="442" t="s">
        <v>1145</v>
      </c>
      <c r="F10" s="356">
        <v>898</v>
      </c>
      <c r="G10" s="360">
        <f>IF(ISTEXT(F10)," ",IFERROR(VLOOKUP(SMALL(puan!$F$4:$G$111,COUNTIF(puan!$F$4:$G$111,"&lt;"&amp;F10)+1),puan!$F$4:$G$111,2,0),"    "))</f>
        <v>70</v>
      </c>
      <c r="H10" s="22"/>
      <c r="I10" s="350"/>
      <c r="J10" s="350"/>
      <c r="K10" s="353"/>
      <c r="L10" s="358"/>
      <c r="M10" s="359"/>
      <c r="N10" s="356"/>
      <c r="O10" s="360" t="str">
        <f>IF(ISTEXT(N10)," ",IFERROR(VLOOKUP(SMALL(puan!$F$4:$G$111,COUNTIF(puan!$F$4:$G$111,"&lt;"&amp;N10)+1),puan!$F$4:$G$111,2,0),"    "))</f>
        <v xml:space="preserve">    </v>
      </c>
    </row>
    <row r="11" spans="1:15" s="19" customFormat="1" ht="33.75" customHeight="1" x14ac:dyDescent="0.2">
      <c r="A11" s="350">
        <v>4</v>
      </c>
      <c r="B11" s="350" t="s">
        <v>739</v>
      </c>
      <c r="C11" s="353">
        <v>39083</v>
      </c>
      <c r="D11" s="358" t="s">
        <v>1158</v>
      </c>
      <c r="E11" s="442" t="s">
        <v>1145</v>
      </c>
      <c r="F11" s="356">
        <v>907</v>
      </c>
      <c r="G11" s="360">
        <f>IF(ISTEXT(F11)," ",IFERROR(VLOOKUP(SMALL(puan!$F$4:$G$111,COUNTIF(puan!$F$4:$G$111,"&lt;"&amp;F11)+1),puan!$F$4:$G$111,2,0),"    "))</f>
        <v>68</v>
      </c>
      <c r="H11" s="22"/>
      <c r="I11" s="350"/>
      <c r="J11" s="350"/>
      <c r="K11" s="353"/>
      <c r="L11" s="358"/>
      <c r="M11" s="359"/>
      <c r="N11" s="356"/>
      <c r="O11" s="360" t="str">
        <f>IF(ISTEXT(N11)," ",IFERROR(VLOOKUP(SMALL(puan!$F$4:$G$111,COUNTIF(puan!$F$4:$G$111,"&lt;"&amp;N11)+1),puan!$F$4:$G$111,2,0),"    "))</f>
        <v xml:space="preserve">    </v>
      </c>
    </row>
    <row r="12" spans="1:15" s="19" customFormat="1" ht="33.75" customHeight="1" x14ac:dyDescent="0.2">
      <c r="A12" s="350">
        <v>5</v>
      </c>
      <c r="B12" s="350" t="s">
        <v>739</v>
      </c>
      <c r="C12" s="353">
        <v>39083</v>
      </c>
      <c r="D12" s="358" t="s">
        <v>1156</v>
      </c>
      <c r="E12" s="442" t="s">
        <v>1145</v>
      </c>
      <c r="F12" s="356">
        <v>929</v>
      </c>
      <c r="G12" s="360">
        <f>IF(ISTEXT(F12)," ",IFERROR(VLOOKUP(SMALL(puan!$F$4:$G$111,COUNTIF(puan!$F$4:$G$111,"&lt;"&amp;F12)+1),puan!$F$4:$G$111,2,0),"    "))</f>
        <v>66</v>
      </c>
      <c r="H12" s="22"/>
      <c r="I12" s="350"/>
      <c r="J12" s="350"/>
      <c r="K12" s="353"/>
      <c r="L12" s="358"/>
      <c r="M12" s="359"/>
      <c r="N12" s="356"/>
      <c r="O12" s="360" t="str">
        <f>IF(ISTEXT(N12)," ",IFERROR(VLOOKUP(SMALL(puan!$F$4:$G$111,COUNTIF(puan!$F$4:$G$111,"&lt;"&amp;N12)+1),puan!$F$4:$G$111,2,0),"    "))</f>
        <v xml:space="preserve">    </v>
      </c>
    </row>
    <row r="13" spans="1:15" s="19" customFormat="1" ht="33.75" customHeight="1" x14ac:dyDescent="0.2">
      <c r="A13" s="350">
        <v>6</v>
      </c>
      <c r="B13" s="350" t="s">
        <v>739</v>
      </c>
      <c r="C13" s="353">
        <v>39083</v>
      </c>
      <c r="D13" s="358" t="s">
        <v>1147</v>
      </c>
      <c r="E13" s="442" t="s">
        <v>1145</v>
      </c>
      <c r="F13" s="356">
        <v>933</v>
      </c>
      <c r="G13" s="360">
        <f>IF(ISTEXT(F13)," ",IFERROR(VLOOKUP(SMALL(puan!$F$4:$G$111,COUNTIF(puan!$F$4:$G$111,"&lt;"&amp;F13)+1),puan!$F$4:$G$111,2,0),"    "))</f>
        <v>65</v>
      </c>
      <c r="H13" s="22"/>
      <c r="I13" s="350"/>
      <c r="J13" s="350"/>
      <c r="K13" s="353"/>
      <c r="L13" s="358"/>
      <c r="M13" s="359"/>
      <c r="N13" s="356"/>
      <c r="O13" s="360" t="str">
        <f>IF(ISTEXT(N13)," ",IFERROR(VLOOKUP(SMALL(puan!$F$4:$G$111,COUNTIF(puan!$F$4:$G$111,"&lt;"&amp;N13)+1),puan!$F$4:$G$111,2,0),"    "))</f>
        <v xml:space="preserve">    </v>
      </c>
    </row>
    <row r="14" spans="1:15" s="19" customFormat="1" ht="33.75" customHeight="1" x14ac:dyDescent="0.2">
      <c r="A14" s="350">
        <v>7</v>
      </c>
      <c r="B14" s="350" t="s">
        <v>739</v>
      </c>
      <c r="C14" s="353">
        <v>39083</v>
      </c>
      <c r="D14" s="358" t="s">
        <v>1150</v>
      </c>
      <c r="E14" s="442" t="s">
        <v>1145</v>
      </c>
      <c r="F14" s="356">
        <v>936</v>
      </c>
      <c r="G14" s="360">
        <f>IF(ISTEXT(F14)," ",IFERROR(VLOOKUP(SMALL(puan!$F$4:$G$111,COUNTIF(puan!$F$4:$G$111,"&lt;"&amp;F14)+1),puan!$F$4:$G$111,2,0),"    "))</f>
        <v>65</v>
      </c>
      <c r="H14" s="22"/>
      <c r="I14" s="350"/>
      <c r="J14" s="350"/>
      <c r="K14" s="353"/>
      <c r="L14" s="358"/>
      <c r="M14" s="359"/>
      <c r="N14" s="356"/>
      <c r="O14" s="360" t="str">
        <f>IF(ISTEXT(N14)," ",IFERROR(VLOOKUP(SMALL(puan!$F$4:$G$111,COUNTIF(puan!$F$4:$G$111,"&lt;"&amp;N14)+1),puan!$F$4:$G$111,2,0),"    "))</f>
        <v xml:space="preserve">    </v>
      </c>
    </row>
    <row r="15" spans="1:15" s="19" customFormat="1" ht="33.75" customHeight="1" x14ac:dyDescent="0.2">
      <c r="A15" s="350">
        <v>8</v>
      </c>
      <c r="B15" s="350" t="s">
        <v>739</v>
      </c>
      <c r="C15" s="353">
        <v>39083</v>
      </c>
      <c r="D15" s="358" t="s">
        <v>1148</v>
      </c>
      <c r="E15" s="442" t="s">
        <v>1145</v>
      </c>
      <c r="F15" s="356">
        <v>941</v>
      </c>
      <c r="G15" s="360">
        <f>IF(ISTEXT(F15)," ",IFERROR(VLOOKUP(SMALL(puan!$F$4:$G$111,COUNTIF(puan!$F$4:$G$111,"&lt;"&amp;F15)+1),puan!$F$4:$G$111,2,0),"    "))</f>
        <v>64</v>
      </c>
      <c r="H15" s="22"/>
      <c r="I15" s="350"/>
      <c r="J15" s="350"/>
      <c r="K15" s="353"/>
      <c r="L15" s="358"/>
      <c r="M15" s="359"/>
      <c r="N15" s="400"/>
      <c r="O15" s="360" t="str">
        <f>IF(ISTEXT(N15)," ",IFERROR(VLOOKUP(SMALL(puan!$F$4:$G$111,COUNTIF(puan!$F$4:$G$111,"&lt;"&amp;N15)+1),puan!$F$4:$G$111,2,0),"    "))</f>
        <v xml:space="preserve">    </v>
      </c>
    </row>
    <row r="16" spans="1:15" s="19" customFormat="1" ht="33.75" customHeight="1" x14ac:dyDescent="0.2">
      <c r="A16" s="350">
        <v>9</v>
      </c>
      <c r="B16" s="350" t="s">
        <v>739</v>
      </c>
      <c r="C16" s="353">
        <v>39083</v>
      </c>
      <c r="D16" s="358" t="s">
        <v>1157</v>
      </c>
      <c r="E16" s="442" t="s">
        <v>1145</v>
      </c>
      <c r="F16" s="356">
        <v>942</v>
      </c>
      <c r="G16" s="360">
        <f>IF(ISTEXT(F16)," ",IFERROR(VLOOKUP(SMALL(puan!$F$4:$G$111,COUNTIF(puan!$F$4:$G$111,"&lt;"&amp;F16)+1),puan!$F$4:$G$111,2,0),"    "))</f>
        <v>64</v>
      </c>
      <c r="H16" s="22"/>
      <c r="I16" s="350"/>
      <c r="J16" s="350"/>
      <c r="K16" s="353"/>
      <c r="L16" s="358"/>
      <c r="M16" s="359"/>
      <c r="N16" s="356"/>
      <c r="O16" s="360" t="str">
        <f>IF(ISTEXT(N16)," ",IFERROR(VLOOKUP(SMALL(puan!$F$4:$G$111,COUNTIF(puan!$F$4:$G$111,"&lt;"&amp;N16)+1),puan!$F$4:$G$111,2,0),"    "))</f>
        <v xml:space="preserve">    </v>
      </c>
    </row>
    <row r="17" spans="1:15" s="19" customFormat="1" ht="33.75" customHeight="1" x14ac:dyDescent="0.2">
      <c r="A17" s="350">
        <v>10</v>
      </c>
      <c r="B17" s="350" t="s">
        <v>739</v>
      </c>
      <c r="C17" s="353">
        <v>39083</v>
      </c>
      <c r="D17" s="358" t="s">
        <v>1149</v>
      </c>
      <c r="E17" s="442" t="s">
        <v>1145</v>
      </c>
      <c r="F17" s="356">
        <v>941</v>
      </c>
      <c r="G17" s="360">
        <f>IF(ISTEXT(F17)," ",IFERROR(VLOOKUP(SMALL(puan!$F$4:$G$111,COUNTIF(puan!$F$4:$G$111,"&lt;"&amp;F17)+1),puan!$F$4:$G$111,2,0),"    "))</f>
        <v>64</v>
      </c>
      <c r="H17" s="22"/>
      <c r="I17" s="350"/>
      <c r="J17" s="350"/>
      <c r="K17" s="353"/>
      <c r="L17" s="358"/>
      <c r="M17" s="359"/>
      <c r="N17" s="356"/>
      <c r="O17" s="360" t="str">
        <f>IF(ISTEXT(N17)," ",IFERROR(VLOOKUP(SMALL(puan!$F$4:$G$111,COUNTIF(puan!$F$4:$G$111,"&lt;"&amp;N17)+1),puan!$F$4:$G$111,2,0),"    "))</f>
        <v xml:space="preserve">    </v>
      </c>
    </row>
    <row r="18" spans="1:15" s="19" customFormat="1" ht="33.75" customHeight="1" x14ac:dyDescent="0.2">
      <c r="A18" s="350">
        <v>11</v>
      </c>
      <c r="B18" s="350" t="s">
        <v>739</v>
      </c>
      <c r="C18" s="353">
        <v>39083</v>
      </c>
      <c r="D18" s="358" t="s">
        <v>1142</v>
      </c>
      <c r="E18" s="442" t="s">
        <v>1145</v>
      </c>
      <c r="F18" s="356">
        <v>956</v>
      </c>
      <c r="G18" s="360">
        <f>IF(ISTEXT(F18)," ",IFERROR(VLOOKUP(SMALL(puan!$F$4:$G$111,COUNTIF(puan!$F$4:$G$111,"&lt;"&amp;F18)+1),puan!$F$4:$G$111,2,0),"    "))</f>
        <v>63</v>
      </c>
      <c r="H18" s="22"/>
      <c r="I18" s="350"/>
      <c r="J18" s="350"/>
      <c r="K18" s="353"/>
      <c r="L18" s="358"/>
      <c r="M18" s="359"/>
      <c r="N18" s="356"/>
      <c r="O18" s="360" t="str">
        <f>IF(ISTEXT(N18)," ",IFERROR(VLOOKUP(SMALL(puan!$F$4:$G$111,COUNTIF(puan!$F$4:$G$111,"&lt;"&amp;N18)+1),puan!$F$4:$G$111,2,0),"    "))</f>
        <v xml:space="preserve">    </v>
      </c>
    </row>
    <row r="19" spans="1:15" s="19" customFormat="1" ht="33.75" customHeight="1" x14ac:dyDescent="0.2">
      <c r="A19" s="350">
        <v>12</v>
      </c>
      <c r="B19" s="350" t="s">
        <v>739</v>
      </c>
      <c r="C19" s="353">
        <v>39083</v>
      </c>
      <c r="D19" s="358" t="s">
        <v>1153</v>
      </c>
      <c r="E19" s="442" t="s">
        <v>1145</v>
      </c>
      <c r="F19" s="356">
        <v>966</v>
      </c>
      <c r="G19" s="360">
        <f>IF(ISTEXT(F19)," ",IFERROR(VLOOKUP(SMALL(puan!$F$4:$G$111,COUNTIF(puan!$F$4:$G$111,"&lt;"&amp;F19)+1),puan!$F$4:$G$111,2,0),"    "))</f>
        <v>62</v>
      </c>
      <c r="H19" s="22"/>
      <c r="I19" s="350"/>
      <c r="J19" s="350"/>
      <c r="K19" s="353"/>
      <c r="L19" s="358"/>
      <c r="M19" s="359"/>
      <c r="N19" s="356"/>
      <c r="O19" s="360" t="str">
        <f>IF(ISTEXT(N19)," ",IFERROR(VLOOKUP(SMALL(puan!$F$4:$G$111,COUNTIF(puan!$F$4:$G$111,"&lt;"&amp;N19)+1),puan!$F$4:$G$111,2,0),"    "))</f>
        <v xml:space="preserve">    </v>
      </c>
    </row>
    <row r="20" spans="1:15" s="19" customFormat="1" ht="33.75" customHeight="1" x14ac:dyDescent="0.2">
      <c r="A20" s="350">
        <v>13</v>
      </c>
      <c r="B20" s="350" t="s">
        <v>739</v>
      </c>
      <c r="C20" s="353">
        <v>39083</v>
      </c>
      <c r="D20" s="358" t="s">
        <v>1161</v>
      </c>
      <c r="E20" s="442" t="s">
        <v>1145</v>
      </c>
      <c r="F20" s="356">
        <v>980</v>
      </c>
      <c r="G20" s="360">
        <f>IF(ISTEXT(F20)," ",IFERROR(VLOOKUP(SMALL(puan!$F$4:$G$111,COUNTIF(puan!$F$4:$G$111,"&lt;"&amp;F20)+1),puan!$F$4:$G$111,2,0),"    "))</f>
        <v>61</v>
      </c>
      <c r="H20" s="22"/>
      <c r="I20" s="350"/>
      <c r="J20" s="350"/>
      <c r="K20" s="353"/>
      <c r="L20" s="358"/>
      <c r="M20" s="359"/>
      <c r="N20" s="356"/>
      <c r="O20" s="360" t="str">
        <f>IF(ISTEXT(N20)," ",IFERROR(VLOOKUP(SMALL(puan!$F$4:$G$111,COUNTIF(puan!$F$4:$G$111,"&lt;"&amp;N20)+1),puan!$F$4:$G$111,2,0),"    "))</f>
        <v xml:space="preserve">    </v>
      </c>
    </row>
    <row r="21" spans="1:15" s="19" customFormat="1" ht="33.75" customHeight="1" x14ac:dyDescent="0.2">
      <c r="A21" s="350">
        <v>14</v>
      </c>
      <c r="B21" s="350" t="s">
        <v>739</v>
      </c>
      <c r="C21" s="353">
        <v>39083</v>
      </c>
      <c r="D21" s="358" t="s">
        <v>1159</v>
      </c>
      <c r="E21" s="442" t="s">
        <v>1145</v>
      </c>
      <c r="F21" s="356">
        <v>999</v>
      </c>
      <c r="G21" s="360">
        <f>IF(ISTEXT(F21)," ",IFERROR(VLOOKUP(SMALL(puan!$F$4:$G$111,COUNTIF(puan!$F$4:$G$111,"&lt;"&amp;F21)+1),puan!$F$4:$G$111,2,0),"    "))</f>
        <v>59</v>
      </c>
      <c r="H21" s="22"/>
      <c r="I21" s="350"/>
      <c r="J21" s="350"/>
      <c r="K21" s="353"/>
      <c r="L21" s="358"/>
      <c r="M21" s="359"/>
      <c r="N21" s="356"/>
      <c r="O21" s="360" t="str">
        <f>IF(ISTEXT(N21)," ",IFERROR(VLOOKUP(SMALL(puan!$F$4:$G$111,COUNTIF(puan!$F$4:$G$111,"&lt;"&amp;N21)+1),puan!$F$4:$G$111,2,0),"    "))</f>
        <v xml:space="preserve">    </v>
      </c>
    </row>
    <row r="22" spans="1:15" s="19" customFormat="1" ht="33.75" hidden="1" customHeight="1" x14ac:dyDescent="0.2">
      <c r="A22" s="350"/>
      <c r="B22" s="350"/>
      <c r="C22" s="353"/>
      <c r="D22" s="358"/>
      <c r="E22" s="359"/>
      <c r="F22" s="356"/>
      <c r="G22" s="360" t="str">
        <f>IF(ISTEXT(F22)," ",IFERROR(VLOOKUP(SMALL(puan!$F$4:$G$111,COUNTIF(puan!$F$4:$G$111,"&lt;"&amp;F22)+1),puan!$F$4:$G$111,2,0),"    "))</f>
        <v xml:space="preserve">    </v>
      </c>
      <c r="H22" s="22"/>
      <c r="I22" s="350"/>
      <c r="J22" s="350"/>
      <c r="K22" s="353"/>
      <c r="L22" s="358"/>
      <c r="M22" s="359"/>
      <c r="N22" s="356"/>
      <c r="O22" s="360" t="str">
        <f>IF(ISTEXT(N22)," ",IFERROR(VLOOKUP(SMALL(puan!$F$4:$G$111,COUNTIF(puan!$F$4:$G$111,"&lt;"&amp;N22)+1),puan!$F$4:$G$111,2,0),"    "))</f>
        <v xml:space="preserve">    </v>
      </c>
    </row>
    <row r="23" spans="1:15" s="19" customFormat="1" ht="33.75" hidden="1" customHeight="1" x14ac:dyDescent="0.2">
      <c r="A23" s="350"/>
      <c r="B23" s="350"/>
      <c r="C23" s="353"/>
      <c r="D23" s="358"/>
      <c r="E23" s="359"/>
      <c r="F23" s="356"/>
      <c r="G23" s="360" t="str">
        <f>IF(ISTEXT(F23)," ",IFERROR(VLOOKUP(SMALL(puan!$F$4:$G$111,COUNTIF(puan!$F$4:$G$111,"&lt;"&amp;F23)+1),puan!$F$4:$G$111,2,0),"    "))</f>
        <v xml:space="preserve">    </v>
      </c>
      <c r="H23" s="22"/>
      <c r="I23" s="350"/>
      <c r="J23" s="350"/>
      <c r="K23" s="353"/>
      <c r="L23" s="358"/>
      <c r="M23" s="359"/>
      <c r="N23" s="356"/>
      <c r="O23" s="360" t="str">
        <f>IF(ISTEXT(N23)," ",IFERROR(VLOOKUP(SMALL(puan!$F$4:$G$111,COUNTIF(puan!$F$4:$G$111,"&lt;"&amp;N23)+1),puan!$F$4:$G$111,2,0),"    "))</f>
        <v xml:space="preserve">    </v>
      </c>
    </row>
    <row r="24" spans="1:15" s="19" customFormat="1" ht="33.75" hidden="1" customHeight="1" x14ac:dyDescent="0.2">
      <c r="A24" s="350"/>
      <c r="B24" s="350"/>
      <c r="C24" s="353"/>
      <c r="D24" s="358"/>
      <c r="E24" s="359"/>
      <c r="F24" s="356"/>
      <c r="G24" s="360" t="str">
        <f>IF(ISTEXT(F24)," ",IFERROR(VLOOKUP(SMALL(puan!$F$4:$G$111,COUNTIF(puan!$F$4:$G$111,"&lt;"&amp;F24)+1),puan!$F$4:$G$111,2,0),"    "))</f>
        <v xml:space="preserve">    </v>
      </c>
      <c r="H24" s="22"/>
      <c r="I24" s="350"/>
      <c r="J24" s="350"/>
      <c r="K24" s="353"/>
      <c r="L24" s="358"/>
      <c r="M24" s="359"/>
      <c r="N24" s="356"/>
      <c r="O24" s="360" t="str">
        <f>IF(ISTEXT(N24)," ",IFERROR(VLOOKUP(SMALL(puan!$F$4:$G$111,COUNTIF(puan!$F$4:$G$111,"&lt;"&amp;N24)+1),puan!$F$4:$G$111,2,0),"    "))</f>
        <v xml:space="preserve">    </v>
      </c>
    </row>
    <row r="25" spans="1:15" s="19" customFormat="1" ht="33.75" hidden="1" customHeight="1" x14ac:dyDescent="0.2">
      <c r="A25" s="350"/>
      <c r="B25" s="350"/>
      <c r="C25" s="353"/>
      <c r="D25" s="358"/>
      <c r="E25" s="359"/>
      <c r="F25" s="356"/>
      <c r="G25" s="360" t="str">
        <f>IF(ISTEXT(F25)," ",IFERROR(VLOOKUP(SMALL(puan!$F$4:$G$111,COUNTIF(puan!$F$4:$G$111,"&lt;"&amp;F25)+1),puan!$F$4:$G$111,2,0),"    "))</f>
        <v xml:space="preserve">    </v>
      </c>
      <c r="H25" s="22"/>
      <c r="I25" s="350"/>
      <c r="J25" s="350"/>
      <c r="K25" s="353"/>
      <c r="L25" s="358"/>
      <c r="M25" s="359"/>
      <c r="N25" s="356"/>
      <c r="O25" s="360" t="str">
        <f>IF(ISTEXT(N25)," ",IFERROR(VLOOKUP(SMALL(puan!$F$4:$G$111,COUNTIF(puan!$F$4:$G$111,"&lt;"&amp;N25)+1),puan!$F$4:$G$111,2,0),"    "))</f>
        <v xml:space="preserve">    </v>
      </c>
    </row>
    <row r="26" spans="1:15" s="19" customFormat="1" ht="33.75" hidden="1" customHeight="1" x14ac:dyDescent="0.2">
      <c r="A26" s="350"/>
      <c r="B26" s="350"/>
      <c r="C26" s="353"/>
      <c r="D26" s="358"/>
      <c r="E26" s="359"/>
      <c r="F26" s="356"/>
      <c r="G26" s="360" t="str">
        <f>IF(ISTEXT(F26)," ",IFERROR(VLOOKUP(SMALL(puan!$F$4:$G$111,COUNTIF(puan!$F$4:$G$111,"&lt;"&amp;F26)+1),puan!$F$4:$G$111,2,0),"    "))</f>
        <v xml:space="preserve">    </v>
      </c>
      <c r="H26" s="22"/>
      <c r="I26" s="350"/>
      <c r="J26" s="350"/>
      <c r="K26" s="353"/>
      <c r="L26" s="358"/>
      <c r="M26" s="359"/>
      <c r="N26" s="356"/>
      <c r="O26" s="360" t="str">
        <f>IF(ISTEXT(N26)," ",IFERROR(VLOOKUP(SMALL(puan!$F$4:$G$111,COUNTIF(puan!$F$4:$G$111,"&lt;"&amp;N26)+1),puan!$F$4:$G$111,2,0),"    "))</f>
        <v xml:space="preserve">    </v>
      </c>
    </row>
    <row r="27" spans="1:15" s="19" customFormat="1" ht="33.75" hidden="1" customHeight="1" x14ac:dyDescent="0.2">
      <c r="A27" s="350"/>
      <c r="B27" s="350"/>
      <c r="C27" s="353"/>
      <c r="D27" s="358"/>
      <c r="E27" s="359"/>
      <c r="F27" s="356"/>
      <c r="G27" s="360" t="str">
        <f>IF(ISTEXT(F27)," ",IFERROR(VLOOKUP(SMALL(puan!$F$4:$G$111,COUNTIF(puan!$F$4:$G$111,"&lt;"&amp;F27)+1),puan!$F$4:$G$111,2,0),"    "))</f>
        <v xml:space="preserve">    </v>
      </c>
      <c r="H27" s="22"/>
      <c r="I27" s="350"/>
      <c r="J27" s="350"/>
      <c r="K27" s="353"/>
      <c r="L27" s="358"/>
      <c r="M27" s="359"/>
      <c r="N27" s="356"/>
      <c r="O27" s="360" t="str">
        <f>IF(ISTEXT(N27)," ",IFERROR(VLOOKUP(SMALL(puan!$F$4:$G$111,COUNTIF(puan!$F$4:$G$111,"&lt;"&amp;N27)+1),puan!$F$4:$G$111,2,0),"    "))</f>
        <v xml:space="preserve">    </v>
      </c>
    </row>
    <row r="28" spans="1:15" s="19" customFormat="1" ht="33.75" hidden="1" customHeight="1" x14ac:dyDescent="0.2">
      <c r="A28" s="350"/>
      <c r="B28" s="350"/>
      <c r="C28" s="353"/>
      <c r="D28" s="358"/>
      <c r="E28" s="359"/>
      <c r="F28" s="356"/>
      <c r="G28" s="360" t="str">
        <f>IF(ISTEXT(F28)," ",IFERROR(VLOOKUP(SMALL(puan!$F$4:$G$111,COUNTIF(puan!$F$4:$G$111,"&lt;"&amp;F28)+1),puan!$F$4:$G$111,2,0),"    "))</f>
        <v xml:space="preserve">    </v>
      </c>
      <c r="H28" s="22"/>
      <c r="I28" s="350"/>
      <c r="J28" s="350"/>
      <c r="K28" s="353"/>
      <c r="L28" s="358"/>
      <c r="M28" s="359"/>
      <c r="N28" s="356"/>
      <c r="O28" s="360" t="str">
        <f>IF(ISTEXT(N28)," ",IFERROR(VLOOKUP(SMALL(puan!$F$4:$G$111,COUNTIF(puan!$F$4:$G$111,"&lt;"&amp;N28)+1),puan!$F$4:$G$111,2,0),"    "))</f>
        <v xml:space="preserve">    </v>
      </c>
    </row>
    <row r="29" spans="1:15" s="19" customFormat="1" ht="33.75" hidden="1" customHeight="1" x14ac:dyDescent="0.2">
      <c r="A29" s="350"/>
      <c r="B29" s="350"/>
      <c r="C29" s="353"/>
      <c r="D29" s="358"/>
      <c r="E29" s="359"/>
      <c r="F29" s="356"/>
      <c r="G29" s="360" t="str">
        <f>IF(ISTEXT(F29)," ",IFERROR(VLOOKUP(SMALL(puan!$F$4:$G$111,COUNTIF(puan!$F$4:$G$111,"&lt;"&amp;F29)+1),puan!$F$4:$G$111,2,0),"    "))</f>
        <v xml:space="preserve">    </v>
      </c>
      <c r="H29" s="22"/>
      <c r="I29" s="350"/>
      <c r="J29" s="350"/>
      <c r="K29" s="353"/>
      <c r="L29" s="358"/>
      <c r="M29" s="359"/>
      <c r="N29" s="356"/>
      <c r="O29" s="360" t="str">
        <f>IF(ISTEXT(N29)," ",IFERROR(VLOOKUP(SMALL(puan!$F$4:$G$111,COUNTIF(puan!$F$4:$G$111,"&lt;"&amp;N29)+1),puan!$F$4:$G$111,2,0),"    "))</f>
        <v xml:space="preserve">    </v>
      </c>
    </row>
    <row r="30" spans="1:15" s="19" customFormat="1" ht="33.75" hidden="1" customHeight="1" x14ac:dyDescent="0.2">
      <c r="A30" s="350"/>
      <c r="B30" s="350"/>
      <c r="C30" s="353"/>
      <c r="D30" s="358"/>
      <c r="E30" s="359"/>
      <c r="F30" s="356"/>
      <c r="G30" s="360" t="str">
        <f>IF(ISTEXT(F30)," ",IFERROR(VLOOKUP(SMALL(puan!$F$4:$G$111,COUNTIF(puan!$F$4:$G$111,"&lt;"&amp;F30)+1),puan!$F$4:$G$111,2,0),"    "))</f>
        <v xml:space="preserve">    </v>
      </c>
      <c r="H30" s="22"/>
      <c r="I30" s="350"/>
      <c r="J30" s="350"/>
      <c r="K30" s="353"/>
      <c r="L30" s="358"/>
      <c r="M30" s="359"/>
      <c r="N30" s="356"/>
      <c r="O30" s="360" t="str">
        <f>IF(ISTEXT(N30)," ",IFERROR(VLOOKUP(SMALL(puan!$F$4:$G$111,COUNTIF(puan!$F$4:$G$111,"&lt;"&amp;N30)+1),puan!$F$4:$G$111,2,0),"    "))</f>
        <v xml:space="preserve">    </v>
      </c>
    </row>
    <row r="31" spans="1:15" s="19" customFormat="1" ht="33.75" hidden="1" customHeight="1" x14ac:dyDescent="0.2">
      <c r="A31" s="350"/>
      <c r="B31" s="350"/>
      <c r="C31" s="353"/>
      <c r="D31" s="358"/>
      <c r="E31" s="359"/>
      <c r="F31" s="356"/>
      <c r="G31" s="360" t="str">
        <f>IF(ISTEXT(F31)," ",IFERROR(VLOOKUP(SMALL(puan!$F$4:$G$111,COUNTIF(puan!$F$4:$G$111,"&lt;"&amp;F31)+1),puan!$F$4:$G$111,2,0),"    "))</f>
        <v xml:space="preserve">    </v>
      </c>
      <c r="H31" s="22"/>
      <c r="I31" s="350"/>
      <c r="J31" s="350"/>
      <c r="K31" s="353"/>
      <c r="L31" s="358"/>
      <c r="M31" s="359"/>
      <c r="N31" s="356"/>
      <c r="O31" s="360" t="str">
        <f>IF(ISTEXT(N31)," ",IFERROR(VLOOKUP(SMALL(puan!$F$4:$G$111,COUNTIF(puan!$F$4:$G$111,"&lt;"&amp;N31)+1),puan!$F$4:$G$111,2,0),"    "))</f>
        <v xml:space="preserve">    </v>
      </c>
    </row>
    <row r="32" spans="1:15" s="19" customFormat="1" ht="33.75" hidden="1" customHeight="1" x14ac:dyDescent="0.2">
      <c r="A32" s="350"/>
      <c r="B32" s="350"/>
      <c r="C32" s="353"/>
      <c r="D32" s="358"/>
      <c r="E32" s="359"/>
      <c r="F32" s="356"/>
      <c r="G32" s="360" t="str">
        <f>IF(ISTEXT(F32)," ",IFERROR(VLOOKUP(SMALL(puan!$F$4:$G$111,COUNTIF(puan!$F$4:$G$111,"&lt;"&amp;F32)+1),puan!$F$4:$G$111,2,0),"    "))</f>
        <v xml:space="preserve">    </v>
      </c>
      <c r="H32" s="22"/>
      <c r="I32" s="350"/>
      <c r="J32" s="350"/>
      <c r="K32" s="353"/>
      <c r="L32" s="358"/>
      <c r="M32" s="359"/>
      <c r="N32" s="356"/>
      <c r="O32" s="360" t="str">
        <f>IF(ISTEXT(N32)," ",IFERROR(VLOOKUP(SMALL(puan!$F$4:$G$111,COUNTIF(puan!$F$4:$G$111,"&lt;"&amp;N32)+1),puan!$F$4:$G$111,2,0),"    "))</f>
        <v xml:space="preserve">    </v>
      </c>
    </row>
    <row r="33" spans="1:15" s="19" customFormat="1" ht="33.75" hidden="1" customHeight="1" x14ac:dyDescent="0.2">
      <c r="A33" s="350"/>
      <c r="B33" s="350"/>
      <c r="C33" s="353"/>
      <c r="D33" s="358"/>
      <c r="E33" s="359"/>
      <c r="F33" s="356"/>
      <c r="G33" s="360" t="str">
        <f>IF(ISTEXT(F33)," ",IFERROR(VLOOKUP(SMALL(puan!$F$4:$G$111,COUNTIF(puan!$F$4:$G$111,"&lt;"&amp;F33)+1),puan!$F$4:$G$111,2,0),"    "))</f>
        <v xml:space="preserve">    </v>
      </c>
      <c r="H33" s="22"/>
      <c r="I33" s="350"/>
      <c r="J33" s="350"/>
      <c r="K33" s="353"/>
      <c r="L33" s="358"/>
      <c r="M33" s="359"/>
      <c r="N33" s="356"/>
      <c r="O33" s="360" t="str">
        <f>IF(ISTEXT(N33)," ",IFERROR(VLOOKUP(SMALL(puan!$F$4:$G$111,COUNTIF(puan!$F$4:$G$111,"&lt;"&amp;N33)+1),puan!$F$4:$G$111,2,0),"    "))</f>
        <v xml:space="preserve">    </v>
      </c>
    </row>
    <row r="34" spans="1:15" s="19" customFormat="1" ht="33.75" hidden="1" customHeight="1" x14ac:dyDescent="0.2">
      <c r="A34" s="350"/>
      <c r="B34" s="350"/>
      <c r="C34" s="353"/>
      <c r="D34" s="358"/>
      <c r="E34" s="359"/>
      <c r="F34" s="356"/>
      <c r="G34" s="360" t="str">
        <f>IF(ISTEXT(F34)," ",IFERROR(VLOOKUP(SMALL(puan!$F$4:$G$111,COUNTIF(puan!$F$4:$G$111,"&lt;"&amp;F34)+1),puan!$F$4:$G$111,2,0),"    "))</f>
        <v xml:space="preserve">    </v>
      </c>
      <c r="H34" s="22"/>
      <c r="I34" s="350"/>
      <c r="J34" s="350"/>
      <c r="K34" s="353"/>
      <c r="L34" s="358"/>
      <c r="M34" s="359"/>
      <c r="N34" s="356"/>
      <c r="O34" s="360" t="str">
        <f>IF(ISTEXT(N34)," ",IFERROR(VLOOKUP(SMALL(puan!$F$4:$G$111,COUNTIF(puan!$F$4:$G$111,"&lt;"&amp;N34)+1),puan!$F$4:$G$111,2,0),"    "))</f>
        <v xml:space="preserve">    </v>
      </c>
    </row>
    <row r="35" spans="1:15" s="19" customFormat="1" ht="33.75" hidden="1" customHeight="1" x14ac:dyDescent="0.2">
      <c r="A35" s="350"/>
      <c r="B35" s="350"/>
      <c r="C35" s="353"/>
      <c r="D35" s="358"/>
      <c r="E35" s="359"/>
      <c r="F35" s="356"/>
      <c r="G35" s="360" t="str">
        <f>IF(ISTEXT(F35)," ",IFERROR(VLOOKUP(SMALL(puan!$F$4:$G$111,COUNTIF(puan!$F$4:$G$111,"&lt;"&amp;F35)+1),puan!$F$4:$G$111,2,0),"    "))</f>
        <v xml:space="preserve">    </v>
      </c>
      <c r="H35" s="22"/>
      <c r="I35" s="350"/>
      <c r="J35" s="350"/>
      <c r="K35" s="353"/>
      <c r="L35" s="358"/>
      <c r="M35" s="359"/>
      <c r="N35" s="356"/>
      <c r="O35" s="360" t="str">
        <f>IF(ISTEXT(N35)," ",IFERROR(VLOOKUP(SMALL(puan!$F$4:$G$111,COUNTIF(puan!$F$4:$G$111,"&lt;"&amp;N35)+1),puan!$F$4:$G$111,2,0),"    "))</f>
        <v xml:space="preserve">    </v>
      </c>
    </row>
    <row r="36" spans="1:15" s="19" customFormat="1" ht="33.75" hidden="1" customHeight="1" x14ac:dyDescent="0.2">
      <c r="A36" s="350"/>
      <c r="B36" s="350"/>
      <c r="C36" s="353"/>
      <c r="D36" s="358"/>
      <c r="E36" s="359"/>
      <c r="F36" s="356"/>
      <c r="G36" s="360" t="str">
        <f>IF(ISTEXT(F36)," ",IFERROR(VLOOKUP(SMALL(puan!$F$4:$G$111,COUNTIF(puan!$F$4:$G$111,"&lt;"&amp;F36)+1),puan!$F$4:$G$111,2,0),"    "))</f>
        <v xml:space="preserve">    </v>
      </c>
      <c r="H36" s="22"/>
      <c r="I36" s="350"/>
      <c r="J36" s="350"/>
      <c r="K36" s="353"/>
      <c r="L36" s="358"/>
      <c r="M36" s="359"/>
      <c r="N36" s="356"/>
      <c r="O36" s="360" t="str">
        <f>IF(ISTEXT(N36)," ",IFERROR(VLOOKUP(SMALL(puan!$F$4:$G$111,COUNTIF(puan!$F$4:$G$111,"&lt;"&amp;N36)+1),puan!$F$4:$G$111,2,0),"    "))</f>
        <v xml:space="preserve">    </v>
      </c>
    </row>
    <row r="37" spans="1:15" s="19" customFormat="1" ht="33.75" hidden="1" customHeight="1" x14ac:dyDescent="0.2">
      <c r="A37" s="350"/>
      <c r="B37" s="350"/>
      <c r="C37" s="353"/>
      <c r="D37" s="358"/>
      <c r="E37" s="359"/>
      <c r="F37" s="356"/>
      <c r="G37" s="360" t="str">
        <f>IF(ISTEXT(F37)," ",IFERROR(VLOOKUP(SMALL(puan!$F$4:$G$111,COUNTIF(puan!$F$4:$G$111,"&lt;"&amp;F37)+1),puan!$F$4:$G$111,2,0),"    "))</f>
        <v xml:space="preserve">    </v>
      </c>
      <c r="H37" s="22"/>
      <c r="I37" s="350"/>
      <c r="J37" s="350"/>
      <c r="K37" s="353"/>
      <c r="L37" s="358"/>
      <c r="M37" s="359"/>
      <c r="N37" s="356"/>
      <c r="O37" s="360" t="str">
        <f>IF(ISTEXT(N37)," ",IFERROR(VLOOKUP(SMALL(puan!$F$4:$G$111,COUNTIF(puan!$F$4:$G$111,"&lt;"&amp;N37)+1),puan!$F$4:$G$111,2,0),"    "))</f>
        <v xml:space="preserve">    </v>
      </c>
    </row>
    <row r="38" spans="1:15" s="19" customFormat="1" ht="33.75" hidden="1" customHeight="1" x14ac:dyDescent="0.2">
      <c r="A38" s="350"/>
      <c r="B38" s="350"/>
      <c r="C38" s="353"/>
      <c r="D38" s="358"/>
      <c r="E38" s="359"/>
      <c r="F38" s="356"/>
      <c r="G38" s="360" t="str">
        <f>IF(ISTEXT(F38)," ",IFERROR(VLOOKUP(SMALL(puan!$F$4:$G$111,COUNTIF(puan!$F$4:$G$111,"&lt;"&amp;F38)+1),puan!$F$4:$G$111,2,0),"    "))</f>
        <v xml:space="preserve">    </v>
      </c>
      <c r="H38" s="22"/>
      <c r="I38" s="350"/>
      <c r="J38" s="350"/>
      <c r="K38" s="353"/>
      <c r="L38" s="358"/>
      <c r="M38" s="359"/>
      <c r="N38" s="356"/>
      <c r="O38" s="360" t="str">
        <f>IF(ISTEXT(N38)," ",IFERROR(VLOOKUP(SMALL(puan!$F$4:$G$111,COUNTIF(puan!$F$4:$G$111,"&lt;"&amp;N38)+1),puan!$F$4:$G$111,2,0),"    "))</f>
        <v xml:space="preserve">    </v>
      </c>
    </row>
    <row r="39" spans="1:15" s="19" customFormat="1" ht="33.75" hidden="1" customHeight="1" x14ac:dyDescent="0.2">
      <c r="A39" s="350"/>
      <c r="B39" s="350"/>
      <c r="C39" s="353"/>
      <c r="D39" s="358"/>
      <c r="E39" s="359"/>
      <c r="F39" s="356"/>
      <c r="G39" s="360" t="str">
        <f>IF(ISTEXT(F39)," ",IFERROR(VLOOKUP(SMALL(puan!$F$4:$G$111,COUNTIF(puan!$F$4:$G$111,"&lt;"&amp;F39)+1),puan!$F$4:$G$111,2,0),"    "))</f>
        <v xml:space="preserve">    </v>
      </c>
      <c r="H39" s="22"/>
      <c r="I39" s="350"/>
      <c r="J39" s="350"/>
      <c r="K39" s="353"/>
      <c r="L39" s="358"/>
      <c r="M39" s="359"/>
      <c r="N39" s="356"/>
      <c r="O39" s="360" t="str">
        <f>IF(ISTEXT(N39)," ",IFERROR(VLOOKUP(SMALL(puan!$F$4:$G$111,COUNTIF(puan!$F$4:$G$111,"&lt;"&amp;N39)+1),puan!$F$4:$G$111,2,0),"    "))</f>
        <v xml:space="preserve">    </v>
      </c>
    </row>
    <row r="40" spans="1:15" s="19" customFormat="1" ht="33.75" hidden="1" customHeight="1" x14ac:dyDescent="0.2">
      <c r="A40" s="350"/>
      <c r="B40" s="350"/>
      <c r="C40" s="353"/>
      <c r="D40" s="358"/>
      <c r="E40" s="359"/>
      <c r="F40" s="356"/>
      <c r="G40" s="360" t="str">
        <f>IF(ISTEXT(F40)," ",IFERROR(VLOOKUP(SMALL(puan!$F$4:$G$111,COUNTIF(puan!$F$4:$G$111,"&lt;"&amp;F40)+1),puan!$F$4:$G$111,2,0),"    "))</f>
        <v xml:space="preserve">    </v>
      </c>
      <c r="H40" s="22"/>
      <c r="I40" s="350"/>
      <c r="J40" s="350"/>
      <c r="K40" s="353"/>
      <c r="L40" s="358"/>
      <c r="M40" s="359"/>
      <c r="N40" s="356"/>
      <c r="O40" s="360" t="str">
        <f>IF(ISTEXT(N40)," ",IFERROR(VLOOKUP(SMALL(puan!$F$4:$G$111,COUNTIF(puan!$F$4:$G$111,"&lt;"&amp;N40)+1),puan!$F$4:$G$111,2,0),"    "))</f>
        <v xml:space="preserve">    </v>
      </c>
    </row>
    <row r="41" spans="1:15" s="19" customFormat="1" ht="33.75" hidden="1" customHeight="1" x14ac:dyDescent="0.2">
      <c r="A41" s="350"/>
      <c r="B41" s="350"/>
      <c r="C41" s="353"/>
      <c r="D41" s="358"/>
      <c r="E41" s="359"/>
      <c r="F41" s="356"/>
      <c r="G41" s="360" t="str">
        <f>IF(ISTEXT(F41)," ",IFERROR(VLOOKUP(SMALL(puan!$F$4:$G$111,COUNTIF(puan!$F$4:$G$111,"&lt;"&amp;F41)+1),puan!$F$4:$G$111,2,0),"    "))</f>
        <v xml:space="preserve">    </v>
      </c>
      <c r="H41" s="22"/>
      <c r="I41" s="350"/>
      <c r="J41" s="350"/>
      <c r="K41" s="353"/>
      <c r="L41" s="358"/>
      <c r="M41" s="359"/>
      <c r="N41" s="356"/>
      <c r="O41" s="360" t="str">
        <f>IF(ISTEXT(N41)," ",IFERROR(VLOOKUP(SMALL(puan!$F$4:$G$111,COUNTIF(puan!$F$4:$G$111,"&lt;"&amp;N41)+1),puan!$F$4:$G$111,2,0),"    "))</f>
        <v xml:space="preserve">    </v>
      </c>
    </row>
    <row r="42" spans="1:15" s="19" customFormat="1" ht="33.75" hidden="1" customHeight="1" x14ac:dyDescent="0.2">
      <c r="A42" s="350"/>
      <c r="B42" s="350"/>
      <c r="C42" s="353"/>
      <c r="D42" s="358"/>
      <c r="E42" s="359"/>
      <c r="F42" s="356"/>
      <c r="G42" s="360" t="str">
        <f>IF(ISTEXT(F42)," ",IFERROR(VLOOKUP(SMALL(puan!$F$4:$G$111,COUNTIF(puan!$F$4:$G$111,"&lt;"&amp;F42)+1),puan!$F$4:$G$111,2,0),"    "))</f>
        <v xml:space="preserve">    </v>
      </c>
      <c r="H42" s="22"/>
      <c r="I42" s="350"/>
      <c r="J42" s="350"/>
      <c r="K42" s="353"/>
      <c r="L42" s="358"/>
      <c r="M42" s="359"/>
      <c r="N42" s="356"/>
      <c r="O42" s="360" t="str">
        <f>IF(ISTEXT(N42)," ",IFERROR(VLOOKUP(SMALL(puan!$F$4:$G$111,COUNTIF(puan!$F$4:$G$111,"&lt;"&amp;N42)+1),puan!$F$4:$G$111,2,0),"    "))</f>
        <v xml:space="preserve">    </v>
      </c>
    </row>
    <row r="43" spans="1:15" s="19" customFormat="1" ht="33.75" hidden="1" customHeight="1" x14ac:dyDescent="0.2">
      <c r="A43" s="350"/>
      <c r="B43" s="350"/>
      <c r="C43" s="353"/>
      <c r="D43" s="358"/>
      <c r="E43" s="359"/>
      <c r="F43" s="356"/>
      <c r="G43" s="360" t="str">
        <f>IF(ISTEXT(F43)," ",IFERROR(VLOOKUP(SMALL(puan!$F$4:$G$111,COUNTIF(puan!$F$4:$G$111,"&lt;"&amp;F43)+1),puan!$F$4:$G$111,2,0),"    "))</f>
        <v xml:space="preserve">    </v>
      </c>
      <c r="H43" s="22"/>
      <c r="I43" s="350"/>
      <c r="J43" s="350"/>
      <c r="K43" s="353"/>
      <c r="L43" s="358"/>
      <c r="M43" s="359"/>
      <c r="N43" s="356"/>
      <c r="O43" s="360" t="str">
        <f>IF(ISTEXT(N43)," ",IFERROR(VLOOKUP(SMALL(puan!$F$4:$G$111,COUNTIF(puan!$F$4:$G$111,"&lt;"&amp;N43)+1),puan!$F$4:$G$111,2,0),"    "))</f>
        <v xml:space="preserve">    </v>
      </c>
    </row>
    <row r="44" spans="1:15" s="19" customFormat="1" ht="33.75" hidden="1" customHeight="1" x14ac:dyDescent="0.2">
      <c r="A44" s="350"/>
      <c r="B44" s="350"/>
      <c r="C44" s="353"/>
      <c r="D44" s="358"/>
      <c r="E44" s="359"/>
      <c r="F44" s="356"/>
      <c r="G44" s="360" t="str">
        <f>IF(ISTEXT(F44)," ",IFERROR(VLOOKUP(SMALL(puan!$F$4:$G$111,COUNTIF(puan!$F$4:$G$111,"&lt;"&amp;F44)+1),puan!$F$4:$G$111,2,0),"    "))</f>
        <v xml:space="preserve">    </v>
      </c>
      <c r="H44" s="22"/>
      <c r="I44" s="350"/>
      <c r="J44" s="350"/>
      <c r="K44" s="353"/>
      <c r="L44" s="358"/>
      <c r="M44" s="359"/>
      <c r="N44" s="356"/>
      <c r="O44" s="360" t="str">
        <f>IF(ISTEXT(N44)," ",IFERROR(VLOOKUP(SMALL(puan!$F$4:$G$111,COUNTIF(puan!$F$4:$G$111,"&lt;"&amp;N44)+1),puan!$F$4:$G$111,2,0),"    "))</f>
        <v xml:space="preserve">    </v>
      </c>
    </row>
    <row r="45" spans="1:15" s="19" customFormat="1" ht="33.75" hidden="1" customHeight="1" x14ac:dyDescent="0.2">
      <c r="A45" s="350"/>
      <c r="B45" s="350"/>
      <c r="C45" s="353"/>
      <c r="D45" s="358"/>
      <c r="E45" s="359"/>
      <c r="F45" s="356"/>
      <c r="G45" s="360" t="str">
        <f>IF(ISTEXT(F45)," ",IFERROR(VLOOKUP(SMALL(puan!$F$4:$G$111,COUNTIF(puan!$F$4:$G$111,"&lt;"&amp;F45)+1),puan!$F$4:$G$111,2,0),"    "))</f>
        <v xml:space="preserve">    </v>
      </c>
      <c r="H45" s="22"/>
      <c r="I45" s="350"/>
      <c r="J45" s="350"/>
      <c r="K45" s="353"/>
      <c r="L45" s="358"/>
      <c r="M45" s="359"/>
      <c r="N45" s="356"/>
      <c r="O45" s="360" t="str">
        <f>IF(ISTEXT(N45)," ",IFERROR(VLOOKUP(SMALL(puan!$F$4:$G$111,COUNTIF(puan!$F$4:$G$111,"&lt;"&amp;N45)+1),puan!$F$4:$G$111,2,0),"    "))</f>
        <v xml:space="preserve">    </v>
      </c>
    </row>
    <row r="46" spans="1:15" ht="13.5" hidden="1" customHeight="1" x14ac:dyDescent="0.2">
      <c r="A46" s="35"/>
      <c r="B46" s="350">
        <v>370</v>
      </c>
      <c r="C46" s="353">
        <v>37823</v>
      </c>
      <c r="D46" s="358" t="s">
        <v>878</v>
      </c>
      <c r="E46" s="359" t="s">
        <v>845</v>
      </c>
      <c r="F46" s="356">
        <v>1291</v>
      </c>
      <c r="G46" s="360">
        <f>IF(ISTEXT(F46)," ",IFERROR(VLOOKUP(SMALL(puan!$F$4:$G$111,COUNTIF(puan!$F$4:$G$111,"&lt;"&amp;F46)+1),puan!$F$4:$G$111,2,0),"    "))</f>
        <v>29</v>
      </c>
      <c r="I46" s="40"/>
      <c r="J46" s="41"/>
      <c r="K46" s="42"/>
      <c r="L46" s="43"/>
      <c r="M46" s="53"/>
      <c r="N46" s="53"/>
      <c r="O46" s="53"/>
    </row>
    <row r="47" spans="1:15" ht="14.25" hidden="1" customHeight="1" x14ac:dyDescent="0.2">
      <c r="A47" s="30" t="s">
        <v>19</v>
      </c>
      <c r="B47" s="350">
        <v>496</v>
      </c>
      <c r="C47" s="353">
        <v>37834</v>
      </c>
      <c r="D47" s="358" t="s">
        <v>838</v>
      </c>
      <c r="E47" s="359" t="s">
        <v>839</v>
      </c>
      <c r="F47" s="356">
        <v>1296</v>
      </c>
      <c r="G47" s="360">
        <f>IF(ISTEXT(F47)," ",IFERROR(VLOOKUP(SMALL(puan!$F$4:$G$111,COUNTIF(puan!$F$4:$G$111,"&lt;"&amp;F47)+1),puan!$F$4:$G$111,2,0),"    "))</f>
        <v>29</v>
      </c>
      <c r="H47" s="31" t="s">
        <v>2</v>
      </c>
      <c r="I47" s="31"/>
      <c r="J47" s="31"/>
      <c r="K47" s="31"/>
      <c r="M47" s="54" t="s">
        <v>3</v>
      </c>
      <c r="N47" s="55" t="s">
        <v>3</v>
      </c>
      <c r="O47" s="55"/>
    </row>
    <row r="48" spans="1:15" ht="18" hidden="1" x14ac:dyDescent="0.2">
      <c r="B48" s="350">
        <v>366</v>
      </c>
      <c r="C48" s="353">
        <v>37695</v>
      </c>
      <c r="D48" s="358" t="s">
        <v>853</v>
      </c>
      <c r="E48" s="359" t="s">
        <v>845</v>
      </c>
      <c r="F48" s="356">
        <v>1301</v>
      </c>
      <c r="G48" s="360">
        <f>IF(ISTEXT(F48)," ",IFERROR(VLOOKUP(SMALL(puan!$F$4:$G$111,COUNTIF(puan!$F$4:$G$111,"&lt;"&amp;F48)+1),puan!$F$4:$G$111,2,0),"    "))</f>
        <v>28</v>
      </c>
    </row>
    <row r="49" spans="1:17" ht="18" hidden="1" x14ac:dyDescent="0.2">
      <c r="B49" s="350">
        <v>136</v>
      </c>
      <c r="C49" s="353">
        <v>37812</v>
      </c>
      <c r="D49" s="358" t="s">
        <v>842</v>
      </c>
      <c r="E49" s="359" t="s">
        <v>843</v>
      </c>
      <c r="F49" s="356">
        <v>1308</v>
      </c>
      <c r="G49" s="360">
        <f>IF(ISTEXT(F49)," ",IFERROR(VLOOKUP(SMALL(puan!$F$4:$G$111,COUNTIF(puan!$F$4:$G$111,"&lt;"&amp;F49)+1),puan!$F$4:$G$111,2,0),"    "))</f>
        <v>28</v>
      </c>
    </row>
    <row r="50" spans="1:17" ht="18" hidden="1" x14ac:dyDescent="0.2">
      <c r="B50" s="350">
        <v>692</v>
      </c>
      <c r="C50" s="353">
        <v>37682</v>
      </c>
      <c r="D50" s="358" t="s">
        <v>855</v>
      </c>
      <c r="E50" s="359" t="s">
        <v>856</v>
      </c>
      <c r="F50" s="356">
        <v>1325</v>
      </c>
      <c r="G50" s="360">
        <f>IF(ISTEXT(F50)," ",IFERROR(VLOOKUP(SMALL(puan!$F$4:$G$111,COUNTIF(puan!$F$4:$G$111,"&lt;"&amp;F50)+1),puan!$F$4:$G$111,2,0),"    "))</f>
        <v>26</v>
      </c>
    </row>
    <row r="51" spans="1:17" ht="18" hidden="1" x14ac:dyDescent="0.2">
      <c r="B51" s="350">
        <v>592</v>
      </c>
      <c r="C51" s="353">
        <v>37853</v>
      </c>
      <c r="D51" s="358" t="s">
        <v>836</v>
      </c>
      <c r="E51" s="359" t="s">
        <v>837</v>
      </c>
      <c r="F51" s="356">
        <v>1344</v>
      </c>
      <c r="G51" s="360">
        <f>IF(ISTEXT(F51)," ",IFERROR(VLOOKUP(SMALL(puan!$F$4:$G$111,COUNTIF(puan!$F$4:$G$111,"&lt;"&amp;F51)+1),puan!$F$4:$G$111,2,0),"    "))</f>
        <v>24</v>
      </c>
    </row>
    <row r="52" spans="1:17" ht="18" hidden="1" x14ac:dyDescent="0.2">
      <c r="B52" s="350">
        <v>128</v>
      </c>
      <c r="C52" s="353">
        <v>37691</v>
      </c>
      <c r="D52" s="358" t="s">
        <v>854</v>
      </c>
      <c r="E52" s="359" t="s">
        <v>843</v>
      </c>
      <c r="F52" s="356">
        <v>1443</v>
      </c>
      <c r="G52" s="360">
        <f>IF(ISTEXT(F52)," ",IFERROR(VLOOKUP(SMALL(puan!$F$4:$G$111,COUNTIF(puan!$F$4:$G$111,"&lt;"&amp;F52)+1),puan!$F$4:$G$111,2,0),"    "))</f>
        <v>14</v>
      </c>
    </row>
    <row r="53" spans="1:17" ht="18" hidden="1" x14ac:dyDescent="0.2">
      <c r="B53" s="350">
        <v>502</v>
      </c>
      <c r="C53" s="353">
        <v>37649</v>
      </c>
      <c r="D53" s="358" t="s">
        <v>859</v>
      </c>
      <c r="E53" s="359" t="s">
        <v>839</v>
      </c>
      <c r="F53" s="356" t="s">
        <v>712</v>
      </c>
      <c r="G53" s="360" t="str">
        <f>IF(ISTEXT(F53)," ",IFERROR(VLOOKUP(SMALL(puan!$F$4:$G$111,COUNTIF(puan!$F$4:$G$111,"&lt;"&amp;F53)+1),puan!$F$4:$G$111,2,0),"    "))</f>
        <v xml:space="preserve"> </v>
      </c>
    </row>
    <row r="54" spans="1:17" ht="18" hidden="1" x14ac:dyDescent="0.2">
      <c r="B54" s="350">
        <v>490</v>
      </c>
      <c r="C54" s="353">
        <v>37765</v>
      </c>
      <c r="D54" s="358" t="s">
        <v>849</v>
      </c>
      <c r="E54" s="359" t="s">
        <v>847</v>
      </c>
      <c r="F54" s="356" t="s">
        <v>715</v>
      </c>
      <c r="G54" s="360" t="str">
        <f>IF(ISTEXT(F54)," ",IFERROR(VLOOKUP(SMALL(puan!$F$4:$G$111,COUNTIF(puan!$F$4:$G$111,"&lt;"&amp;F54)+1),puan!$F$4:$G$111,2,0),"    "))</f>
        <v xml:space="preserve"> </v>
      </c>
    </row>
    <row r="55" spans="1:17" ht="18" hidden="1" x14ac:dyDescent="0.2">
      <c r="G55" s="360" t="str">
        <f>IF(ISTEXT(F55)," ",IFERROR(VLOOKUP(SMALL(puan!$F$4:$G$111,COUNTIF(puan!$F$4:$G$111,"&lt;"&amp;F55)+1),puan!$F$4:$G$111,2,0),"    "))</f>
        <v xml:space="preserve">    </v>
      </c>
    </row>
    <row r="56" spans="1:17" ht="14.25" customHeight="1" x14ac:dyDescent="0.2">
      <c r="A56" s="30" t="s">
        <v>19</v>
      </c>
      <c r="B56" s="30"/>
      <c r="C56" s="30"/>
      <c r="D56" s="58"/>
      <c r="E56" s="51" t="s">
        <v>0</v>
      </c>
      <c r="F56" s="45" t="s">
        <v>1</v>
      </c>
      <c r="G56" s="27"/>
      <c r="H56" s="31" t="s">
        <v>2</v>
      </c>
      <c r="I56" s="31"/>
      <c r="J56" s="31"/>
      <c r="K56" s="31"/>
      <c r="L56" s="31"/>
      <c r="M56" s="29"/>
      <c r="N56" s="54" t="s">
        <v>3</v>
      </c>
      <c r="O56" s="55" t="s">
        <v>3</v>
      </c>
      <c r="P56" s="55"/>
      <c r="Q56" s="30"/>
    </row>
    <row r="57" spans="1:17" ht="2.25" customHeight="1" x14ac:dyDescent="0.2"/>
    <row r="58" spans="1:17" hidden="1" x14ac:dyDescent="0.2">
      <c r="D58" s="52" t="s">
        <v>890</v>
      </c>
    </row>
    <row r="59" spans="1:17" hidden="1" x14ac:dyDescent="0.2"/>
    <row r="60" spans="1:17" hidden="1" x14ac:dyDescent="0.2"/>
    <row r="61" spans="1:17" hidden="1" x14ac:dyDescent="0.2">
      <c r="D61" s="52" t="s">
        <v>897</v>
      </c>
    </row>
    <row r="62" spans="1:17" hidden="1" x14ac:dyDescent="0.2"/>
    <row r="63" spans="1:17" hidden="1" x14ac:dyDescent="0.2"/>
    <row r="64" spans="1:17" hidden="1" x14ac:dyDescent="0.2">
      <c r="D64" s="52" t="s">
        <v>882</v>
      </c>
    </row>
    <row r="65" spans="4:4" hidden="1" x14ac:dyDescent="0.2"/>
    <row r="66" spans="4:4" hidden="1" x14ac:dyDescent="0.2"/>
    <row r="67" spans="4:4" hidden="1" x14ac:dyDescent="0.2">
      <c r="D67" s="52" t="s">
        <v>887</v>
      </c>
    </row>
    <row r="68" spans="4:4" hidden="1" x14ac:dyDescent="0.2"/>
    <row r="69" spans="4:4" hidden="1" x14ac:dyDescent="0.2">
      <c r="D69" s="52" t="s">
        <v>884</v>
      </c>
    </row>
    <row r="70" spans="4:4" hidden="1" x14ac:dyDescent="0.2">
      <c r="D70" s="52" t="s">
        <v>886</v>
      </c>
    </row>
    <row r="71" spans="4:4" hidden="1" x14ac:dyDescent="0.2">
      <c r="D71" s="52" t="s">
        <v>894</v>
      </c>
    </row>
    <row r="72" spans="4:4" hidden="1" x14ac:dyDescent="0.2"/>
    <row r="73" spans="4:4" hidden="1" x14ac:dyDescent="0.2"/>
    <row r="74" spans="4:4" hidden="1" x14ac:dyDescent="0.2">
      <c r="D74" s="52" t="s">
        <v>883</v>
      </c>
    </row>
    <row r="75" spans="4:4" hidden="1" x14ac:dyDescent="0.2">
      <c r="D75" s="52" t="s">
        <v>888</v>
      </c>
    </row>
    <row r="76" spans="4:4" hidden="1" x14ac:dyDescent="0.2"/>
    <row r="77" spans="4:4" hidden="1" x14ac:dyDescent="0.2"/>
    <row r="78" spans="4:4" hidden="1" x14ac:dyDescent="0.2">
      <c r="D78" s="52" t="s">
        <v>898</v>
      </c>
    </row>
    <row r="79" spans="4:4" hidden="1" x14ac:dyDescent="0.2">
      <c r="D79" s="52" t="s">
        <v>896</v>
      </c>
    </row>
    <row r="80" spans="4:4" hidden="1" x14ac:dyDescent="0.2"/>
    <row r="81" spans="4:4" hidden="1" x14ac:dyDescent="0.2">
      <c r="D81" s="52" t="s">
        <v>895</v>
      </c>
    </row>
    <row r="82" spans="4:4" hidden="1" x14ac:dyDescent="0.2"/>
    <row r="83" spans="4:4" hidden="1" x14ac:dyDescent="0.2">
      <c r="D83" s="52" t="s">
        <v>889</v>
      </c>
    </row>
    <row r="84" spans="4:4" hidden="1" x14ac:dyDescent="0.2"/>
    <row r="85" spans="4:4" hidden="1" x14ac:dyDescent="0.2">
      <c r="D85" s="52" t="s">
        <v>885</v>
      </c>
    </row>
    <row r="86" spans="4:4" hidden="1" x14ac:dyDescent="0.2"/>
    <row r="87" spans="4:4" hidden="1" x14ac:dyDescent="0.2"/>
    <row r="88" spans="4:4" hidden="1" x14ac:dyDescent="0.2"/>
    <row r="89" spans="4:4" hidden="1" x14ac:dyDescent="0.2"/>
    <row r="90" spans="4:4" hidden="1" x14ac:dyDescent="0.2"/>
    <row r="91" spans="4:4" hidden="1" x14ac:dyDescent="0.2"/>
    <row r="92" spans="4:4" hidden="1" x14ac:dyDescent="0.2"/>
    <row r="93" spans="4:4" hidden="1" x14ac:dyDescent="0.2"/>
    <row r="94" spans="4:4" hidden="1" x14ac:dyDescent="0.2">
      <c r="D94" s="52" t="s">
        <v>891</v>
      </c>
    </row>
    <row r="95" spans="4:4" hidden="1" x14ac:dyDescent="0.2"/>
    <row r="96" spans="4:4" hidden="1" x14ac:dyDescent="0.2"/>
    <row r="97" spans="4:4" hidden="1" x14ac:dyDescent="0.2"/>
    <row r="98" spans="4:4" hidden="1" x14ac:dyDescent="0.2">
      <c r="D98" s="52" t="s">
        <v>892</v>
      </c>
    </row>
    <row r="99" spans="4:4" hidden="1" x14ac:dyDescent="0.2"/>
    <row r="100" spans="4:4" hidden="1" x14ac:dyDescent="0.2"/>
    <row r="101" spans="4:4" hidden="1" x14ac:dyDescent="0.2"/>
    <row r="102" spans="4:4" hidden="1" x14ac:dyDescent="0.2"/>
    <row r="103" spans="4:4" hidden="1" x14ac:dyDescent="0.2"/>
    <row r="104" spans="4:4" hidden="1" x14ac:dyDescent="0.2"/>
    <row r="105" spans="4:4" hidden="1" x14ac:dyDescent="0.2"/>
    <row r="106" spans="4:4" hidden="1" x14ac:dyDescent="0.2"/>
    <row r="107" spans="4:4" hidden="1" x14ac:dyDescent="0.2"/>
    <row r="108" spans="4:4" hidden="1" x14ac:dyDescent="0.2"/>
    <row r="109" spans="4:4" hidden="1" x14ac:dyDescent="0.2"/>
    <row r="110" spans="4:4" hidden="1" x14ac:dyDescent="0.2"/>
    <row r="111" spans="4:4" hidden="1" x14ac:dyDescent="0.2"/>
    <row r="112" spans="4:4" hidden="1" x14ac:dyDescent="0.2"/>
    <row r="113" spans="4:4" hidden="1" x14ac:dyDescent="0.2"/>
    <row r="114" spans="4:4" hidden="1" x14ac:dyDescent="0.2">
      <c r="D114" s="52" t="s">
        <v>893</v>
      </c>
    </row>
    <row r="65536" spans="1:1" x14ac:dyDescent="0.2">
      <c r="A65536" s="27" t="s">
        <v>736</v>
      </c>
    </row>
  </sheetData>
  <sortState ref="C8:F9">
    <sortCondition ref="F8:F9"/>
  </sortState>
  <mergeCells count="25">
    <mergeCell ref="N5:O5"/>
    <mergeCell ref="N3:O3"/>
    <mergeCell ref="N4:O4"/>
    <mergeCell ref="I3:L3"/>
    <mergeCell ref="F6:F7"/>
    <mergeCell ref="G6:G7"/>
    <mergeCell ref="I6:I7"/>
    <mergeCell ref="J6:J7"/>
    <mergeCell ref="K6:K7"/>
    <mergeCell ref="L6:L7"/>
    <mergeCell ref="M6:M7"/>
    <mergeCell ref="N6:N7"/>
    <mergeCell ref="O6:O7"/>
    <mergeCell ref="A4:C4"/>
    <mergeCell ref="D4:E4"/>
    <mergeCell ref="A6:A7"/>
    <mergeCell ref="E6:E7"/>
    <mergeCell ref="B6:B7"/>
    <mergeCell ref="C6:C7"/>
    <mergeCell ref="D6:D7"/>
    <mergeCell ref="A1:O1"/>
    <mergeCell ref="A2:O2"/>
    <mergeCell ref="A3:C3"/>
    <mergeCell ref="D3:E3"/>
    <mergeCell ref="F3:G3"/>
  </mergeCells>
  <conditionalFormatting sqref="D1:D1048576">
    <cfRule type="duplicateValues" dxfId="50" priority="2"/>
  </conditionalFormatting>
  <conditionalFormatting sqref="F8:F45">
    <cfRule type="duplicateValues" dxfId="49" priority="1"/>
  </conditionalFormatting>
  <hyperlinks>
    <hyperlink ref="D3" location="'YARIŞMA PROGRAMI'!C7" display="100 m. Engelli"/>
  </hyperlinks>
  <printOptions horizontalCentered="1"/>
  <pageMargins left="0" right="0" top="0.51181102362204722" bottom="0.35433070866141736" header="0.39370078740157483" footer="0.27559055118110237"/>
  <pageSetup paperSize="9" scale="48" orientation="portrait" r:id="rId1"/>
  <headerFooter alignWithMargins="0"/>
  <ignoredErrors>
    <ignoredError sqref="D4 N5"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theme="1"/>
    <pageSetUpPr fitToPage="1"/>
  </sheetPr>
  <dimension ref="A1:R65519"/>
  <sheetViews>
    <sheetView view="pageBreakPreview" zoomScale="70" zoomScaleNormal="100" zoomScaleSheetLayoutView="70" workbookViewId="0">
      <selection activeCell="A11" sqref="A11"/>
    </sheetView>
  </sheetViews>
  <sheetFormatPr defaultColWidth="9.140625" defaultRowHeight="12.75" x14ac:dyDescent="0.2"/>
  <cols>
    <col min="1" max="1" width="4.85546875" style="27" customWidth="1"/>
    <col min="2" max="2" width="10" style="27" bestFit="1" customWidth="1"/>
    <col min="3" max="3" width="14.42578125" style="21" customWidth="1"/>
    <col min="4" max="4" width="32.140625" style="52" customWidth="1"/>
    <col min="5" max="5" width="23.85546875" style="52" customWidth="1"/>
    <col min="6" max="6" width="16.42578125" style="177" customWidth="1"/>
    <col min="7" max="7" width="7.5703125" style="28" customWidth="1"/>
    <col min="8" max="8" width="2.140625" style="21" customWidth="1"/>
    <col min="9" max="9" width="4.42578125" style="27" customWidth="1"/>
    <col min="10" max="10" width="12.42578125" style="27" hidden="1" customWidth="1"/>
    <col min="11" max="11" width="8.5703125" style="27" customWidth="1"/>
    <col min="12" max="12" width="16.140625" style="29" customWidth="1"/>
    <col min="13" max="13" width="32.140625" style="56" customWidth="1"/>
    <col min="14" max="14" width="24.42578125" style="56" customWidth="1"/>
    <col min="15" max="15" width="15" style="422" customWidth="1"/>
    <col min="16" max="16" width="14.7109375" style="56" customWidth="1"/>
    <col min="17" max="17" width="9.5703125" style="177" hidden="1" customWidth="1"/>
    <col min="18" max="18" width="8.7109375" style="21" bestFit="1" customWidth="1"/>
    <col min="19" max="16384" width="9.140625" style="21"/>
  </cols>
  <sheetData>
    <row r="1" spans="1:18" s="10" customFormat="1" ht="50.25" customHeight="1" x14ac:dyDescent="0.2">
      <c r="A1" s="516" t="str">
        <f>('YARIŞMA BİLGİLERİ'!A2)</f>
        <v>Türkiye Atletizm Federasyonu</v>
      </c>
      <c r="B1" s="516"/>
      <c r="C1" s="516"/>
      <c r="D1" s="516"/>
      <c r="E1" s="516"/>
      <c r="F1" s="516"/>
      <c r="G1" s="516"/>
      <c r="H1" s="516"/>
      <c r="I1" s="516"/>
      <c r="J1" s="516"/>
      <c r="K1" s="516"/>
      <c r="L1" s="516"/>
      <c r="M1" s="516"/>
      <c r="N1" s="516"/>
      <c r="O1" s="516"/>
      <c r="P1" s="516"/>
      <c r="Q1" s="516"/>
      <c r="R1" s="516"/>
    </row>
    <row r="2" spans="1:18" s="10" customFormat="1" ht="24.75" customHeight="1" x14ac:dyDescent="0.2">
      <c r="A2" s="532" t="str">
        <f>'YARIŞMA BİLGİLERİ'!F19</f>
        <v>Naili Moran Türkiye Atletizm Şampiyonası</v>
      </c>
      <c r="B2" s="532"/>
      <c r="C2" s="532"/>
      <c r="D2" s="532"/>
      <c r="E2" s="532"/>
      <c r="F2" s="532"/>
      <c r="G2" s="532"/>
      <c r="H2" s="532"/>
      <c r="I2" s="532"/>
      <c r="J2" s="532"/>
      <c r="K2" s="532"/>
      <c r="L2" s="532"/>
      <c r="M2" s="532"/>
      <c r="N2" s="532"/>
      <c r="O2" s="532"/>
      <c r="P2" s="532"/>
      <c r="Q2" s="532"/>
      <c r="R2" s="532"/>
    </row>
    <row r="3" spans="1:18" s="12" customFormat="1" ht="29.25" customHeight="1" x14ac:dyDescent="0.2">
      <c r="A3" s="533" t="s">
        <v>110</v>
      </c>
      <c r="B3" s="533"/>
      <c r="C3" s="533"/>
      <c r="D3" s="534" t="str">
        <f>'YARIŞMA PROGRAMI'!C8</f>
        <v>1500 Metre</v>
      </c>
      <c r="E3" s="534"/>
      <c r="F3" s="535"/>
      <c r="G3" s="535"/>
      <c r="H3" s="11"/>
      <c r="I3" s="545"/>
      <c r="J3" s="545"/>
      <c r="K3" s="545"/>
      <c r="L3" s="545"/>
      <c r="M3" s="210"/>
      <c r="N3" s="537"/>
      <c r="O3" s="537"/>
      <c r="P3" s="537"/>
      <c r="Q3" s="537"/>
      <c r="R3" s="537"/>
    </row>
    <row r="4" spans="1:18" s="12" customFormat="1" ht="17.25" customHeight="1" x14ac:dyDescent="0.2">
      <c r="A4" s="528" t="s">
        <v>101</v>
      </c>
      <c r="B4" s="528"/>
      <c r="C4" s="528"/>
      <c r="D4" s="529" t="str">
        <f>'YARIŞMA BİLGİLERİ'!F21</f>
        <v>12 Yaş Erkek</v>
      </c>
      <c r="E4" s="529"/>
      <c r="F4" s="178"/>
      <c r="G4" s="32"/>
      <c r="H4" s="32"/>
      <c r="I4" s="32"/>
      <c r="J4" s="32"/>
      <c r="K4" s="32"/>
      <c r="L4" s="33"/>
      <c r="M4" s="83" t="s">
        <v>5</v>
      </c>
      <c r="N4" s="530">
        <f>'YARIŞMA PROGRAMI'!B8</f>
        <v>0</v>
      </c>
      <c r="O4" s="530"/>
      <c r="P4" s="530"/>
      <c r="Q4" s="530"/>
      <c r="R4" s="530"/>
    </row>
    <row r="5" spans="1:18" s="10" customFormat="1" ht="15" customHeight="1" x14ac:dyDescent="0.2">
      <c r="A5" s="13"/>
      <c r="B5" s="13"/>
      <c r="C5" s="14"/>
      <c r="D5" s="15"/>
      <c r="E5" s="16"/>
      <c r="F5" s="179"/>
      <c r="G5" s="16"/>
      <c r="H5" s="16"/>
      <c r="I5" s="13"/>
      <c r="J5" s="13"/>
      <c r="K5" s="13"/>
      <c r="L5" s="17"/>
      <c r="M5" s="18"/>
      <c r="N5" s="544">
        <f ca="1">NOW()</f>
        <v>43602.34515671296</v>
      </c>
      <c r="O5" s="544"/>
      <c r="P5" s="544"/>
      <c r="Q5" s="544"/>
      <c r="R5" s="544"/>
    </row>
    <row r="6" spans="1:18" s="19" customFormat="1" ht="18.75" customHeight="1" x14ac:dyDescent="0.2">
      <c r="A6" s="549" t="s">
        <v>12</v>
      </c>
      <c r="B6" s="538" t="s">
        <v>96</v>
      </c>
      <c r="C6" s="547" t="s">
        <v>107</v>
      </c>
      <c r="D6" s="548" t="s">
        <v>14</v>
      </c>
      <c r="E6" s="548" t="s">
        <v>750</v>
      </c>
      <c r="F6" s="546" t="s">
        <v>15</v>
      </c>
      <c r="G6" s="540" t="s">
        <v>272</v>
      </c>
      <c r="I6" s="248" t="s">
        <v>16</v>
      </c>
      <c r="J6" s="249"/>
      <c r="K6" s="249"/>
      <c r="L6" s="249"/>
      <c r="M6" s="249"/>
      <c r="N6" s="249"/>
      <c r="O6" s="423"/>
      <c r="P6" s="249"/>
      <c r="Q6" s="249"/>
      <c r="R6" s="250"/>
    </row>
    <row r="7" spans="1:18" ht="26.25" customHeight="1" x14ac:dyDescent="0.2">
      <c r="A7" s="549"/>
      <c r="B7" s="539"/>
      <c r="C7" s="547"/>
      <c r="D7" s="548"/>
      <c r="E7" s="548"/>
      <c r="F7" s="546"/>
      <c r="G7" s="541"/>
      <c r="H7" s="20"/>
      <c r="I7" s="49" t="s">
        <v>12</v>
      </c>
      <c r="J7" s="49" t="s">
        <v>97</v>
      </c>
      <c r="K7" s="49" t="s">
        <v>96</v>
      </c>
      <c r="L7" s="129" t="s">
        <v>13</v>
      </c>
      <c r="M7" s="130" t="s">
        <v>14</v>
      </c>
      <c r="N7" s="130" t="s">
        <v>750</v>
      </c>
      <c r="O7" s="438" t="s">
        <v>1136</v>
      </c>
      <c r="P7" s="48" t="s">
        <v>735</v>
      </c>
      <c r="Q7" s="266" t="s">
        <v>735</v>
      </c>
      <c r="R7" s="49" t="s">
        <v>27</v>
      </c>
    </row>
    <row r="8" spans="1:18" s="19" customFormat="1" ht="36.6" customHeight="1" x14ac:dyDescent="0.2">
      <c r="A8" s="350">
        <v>1</v>
      </c>
      <c r="B8" s="350" t="s">
        <v>739</v>
      </c>
      <c r="C8" s="353">
        <v>39083</v>
      </c>
      <c r="D8" s="358" t="s">
        <v>1157</v>
      </c>
      <c r="E8" s="359" t="s">
        <v>1145</v>
      </c>
      <c r="F8" s="361">
        <v>51737</v>
      </c>
      <c r="G8" s="360">
        <f>IF(ISTEXT(F8)," ",IFERROR(VLOOKUP(SMALL(puan!$P$4:$Q$111,COUNTIF(puan!$P$4:$Q$111,"&lt;"&amp;F8)+1),puan!$P$4:$Q$111,2,0),"    "))</f>
        <v>75</v>
      </c>
      <c r="H8" s="22"/>
      <c r="I8" s="350">
        <v>1</v>
      </c>
      <c r="J8" s="351" t="s">
        <v>276</v>
      </c>
      <c r="K8" s="352" t="s">
        <v>739</v>
      </c>
      <c r="L8" s="353">
        <v>39083</v>
      </c>
      <c r="M8" s="354" t="s">
        <v>1157</v>
      </c>
      <c r="N8" s="440" t="s">
        <v>1145</v>
      </c>
      <c r="O8" s="424">
        <v>51737</v>
      </c>
      <c r="P8" s="361"/>
      <c r="Q8" s="361"/>
      <c r="R8" s="352"/>
    </row>
    <row r="9" spans="1:18" s="19" customFormat="1" ht="36.6" customHeight="1" x14ac:dyDescent="0.2">
      <c r="A9" s="350">
        <v>2</v>
      </c>
      <c r="B9" s="350" t="s">
        <v>739</v>
      </c>
      <c r="C9" s="353">
        <v>39083</v>
      </c>
      <c r="D9" s="358" t="s">
        <v>1156</v>
      </c>
      <c r="E9" s="359" t="s">
        <v>1145</v>
      </c>
      <c r="F9" s="361">
        <v>52686</v>
      </c>
      <c r="G9" s="360">
        <f>IF(ISTEXT(F9)," ",IFERROR(VLOOKUP(SMALL(puan!$P$4:$Q$111,COUNTIF(puan!$P$4:$Q$111,"&lt;"&amp;F9)+1),puan!$P$4:$Q$111,2,0),"    "))</f>
        <v>72</v>
      </c>
      <c r="H9" s="22"/>
      <c r="I9" s="350">
        <v>2</v>
      </c>
      <c r="J9" s="351" t="s">
        <v>277</v>
      </c>
      <c r="K9" s="352" t="s">
        <v>739</v>
      </c>
      <c r="L9" s="353">
        <v>39083</v>
      </c>
      <c r="M9" s="354" t="s">
        <v>1156</v>
      </c>
      <c r="N9" s="440" t="s">
        <v>1145</v>
      </c>
      <c r="O9" s="424">
        <v>52686</v>
      </c>
      <c r="P9" s="361"/>
      <c r="Q9" s="361"/>
      <c r="R9" s="352"/>
    </row>
    <row r="10" spans="1:18" s="19" customFormat="1" ht="36.6" customHeight="1" x14ac:dyDescent="0.2">
      <c r="A10" s="350">
        <v>3</v>
      </c>
      <c r="B10" s="350" t="s">
        <v>739</v>
      </c>
      <c r="C10" s="353">
        <v>39083</v>
      </c>
      <c r="D10" s="358" t="s">
        <v>1155</v>
      </c>
      <c r="E10" s="359" t="s">
        <v>1145</v>
      </c>
      <c r="F10" s="361">
        <v>63786</v>
      </c>
      <c r="G10" s="360">
        <f>IF(ISTEXT(F10)," ",IFERROR(VLOOKUP(SMALL(puan!$P$4:$Q$111,COUNTIF(puan!$P$4:$Q$111,"&lt;"&amp;F10)+1),puan!$P$4:$Q$111,2,0),"    "))</f>
        <v>48</v>
      </c>
      <c r="H10" s="22"/>
      <c r="I10" s="350">
        <v>3</v>
      </c>
      <c r="J10" s="351" t="s">
        <v>278</v>
      </c>
      <c r="K10" s="352" t="s">
        <v>739</v>
      </c>
      <c r="L10" s="353">
        <v>39083</v>
      </c>
      <c r="M10" s="354" t="s">
        <v>1155</v>
      </c>
      <c r="N10" s="440" t="s">
        <v>1145</v>
      </c>
      <c r="O10" s="424">
        <v>63786</v>
      </c>
      <c r="P10" s="361"/>
      <c r="Q10" s="361"/>
      <c r="R10" s="352"/>
    </row>
    <row r="11" spans="1:18" s="19" customFormat="1" ht="36.6" customHeight="1" x14ac:dyDescent="0.2">
      <c r="A11" s="350"/>
      <c r="B11" s="350"/>
      <c r="C11" s="353"/>
      <c r="D11" s="358"/>
      <c r="E11" s="359"/>
      <c r="F11" s="361"/>
      <c r="G11" s="360" t="str">
        <f>IF(ISTEXT(F11)," ",IFERROR(VLOOKUP(SMALL(puan!$P$4:$Q$111,COUNTIF(puan!$P$4:$Q$111,"&lt;"&amp;F11)+1),puan!$P$4:$Q$111,2,0),"    "))</f>
        <v xml:space="preserve">    </v>
      </c>
      <c r="H11" s="22"/>
      <c r="I11" s="350">
        <v>4</v>
      </c>
      <c r="J11" s="351" t="s">
        <v>279</v>
      </c>
      <c r="K11" s="352" t="str">
        <f>IF(ISERROR(VLOOKUP(J11,'KAYIT LİSTESİ'!$B$4:$H$767,2,0)),"",(VLOOKUP(J11,'KAYIT LİSTESİ'!$B$4:$H$767,2,0)))</f>
        <v/>
      </c>
      <c r="L11" s="353" t="str">
        <f>IF(ISERROR(VLOOKUP(J11,'KAYIT LİSTESİ'!$B$4:$H$767,4,0)),"",(VLOOKUP(J11,'KAYIT LİSTESİ'!$B$4:$H$767,4,0)))</f>
        <v/>
      </c>
      <c r="M11" s="354" t="str">
        <f>IF(ISERROR(VLOOKUP(J11,'KAYIT LİSTESİ'!$B$4:$H$767,5,0)),"",(VLOOKUP(J11,'KAYIT LİSTESİ'!$B$4:$H$767,5,0)))</f>
        <v/>
      </c>
      <c r="N11" s="354" t="str">
        <f>IF(ISERROR(VLOOKUP(J11,'KAYIT LİSTESİ'!$B$4:$H$767,6,0)),"",(VLOOKUP(J11,'KAYIT LİSTESİ'!$B$4:$H$767,6,0)))</f>
        <v/>
      </c>
      <c r="O11" s="424" t="str">
        <f t="shared" ref="O11:O20" si="0">IF(IF(OR(P11="NM",P11="DNF",P11="DNS",P11="DQ",P11=""),P11,(ROUNDUP(P11,)+14))=0," ",IF(OR(P11="NM",P11="DNF",P11="DNS",P11="DQ",P11=""),P11,(ROUNDUP(P11,)+14)))</f>
        <v xml:space="preserve"> </v>
      </c>
      <c r="P11" s="361"/>
      <c r="Q11" s="361"/>
      <c r="R11" s="352"/>
    </row>
    <row r="12" spans="1:18" s="19" customFormat="1" ht="36.6" customHeight="1" x14ac:dyDescent="0.2">
      <c r="A12" s="350"/>
      <c r="B12" s="350"/>
      <c r="C12" s="353"/>
      <c r="D12" s="358"/>
      <c r="E12" s="359"/>
      <c r="F12" s="361"/>
      <c r="G12" s="360" t="str">
        <f>IF(ISTEXT(F12)," ",IFERROR(VLOOKUP(SMALL(puan!$P$4:$Q$111,COUNTIF(puan!$P$4:$Q$111,"&lt;"&amp;F12)+1),puan!$P$4:$Q$111,2,0),"    "))</f>
        <v xml:space="preserve">    </v>
      </c>
      <c r="H12" s="22"/>
      <c r="I12" s="350">
        <v>5</v>
      </c>
      <c r="J12" s="351" t="s">
        <v>280</v>
      </c>
      <c r="K12" s="352" t="str">
        <f>IF(ISERROR(VLOOKUP(J12,'KAYIT LİSTESİ'!$B$4:$H$767,2,0)),"",(VLOOKUP(J12,'KAYIT LİSTESİ'!$B$4:$H$767,2,0)))</f>
        <v/>
      </c>
      <c r="L12" s="353" t="str">
        <f>IF(ISERROR(VLOOKUP(J12,'KAYIT LİSTESİ'!$B$4:$H$767,4,0)),"",(VLOOKUP(J12,'KAYIT LİSTESİ'!$B$4:$H$767,4,0)))</f>
        <v/>
      </c>
      <c r="M12" s="354" t="str">
        <f>IF(ISERROR(VLOOKUP(J12,'KAYIT LİSTESİ'!$B$4:$H$767,5,0)),"",(VLOOKUP(J12,'KAYIT LİSTESİ'!$B$4:$H$767,5,0)))</f>
        <v/>
      </c>
      <c r="N12" s="354" t="str">
        <f>IF(ISERROR(VLOOKUP(J12,'KAYIT LİSTESİ'!$B$4:$H$767,6,0)),"",(VLOOKUP(J12,'KAYIT LİSTESİ'!$B$4:$H$767,6,0)))</f>
        <v/>
      </c>
      <c r="O12" s="424" t="str">
        <f t="shared" si="0"/>
        <v xml:space="preserve"> </v>
      </c>
      <c r="P12" s="361"/>
      <c r="Q12" s="361"/>
      <c r="R12" s="352"/>
    </row>
    <row r="13" spans="1:18" s="19" customFormat="1" ht="36.6" customHeight="1" x14ac:dyDescent="0.2">
      <c r="A13" s="350"/>
      <c r="B13" s="350"/>
      <c r="C13" s="353"/>
      <c r="D13" s="358"/>
      <c r="E13" s="359"/>
      <c r="F13" s="361"/>
      <c r="G13" s="360" t="str">
        <f>IF(ISTEXT(F13)," ",IFERROR(VLOOKUP(SMALL(puan!$P$4:$Q$111,COUNTIF(puan!$P$4:$Q$111,"&lt;"&amp;F13)+1),puan!$P$4:$Q$111,2,0),"    "))</f>
        <v xml:space="preserve">    </v>
      </c>
      <c r="H13" s="22"/>
      <c r="I13" s="350">
        <v>6</v>
      </c>
      <c r="J13" s="351" t="s">
        <v>281</v>
      </c>
      <c r="K13" s="352" t="str">
        <f>IF(ISERROR(VLOOKUP(J13,'KAYIT LİSTESİ'!$B$4:$H$767,2,0)),"",(VLOOKUP(J13,'KAYIT LİSTESİ'!$B$4:$H$767,2,0)))</f>
        <v/>
      </c>
      <c r="L13" s="353" t="str">
        <f>IF(ISERROR(VLOOKUP(J13,'KAYIT LİSTESİ'!$B$4:$H$767,4,0)),"",(VLOOKUP(J13,'KAYIT LİSTESİ'!$B$4:$H$767,4,0)))</f>
        <v/>
      </c>
      <c r="M13" s="354" t="str">
        <f>IF(ISERROR(VLOOKUP(J13,'KAYIT LİSTESİ'!$B$4:$H$767,5,0)),"",(VLOOKUP(J13,'KAYIT LİSTESİ'!$B$4:$H$767,5,0)))</f>
        <v/>
      </c>
      <c r="N13" s="354" t="str">
        <f>IF(ISERROR(VLOOKUP(J13,'KAYIT LİSTESİ'!$B$4:$H$767,6,0)),"",(VLOOKUP(J13,'KAYIT LİSTESİ'!$B$4:$H$767,6,0)))</f>
        <v/>
      </c>
      <c r="O13" s="424" t="str">
        <f t="shared" si="0"/>
        <v xml:space="preserve"> </v>
      </c>
      <c r="P13" s="361"/>
      <c r="Q13" s="361"/>
      <c r="R13" s="352"/>
    </row>
    <row r="14" spans="1:18" s="19" customFormat="1" ht="36.6" customHeight="1" x14ac:dyDescent="0.2">
      <c r="A14" s="350"/>
      <c r="B14" s="350"/>
      <c r="C14" s="353"/>
      <c r="D14" s="358"/>
      <c r="E14" s="359"/>
      <c r="F14" s="361"/>
      <c r="G14" s="360" t="str">
        <f>IF(ISTEXT(F14)," ",IFERROR(VLOOKUP(SMALL(puan!$P$4:$Q$111,COUNTIF(puan!$P$4:$Q$111,"&lt;"&amp;F14)+1),puan!$P$4:$Q$111,2,0),"    "))</f>
        <v xml:space="preserve">    </v>
      </c>
      <c r="H14" s="22"/>
      <c r="I14" s="350">
        <v>7</v>
      </c>
      <c r="J14" s="351" t="s">
        <v>282</v>
      </c>
      <c r="K14" s="352" t="str">
        <f>IF(ISERROR(VLOOKUP(J14,'KAYIT LİSTESİ'!$B$4:$H$767,2,0)),"",(VLOOKUP(J14,'KAYIT LİSTESİ'!$B$4:$H$767,2,0)))</f>
        <v/>
      </c>
      <c r="L14" s="353" t="str">
        <f>IF(ISERROR(VLOOKUP(J14,'KAYIT LİSTESİ'!$B$4:$H$767,4,0)),"",(VLOOKUP(J14,'KAYIT LİSTESİ'!$B$4:$H$767,4,0)))</f>
        <v/>
      </c>
      <c r="M14" s="354" t="str">
        <f>IF(ISERROR(VLOOKUP(J14,'KAYIT LİSTESİ'!$B$4:$H$767,5,0)),"",(VLOOKUP(J14,'KAYIT LİSTESİ'!$B$4:$H$767,5,0)))</f>
        <v/>
      </c>
      <c r="N14" s="354" t="str">
        <f>IF(ISERROR(VLOOKUP(J14,'KAYIT LİSTESİ'!$B$4:$H$767,6,0)),"",(VLOOKUP(J14,'KAYIT LİSTESİ'!$B$4:$H$767,6,0)))</f>
        <v/>
      </c>
      <c r="O14" s="424" t="str">
        <f t="shared" si="0"/>
        <v xml:space="preserve"> </v>
      </c>
      <c r="P14" s="361"/>
      <c r="Q14" s="361"/>
      <c r="R14" s="352"/>
    </row>
    <row r="15" spans="1:18" s="19" customFormat="1" ht="36.6" customHeight="1" x14ac:dyDescent="0.2">
      <c r="A15" s="350"/>
      <c r="B15" s="350"/>
      <c r="C15" s="353"/>
      <c r="D15" s="358"/>
      <c r="E15" s="359"/>
      <c r="F15" s="361"/>
      <c r="G15" s="360" t="str">
        <f>IF(ISTEXT(F15)," ",IFERROR(VLOOKUP(SMALL(puan!$P$4:$Q$111,COUNTIF(puan!$P$4:$Q$111,"&lt;"&amp;F15)+1),puan!$P$4:$Q$111,2,0),"    "))</f>
        <v xml:space="preserve">    </v>
      </c>
      <c r="H15" s="22"/>
      <c r="I15" s="350">
        <v>8</v>
      </c>
      <c r="J15" s="351" t="s">
        <v>283</v>
      </c>
      <c r="K15" s="352" t="str">
        <f>IF(ISERROR(VLOOKUP(J15,'KAYIT LİSTESİ'!$B$4:$H$767,2,0)),"",(VLOOKUP(J15,'KAYIT LİSTESİ'!$B$4:$H$767,2,0)))</f>
        <v/>
      </c>
      <c r="L15" s="353" t="str">
        <f>IF(ISERROR(VLOOKUP(J15,'KAYIT LİSTESİ'!$B$4:$H$767,4,0)),"",(VLOOKUP(J15,'KAYIT LİSTESİ'!$B$4:$H$767,4,0)))</f>
        <v/>
      </c>
      <c r="M15" s="354" t="str">
        <f>IF(ISERROR(VLOOKUP(J15,'KAYIT LİSTESİ'!$B$4:$H$767,5,0)),"",(VLOOKUP(J15,'KAYIT LİSTESİ'!$B$4:$H$767,5,0)))</f>
        <v/>
      </c>
      <c r="N15" s="354" t="str">
        <f>IF(ISERROR(VLOOKUP(J15,'KAYIT LİSTESİ'!$B$4:$H$767,6,0)),"",(VLOOKUP(J15,'KAYIT LİSTESİ'!$B$4:$H$767,6,0)))</f>
        <v/>
      </c>
      <c r="O15" s="424" t="str">
        <f t="shared" si="0"/>
        <v xml:space="preserve"> </v>
      </c>
      <c r="P15" s="361"/>
      <c r="Q15" s="361"/>
      <c r="R15" s="352"/>
    </row>
    <row r="16" spans="1:18" s="19" customFormat="1" ht="36.6" customHeight="1" x14ac:dyDescent="0.2">
      <c r="A16" s="350"/>
      <c r="B16" s="350"/>
      <c r="C16" s="353"/>
      <c r="D16" s="358"/>
      <c r="E16" s="359"/>
      <c r="F16" s="361"/>
      <c r="G16" s="360" t="str">
        <f>IF(ISTEXT(F16)," ",IFERROR(VLOOKUP(SMALL(puan!$P$4:$Q$111,COUNTIF(puan!$P$4:$Q$111,"&lt;"&amp;F16)+1),puan!$P$4:$Q$111,2,0),"    "))</f>
        <v xml:space="preserve">    </v>
      </c>
      <c r="H16" s="22"/>
      <c r="I16" s="350">
        <v>9</v>
      </c>
      <c r="J16" s="351" t="s">
        <v>284</v>
      </c>
      <c r="K16" s="352" t="str">
        <f>IF(ISERROR(VLOOKUP(J16,'KAYIT LİSTESİ'!$B$4:$H$767,2,0)),"",(VLOOKUP(J16,'KAYIT LİSTESİ'!$B$4:$H$767,2,0)))</f>
        <v/>
      </c>
      <c r="L16" s="353" t="str">
        <f>IF(ISERROR(VLOOKUP(J16,'KAYIT LİSTESİ'!$B$4:$H$767,4,0)),"",(VLOOKUP(J16,'KAYIT LİSTESİ'!$B$4:$H$767,4,0)))</f>
        <v/>
      </c>
      <c r="M16" s="354" t="str">
        <f>IF(ISERROR(VLOOKUP(J16,'KAYIT LİSTESİ'!$B$4:$H$767,5,0)),"",(VLOOKUP(J16,'KAYIT LİSTESİ'!$B$4:$H$767,5,0)))</f>
        <v/>
      </c>
      <c r="N16" s="354" t="str">
        <f>IF(ISERROR(VLOOKUP(J16,'KAYIT LİSTESİ'!$B$4:$H$767,6,0)),"",(VLOOKUP(J16,'KAYIT LİSTESİ'!$B$4:$H$767,6,0)))</f>
        <v/>
      </c>
      <c r="O16" s="424" t="str">
        <f t="shared" si="0"/>
        <v xml:space="preserve"> </v>
      </c>
      <c r="P16" s="361"/>
      <c r="Q16" s="361"/>
      <c r="R16" s="352"/>
    </row>
    <row r="17" spans="1:18" s="19" customFormat="1" ht="36.6" customHeight="1" x14ac:dyDescent="0.2">
      <c r="A17" s="350"/>
      <c r="B17" s="350"/>
      <c r="C17" s="353"/>
      <c r="D17" s="358"/>
      <c r="E17" s="359"/>
      <c r="F17" s="361"/>
      <c r="G17" s="360" t="str">
        <f>IF(ISTEXT(F17)," ",IFERROR(VLOOKUP(SMALL(puan!$P$4:$Q$111,COUNTIF(puan!$P$4:$Q$111,"&lt;"&amp;F17)+1),puan!$P$4:$Q$111,2,0),"    "))</f>
        <v xml:space="preserve">    </v>
      </c>
      <c r="H17" s="22"/>
      <c r="I17" s="350">
        <v>10</v>
      </c>
      <c r="J17" s="351" t="s">
        <v>285</v>
      </c>
      <c r="K17" s="352" t="str">
        <f>IF(ISERROR(VLOOKUP(J17,'KAYIT LİSTESİ'!$B$4:$H$767,2,0)),"",(VLOOKUP(J17,'KAYIT LİSTESİ'!$B$4:$H$767,2,0)))</f>
        <v/>
      </c>
      <c r="L17" s="353" t="str">
        <f>IF(ISERROR(VLOOKUP(J17,'KAYIT LİSTESİ'!$B$4:$H$767,4,0)),"",(VLOOKUP(J17,'KAYIT LİSTESİ'!$B$4:$H$767,4,0)))</f>
        <v/>
      </c>
      <c r="M17" s="354" t="str">
        <f>IF(ISERROR(VLOOKUP(J17,'KAYIT LİSTESİ'!$B$4:$H$767,5,0)),"",(VLOOKUP(J17,'KAYIT LİSTESİ'!$B$4:$H$767,5,0)))</f>
        <v/>
      </c>
      <c r="N17" s="354" t="str">
        <f>IF(ISERROR(VLOOKUP(J17,'KAYIT LİSTESİ'!$B$4:$H$767,6,0)),"",(VLOOKUP(J17,'KAYIT LİSTESİ'!$B$4:$H$767,6,0)))</f>
        <v/>
      </c>
      <c r="O17" s="424" t="str">
        <f t="shared" si="0"/>
        <v xml:space="preserve"> </v>
      </c>
      <c r="P17" s="361"/>
      <c r="Q17" s="361"/>
      <c r="R17" s="352"/>
    </row>
    <row r="18" spans="1:18" s="19" customFormat="1" ht="36.6" customHeight="1" x14ac:dyDescent="0.2">
      <c r="A18" s="350"/>
      <c r="B18" s="350"/>
      <c r="C18" s="353"/>
      <c r="D18" s="358"/>
      <c r="E18" s="359"/>
      <c r="F18" s="361"/>
      <c r="G18" s="360" t="str">
        <f>IF(ISTEXT(F18)," ",IFERROR(VLOOKUP(SMALL(puan!$P$4:$Q$111,COUNTIF(puan!$P$4:$Q$111,"&lt;"&amp;F18)+1),puan!$P$4:$Q$111,2,0),"    "))</f>
        <v xml:space="preserve">    </v>
      </c>
      <c r="H18" s="22"/>
      <c r="I18" s="350">
        <v>11</v>
      </c>
      <c r="J18" s="351" t="s">
        <v>286</v>
      </c>
      <c r="K18" s="352" t="str">
        <f>IF(ISERROR(VLOOKUP(J18,'KAYIT LİSTESİ'!$B$4:$H$767,2,0)),"",(VLOOKUP(J18,'KAYIT LİSTESİ'!$B$4:$H$767,2,0)))</f>
        <v/>
      </c>
      <c r="L18" s="353" t="str">
        <f>IF(ISERROR(VLOOKUP(J18,'KAYIT LİSTESİ'!$B$4:$H$767,4,0)),"",(VLOOKUP(J18,'KAYIT LİSTESİ'!$B$4:$H$767,4,0)))</f>
        <v/>
      </c>
      <c r="M18" s="354" t="str">
        <f>IF(ISERROR(VLOOKUP(J18,'KAYIT LİSTESİ'!$B$4:$H$767,5,0)),"",(VLOOKUP(J18,'KAYIT LİSTESİ'!$B$4:$H$767,5,0)))</f>
        <v/>
      </c>
      <c r="N18" s="354" t="str">
        <f>IF(ISERROR(VLOOKUP(J18,'KAYIT LİSTESİ'!$B$4:$H$767,6,0)),"",(VLOOKUP(J18,'KAYIT LİSTESİ'!$B$4:$H$767,6,0)))</f>
        <v/>
      </c>
      <c r="O18" s="424" t="str">
        <f t="shared" si="0"/>
        <v xml:space="preserve"> </v>
      </c>
      <c r="P18" s="361"/>
      <c r="Q18" s="361"/>
      <c r="R18" s="352"/>
    </row>
    <row r="19" spans="1:18" s="19" customFormat="1" ht="36.6" customHeight="1" x14ac:dyDescent="0.2">
      <c r="A19" s="350"/>
      <c r="B19" s="350"/>
      <c r="C19" s="353"/>
      <c r="D19" s="358"/>
      <c r="E19" s="359"/>
      <c r="F19" s="361"/>
      <c r="G19" s="360" t="str">
        <f>IF(ISTEXT(F19)," ",IFERROR(VLOOKUP(SMALL(puan!$P$4:$Q$111,COUNTIF(puan!$P$4:$Q$111,"&lt;"&amp;F19)+1),puan!$P$4:$Q$111,2,0),"    "))</f>
        <v xml:space="preserve">    </v>
      </c>
      <c r="H19" s="22"/>
      <c r="I19" s="350">
        <v>12</v>
      </c>
      <c r="J19" s="351" t="s">
        <v>287</v>
      </c>
      <c r="K19" s="352" t="str">
        <f>IF(ISERROR(VLOOKUP(J19,'KAYIT LİSTESİ'!$B$4:$H$767,2,0)),"",(VLOOKUP(J19,'KAYIT LİSTESİ'!$B$4:$H$767,2,0)))</f>
        <v/>
      </c>
      <c r="L19" s="353" t="str">
        <f>IF(ISERROR(VLOOKUP(J19,'KAYIT LİSTESİ'!$B$4:$H$767,4,0)),"",(VLOOKUP(J19,'KAYIT LİSTESİ'!$B$4:$H$767,4,0)))</f>
        <v/>
      </c>
      <c r="M19" s="354" t="str">
        <f>IF(ISERROR(VLOOKUP(J19,'KAYIT LİSTESİ'!$B$4:$H$767,5,0)),"",(VLOOKUP(J19,'KAYIT LİSTESİ'!$B$4:$H$767,5,0)))</f>
        <v/>
      </c>
      <c r="N19" s="354" t="str">
        <f>IF(ISERROR(VLOOKUP(J19,'KAYIT LİSTESİ'!$B$4:$H$767,6,0)),"",(VLOOKUP(J19,'KAYIT LİSTESİ'!$B$4:$H$767,6,0)))</f>
        <v/>
      </c>
      <c r="O19" s="424" t="str">
        <f t="shared" si="0"/>
        <v xml:space="preserve"> </v>
      </c>
      <c r="P19" s="361"/>
      <c r="Q19" s="361"/>
      <c r="R19" s="352"/>
    </row>
    <row r="20" spans="1:18" s="19" customFormat="1" ht="36.6" customHeight="1" x14ac:dyDescent="0.2">
      <c r="A20" s="350"/>
      <c r="B20" s="350"/>
      <c r="C20" s="353"/>
      <c r="D20" s="358"/>
      <c r="E20" s="359"/>
      <c r="F20" s="361"/>
      <c r="G20" s="360" t="str">
        <f>IF(ISTEXT(F20)," ",IFERROR(VLOOKUP(SMALL(puan!$P$4:$Q$111,COUNTIF(puan!$P$4:$Q$111,"&lt;"&amp;F20)+1),puan!$P$4:$Q$111,2,0),"    "))</f>
        <v xml:space="preserve">    </v>
      </c>
      <c r="H20" s="22"/>
      <c r="I20" s="350">
        <v>13</v>
      </c>
      <c r="J20" s="351" t="s">
        <v>899</v>
      </c>
      <c r="K20" s="352" t="str">
        <f>IF(ISERROR(VLOOKUP(J20,'KAYIT LİSTESİ'!$B$4:$H$767,2,0)),"",(VLOOKUP(J20,'KAYIT LİSTESİ'!$B$4:$H$767,2,0)))</f>
        <v/>
      </c>
      <c r="L20" s="353" t="str">
        <f>IF(ISERROR(VLOOKUP(J20,'KAYIT LİSTESİ'!$B$4:$H$767,4,0)),"",(VLOOKUP(J20,'KAYIT LİSTESİ'!$B$4:$H$767,4,0)))</f>
        <v/>
      </c>
      <c r="M20" s="354" t="str">
        <f>IF(ISERROR(VLOOKUP(J20,'KAYIT LİSTESİ'!$B$4:$H$767,5,0)),"",(VLOOKUP(J20,'KAYIT LİSTESİ'!$B$4:$H$767,5,0)))</f>
        <v/>
      </c>
      <c r="N20" s="354" t="str">
        <f>IF(ISERROR(VLOOKUP(J20,'KAYIT LİSTESİ'!$B$4:$H$767,6,0)),"",(VLOOKUP(J20,'KAYIT LİSTESİ'!$B$4:$H$767,6,0)))</f>
        <v/>
      </c>
      <c r="O20" s="424" t="str">
        <f t="shared" si="0"/>
        <v xml:space="preserve"> </v>
      </c>
      <c r="P20" s="361"/>
      <c r="Q20" s="361"/>
      <c r="R20" s="352"/>
    </row>
    <row r="21" spans="1:18" s="19" customFormat="1" ht="36.6" customHeight="1" x14ac:dyDescent="0.2">
      <c r="A21" s="350"/>
      <c r="B21" s="350"/>
      <c r="C21" s="353"/>
      <c r="D21" s="358"/>
      <c r="E21" s="359"/>
      <c r="F21" s="361"/>
      <c r="G21" s="360" t="str">
        <f>IF(ISTEXT(F21)," ",IFERROR(VLOOKUP(SMALL(puan!$P$4:$Q$111,COUNTIF(puan!$P$4:$Q$111,"&lt;"&amp;F21)+1),puan!$P$4:$Q$111,2,0),"    "))</f>
        <v xml:space="preserve">    </v>
      </c>
      <c r="H21" s="22"/>
      <c r="I21" s="248" t="s">
        <v>17</v>
      </c>
      <c r="J21" s="249"/>
      <c r="K21" s="249"/>
      <c r="L21" s="249"/>
      <c r="M21" s="249"/>
      <c r="N21" s="249"/>
      <c r="O21" s="423"/>
      <c r="P21" s="249"/>
      <c r="Q21" s="249"/>
      <c r="R21" s="250"/>
    </row>
    <row r="22" spans="1:18" s="19" customFormat="1" ht="36.6" customHeight="1" x14ac:dyDescent="0.2">
      <c r="A22" s="350"/>
      <c r="B22" s="350"/>
      <c r="C22" s="353"/>
      <c r="D22" s="358"/>
      <c r="E22" s="359"/>
      <c r="F22" s="361"/>
      <c r="G22" s="360" t="str">
        <f>IF(ISTEXT(F22)," ",IFERROR(VLOOKUP(SMALL(puan!$P$4:$Q$111,COUNTIF(puan!$P$4:$Q$111,"&lt;"&amp;F22)+1),puan!$P$4:$Q$111,2,0),"    "))</f>
        <v xml:space="preserve">    </v>
      </c>
      <c r="H22" s="22"/>
      <c r="I22" s="49" t="s">
        <v>12</v>
      </c>
      <c r="J22" s="49" t="s">
        <v>97</v>
      </c>
      <c r="K22" s="49" t="s">
        <v>96</v>
      </c>
      <c r="L22" s="129" t="s">
        <v>13</v>
      </c>
      <c r="M22" s="130" t="s">
        <v>14</v>
      </c>
      <c r="N22" s="130" t="s">
        <v>750</v>
      </c>
      <c r="O22" s="438" t="s">
        <v>1136</v>
      </c>
      <c r="P22" s="48" t="s">
        <v>735</v>
      </c>
      <c r="Q22" s="266" t="s">
        <v>735</v>
      </c>
      <c r="R22" s="49" t="s">
        <v>27</v>
      </c>
    </row>
    <row r="23" spans="1:18" s="19" customFormat="1" ht="36.6" customHeight="1" x14ac:dyDescent="0.2">
      <c r="A23" s="350"/>
      <c r="B23" s="350"/>
      <c r="C23" s="353"/>
      <c r="D23" s="358"/>
      <c r="E23" s="359"/>
      <c r="F23" s="361"/>
      <c r="G23" s="360" t="str">
        <f>IF(ISTEXT(F23)," ",IFERROR(VLOOKUP(SMALL(puan!$P$4:$Q$111,COUNTIF(puan!$P$4:$Q$111,"&lt;"&amp;F23)+1),puan!$P$4:$Q$111,2,0),"    "))</f>
        <v xml:space="preserve">    </v>
      </c>
      <c r="H23" s="22"/>
      <c r="I23" s="350">
        <v>1</v>
      </c>
      <c r="J23" s="351" t="s">
        <v>288</v>
      </c>
      <c r="K23" s="352" t="str">
        <f>IF(ISERROR(VLOOKUP(J23,'KAYIT LİSTESİ'!$B$4:$H$767,2,0)),"",(VLOOKUP(J23,'KAYIT LİSTESİ'!$B$4:$H$767,2,0)))</f>
        <v/>
      </c>
      <c r="L23" s="353" t="str">
        <f>IF(ISERROR(VLOOKUP(J23,'KAYIT LİSTESİ'!$B$4:$H$767,4,0)),"",(VLOOKUP(J23,'KAYIT LİSTESİ'!$B$4:$H$767,4,0)))</f>
        <v/>
      </c>
      <c r="M23" s="354" t="str">
        <f>IF(ISERROR(VLOOKUP(J23,'KAYIT LİSTESİ'!$B$4:$H$767,5,0)),"",(VLOOKUP(J23,'KAYIT LİSTESİ'!$B$4:$H$767,5,0)))</f>
        <v/>
      </c>
      <c r="N23" s="354" t="str">
        <f>IF(ISERROR(VLOOKUP(J23,'KAYIT LİSTESİ'!$B$4:$H$767,6,0)),"",(VLOOKUP(J23,'KAYIT LİSTESİ'!$B$4:$H$767,6,0)))</f>
        <v/>
      </c>
      <c r="O23" s="424" t="str">
        <f t="shared" ref="O23:O34" si="1">IF(IF(OR(P23="NM",P23="DNF",P23="DNS",P23="DQ",P23=""),P23,(ROUNDUP(P23,)+14))=0," ",IF(OR(P23="NM",P23="DNF",P23="DNS",P23="DQ",P23=""),P23,(ROUNDUP(P23,)+14)))</f>
        <v xml:space="preserve"> </v>
      </c>
      <c r="P23" s="362"/>
      <c r="Q23" s="361"/>
      <c r="R23" s="352"/>
    </row>
    <row r="24" spans="1:18" s="19" customFormat="1" ht="36.6" customHeight="1" x14ac:dyDescent="0.2">
      <c r="A24" s="350"/>
      <c r="B24" s="350"/>
      <c r="C24" s="353"/>
      <c r="D24" s="358"/>
      <c r="E24" s="359"/>
      <c r="F24" s="361"/>
      <c r="G24" s="360" t="str">
        <f>IF(ISTEXT(F24)," ",IFERROR(VLOOKUP(SMALL(puan!$P$4:$Q$111,COUNTIF(puan!$P$4:$Q$111,"&lt;"&amp;F24)+1),puan!$P$4:$Q$111,2,0),"    "))</f>
        <v xml:space="preserve">    </v>
      </c>
      <c r="H24" s="22"/>
      <c r="I24" s="350">
        <v>2</v>
      </c>
      <c r="J24" s="351" t="s">
        <v>289</v>
      </c>
      <c r="K24" s="352" t="str">
        <f>IF(ISERROR(VLOOKUP(J24,'KAYIT LİSTESİ'!$B$4:$H$767,2,0)),"",(VLOOKUP(J24,'KAYIT LİSTESİ'!$B$4:$H$767,2,0)))</f>
        <v/>
      </c>
      <c r="L24" s="353" t="str">
        <f>IF(ISERROR(VLOOKUP(J24,'KAYIT LİSTESİ'!$B$4:$H$767,4,0)),"",(VLOOKUP(J24,'KAYIT LİSTESİ'!$B$4:$H$767,4,0)))</f>
        <v/>
      </c>
      <c r="M24" s="354" t="str">
        <f>IF(ISERROR(VLOOKUP(J24,'KAYIT LİSTESİ'!$B$4:$H$767,5,0)),"",(VLOOKUP(J24,'KAYIT LİSTESİ'!$B$4:$H$767,5,0)))</f>
        <v/>
      </c>
      <c r="N24" s="354" t="str">
        <f>IF(ISERROR(VLOOKUP(J24,'KAYIT LİSTESİ'!$B$4:$H$767,6,0)),"",(VLOOKUP(J24,'KAYIT LİSTESİ'!$B$4:$H$767,6,0)))</f>
        <v/>
      </c>
      <c r="O24" s="424" t="str">
        <f t="shared" si="1"/>
        <v xml:space="preserve"> </v>
      </c>
      <c r="P24" s="362"/>
      <c r="Q24" s="361"/>
      <c r="R24" s="352"/>
    </row>
    <row r="25" spans="1:18" s="19" customFormat="1" ht="36.6" customHeight="1" x14ac:dyDescent="0.2">
      <c r="A25" s="350"/>
      <c r="B25" s="350"/>
      <c r="C25" s="353"/>
      <c r="D25" s="358"/>
      <c r="E25" s="359"/>
      <c r="F25" s="361"/>
      <c r="G25" s="360" t="str">
        <f>IF(ISTEXT(F25)," ",IFERROR(VLOOKUP(SMALL(puan!$P$4:$Q$111,COUNTIF(puan!$P$4:$Q$111,"&lt;"&amp;F25)+1),puan!$P$4:$Q$111,2,0),"    "))</f>
        <v xml:space="preserve">    </v>
      </c>
      <c r="H25" s="22"/>
      <c r="I25" s="350">
        <v>3</v>
      </c>
      <c r="J25" s="351" t="s">
        <v>290</v>
      </c>
      <c r="K25" s="352" t="str">
        <f>IF(ISERROR(VLOOKUP(J25,'KAYIT LİSTESİ'!$B$4:$H$767,2,0)),"",(VLOOKUP(J25,'KAYIT LİSTESİ'!$B$4:$H$767,2,0)))</f>
        <v/>
      </c>
      <c r="L25" s="353" t="str">
        <f>IF(ISERROR(VLOOKUP(J25,'KAYIT LİSTESİ'!$B$4:$H$767,4,0)),"",(VLOOKUP(J25,'KAYIT LİSTESİ'!$B$4:$H$767,4,0)))</f>
        <v/>
      </c>
      <c r="M25" s="354" t="str">
        <f>IF(ISERROR(VLOOKUP(J25,'KAYIT LİSTESİ'!$B$4:$H$767,5,0)),"",(VLOOKUP(J25,'KAYIT LİSTESİ'!$B$4:$H$767,5,0)))</f>
        <v/>
      </c>
      <c r="N25" s="354" t="str">
        <f>IF(ISERROR(VLOOKUP(J25,'KAYIT LİSTESİ'!$B$4:$H$767,6,0)),"",(VLOOKUP(J25,'KAYIT LİSTESİ'!$B$4:$H$767,6,0)))</f>
        <v/>
      </c>
      <c r="O25" s="424" t="str">
        <f t="shared" si="1"/>
        <v xml:space="preserve"> </v>
      </c>
      <c r="P25" s="362"/>
      <c r="Q25" s="361"/>
      <c r="R25" s="352"/>
    </row>
    <row r="26" spans="1:18" s="19" customFormat="1" ht="36.6" customHeight="1" x14ac:dyDescent="0.2">
      <c r="A26" s="350"/>
      <c r="B26" s="350"/>
      <c r="C26" s="353"/>
      <c r="D26" s="358"/>
      <c r="E26" s="359"/>
      <c r="F26" s="361"/>
      <c r="G26" s="360" t="str">
        <f>IF(ISTEXT(F26)," ",IFERROR(VLOOKUP(SMALL(puan!$P$4:$Q$111,COUNTIF(puan!$P$4:$Q$111,"&lt;"&amp;F26)+1),puan!$P$4:$Q$111,2,0),"    "))</f>
        <v xml:space="preserve">    </v>
      </c>
      <c r="H26" s="22"/>
      <c r="I26" s="350">
        <v>4</v>
      </c>
      <c r="J26" s="351" t="s">
        <v>291</v>
      </c>
      <c r="K26" s="352" t="str">
        <f>IF(ISERROR(VLOOKUP(J26,'KAYIT LİSTESİ'!$B$4:$H$767,2,0)),"",(VLOOKUP(J26,'KAYIT LİSTESİ'!$B$4:$H$767,2,0)))</f>
        <v/>
      </c>
      <c r="L26" s="353" t="str">
        <f>IF(ISERROR(VLOOKUP(J26,'KAYIT LİSTESİ'!$B$4:$H$767,4,0)),"",(VLOOKUP(J26,'KAYIT LİSTESİ'!$B$4:$H$767,4,0)))</f>
        <v/>
      </c>
      <c r="M26" s="354" t="str">
        <f>IF(ISERROR(VLOOKUP(J26,'KAYIT LİSTESİ'!$B$4:$H$767,5,0)),"",(VLOOKUP(J26,'KAYIT LİSTESİ'!$B$4:$H$767,5,0)))</f>
        <v/>
      </c>
      <c r="N26" s="354" t="str">
        <f>IF(ISERROR(VLOOKUP(J26,'KAYIT LİSTESİ'!$B$4:$H$767,6,0)),"",(VLOOKUP(J26,'KAYIT LİSTESİ'!$B$4:$H$767,6,0)))</f>
        <v/>
      </c>
      <c r="O26" s="424" t="str">
        <f t="shared" si="1"/>
        <v xml:space="preserve"> </v>
      </c>
      <c r="P26" s="362"/>
      <c r="Q26" s="361"/>
      <c r="R26" s="352"/>
    </row>
    <row r="27" spans="1:18" s="19" customFormat="1" ht="36.6" customHeight="1" x14ac:dyDescent="0.2">
      <c r="A27" s="350"/>
      <c r="B27" s="350"/>
      <c r="C27" s="353"/>
      <c r="D27" s="358"/>
      <c r="E27" s="359"/>
      <c r="F27" s="361"/>
      <c r="G27" s="360" t="str">
        <f>IF(ISTEXT(F27)," ",IFERROR(VLOOKUP(SMALL(puan!$P$4:$Q$111,COUNTIF(puan!$P$4:$Q$111,"&lt;"&amp;F27)+1),puan!$P$4:$Q$111,2,0),"    "))</f>
        <v xml:space="preserve">    </v>
      </c>
      <c r="H27" s="22"/>
      <c r="I27" s="350">
        <v>5</v>
      </c>
      <c r="J27" s="351" t="s">
        <v>292</v>
      </c>
      <c r="K27" s="352" t="str">
        <f>IF(ISERROR(VLOOKUP(J27,'KAYIT LİSTESİ'!$B$4:$H$767,2,0)),"",(VLOOKUP(J27,'KAYIT LİSTESİ'!$B$4:$H$767,2,0)))</f>
        <v/>
      </c>
      <c r="L27" s="353" t="str">
        <f>IF(ISERROR(VLOOKUP(J27,'KAYIT LİSTESİ'!$B$4:$H$767,4,0)),"",(VLOOKUP(J27,'KAYIT LİSTESİ'!$B$4:$H$767,4,0)))</f>
        <v/>
      </c>
      <c r="M27" s="354" t="str">
        <f>IF(ISERROR(VLOOKUP(J27,'KAYIT LİSTESİ'!$B$4:$H$767,5,0)),"",(VLOOKUP(J27,'KAYIT LİSTESİ'!$B$4:$H$767,5,0)))</f>
        <v/>
      </c>
      <c r="N27" s="354" t="str">
        <f>IF(ISERROR(VLOOKUP(J27,'KAYIT LİSTESİ'!$B$4:$H$767,6,0)),"",(VLOOKUP(J27,'KAYIT LİSTESİ'!$B$4:$H$767,6,0)))</f>
        <v/>
      </c>
      <c r="O27" s="424" t="str">
        <f t="shared" si="1"/>
        <v xml:space="preserve"> </v>
      </c>
      <c r="P27" s="362"/>
      <c r="Q27" s="361"/>
      <c r="R27" s="352"/>
    </row>
    <row r="28" spans="1:18" s="19" customFormat="1" ht="36.6" customHeight="1" x14ac:dyDescent="0.2">
      <c r="A28" s="350"/>
      <c r="B28" s="350"/>
      <c r="C28" s="353"/>
      <c r="D28" s="358"/>
      <c r="E28" s="359"/>
      <c r="F28" s="361"/>
      <c r="G28" s="360" t="str">
        <f>IF(ISTEXT(F28)," ",IFERROR(VLOOKUP(SMALL(puan!$P$4:$Q$111,COUNTIF(puan!$P$4:$Q$111,"&lt;"&amp;F28)+1),puan!$P$4:$Q$111,2,0),"    "))</f>
        <v xml:space="preserve">    </v>
      </c>
      <c r="H28" s="22"/>
      <c r="I28" s="350">
        <v>6</v>
      </c>
      <c r="J28" s="351" t="s">
        <v>293</v>
      </c>
      <c r="K28" s="352" t="str">
        <f>IF(ISERROR(VLOOKUP(J28,'KAYIT LİSTESİ'!$B$4:$H$767,2,0)),"",(VLOOKUP(J28,'KAYIT LİSTESİ'!$B$4:$H$767,2,0)))</f>
        <v/>
      </c>
      <c r="L28" s="353" t="str">
        <f>IF(ISERROR(VLOOKUP(J28,'KAYIT LİSTESİ'!$B$4:$H$767,4,0)),"",(VLOOKUP(J28,'KAYIT LİSTESİ'!$B$4:$H$767,4,0)))</f>
        <v/>
      </c>
      <c r="M28" s="354" t="str">
        <f>IF(ISERROR(VLOOKUP(J28,'KAYIT LİSTESİ'!$B$4:$H$767,5,0)),"",(VLOOKUP(J28,'KAYIT LİSTESİ'!$B$4:$H$767,5,0)))</f>
        <v/>
      </c>
      <c r="N28" s="354" t="str">
        <f>IF(ISERROR(VLOOKUP(J28,'KAYIT LİSTESİ'!$B$4:$H$767,6,0)),"",(VLOOKUP(J28,'KAYIT LİSTESİ'!$B$4:$H$767,6,0)))</f>
        <v/>
      </c>
      <c r="O28" s="424" t="str">
        <f t="shared" si="1"/>
        <v xml:space="preserve"> </v>
      </c>
      <c r="P28" s="362"/>
      <c r="Q28" s="361"/>
      <c r="R28" s="352"/>
    </row>
    <row r="29" spans="1:18" s="19" customFormat="1" ht="36.6" customHeight="1" x14ac:dyDescent="0.2">
      <c r="A29" s="350"/>
      <c r="B29" s="350"/>
      <c r="C29" s="353"/>
      <c r="D29" s="358"/>
      <c r="E29" s="359"/>
      <c r="F29" s="361"/>
      <c r="G29" s="360" t="str">
        <f>IF(ISTEXT(F29)," ",IFERROR(VLOOKUP(SMALL(puan!$P$4:$Q$111,COUNTIF(puan!$P$4:$Q$111,"&lt;"&amp;F29)+1),puan!$P$4:$Q$111,2,0),"    "))</f>
        <v xml:space="preserve">    </v>
      </c>
      <c r="H29" s="22"/>
      <c r="I29" s="350">
        <v>7</v>
      </c>
      <c r="J29" s="351" t="s">
        <v>294</v>
      </c>
      <c r="K29" s="352" t="str">
        <f>IF(ISERROR(VLOOKUP(J29,'KAYIT LİSTESİ'!$B$4:$H$767,2,0)),"",(VLOOKUP(J29,'KAYIT LİSTESİ'!$B$4:$H$767,2,0)))</f>
        <v/>
      </c>
      <c r="L29" s="353" t="str">
        <f>IF(ISERROR(VLOOKUP(J29,'KAYIT LİSTESİ'!$B$4:$H$767,4,0)),"",(VLOOKUP(J29,'KAYIT LİSTESİ'!$B$4:$H$767,4,0)))</f>
        <v/>
      </c>
      <c r="M29" s="354" t="str">
        <f>IF(ISERROR(VLOOKUP(J29,'KAYIT LİSTESİ'!$B$4:$H$767,5,0)),"",(VLOOKUP(J29,'KAYIT LİSTESİ'!$B$4:$H$767,5,0)))</f>
        <v/>
      </c>
      <c r="N29" s="354" t="str">
        <f>IF(ISERROR(VLOOKUP(J29,'KAYIT LİSTESİ'!$B$4:$H$767,6,0)),"",(VLOOKUP(J29,'KAYIT LİSTESİ'!$B$4:$H$767,6,0)))</f>
        <v/>
      </c>
      <c r="O29" s="424" t="str">
        <f t="shared" si="1"/>
        <v xml:space="preserve"> </v>
      </c>
      <c r="P29" s="362"/>
      <c r="Q29" s="361"/>
      <c r="R29" s="352"/>
    </row>
    <row r="30" spans="1:18" s="19" customFormat="1" ht="36.6" customHeight="1" x14ac:dyDescent="0.2">
      <c r="A30" s="350"/>
      <c r="B30" s="350"/>
      <c r="C30" s="353"/>
      <c r="D30" s="358"/>
      <c r="E30" s="359"/>
      <c r="F30" s="361"/>
      <c r="G30" s="360" t="str">
        <f>IF(ISTEXT(F30)," ",IFERROR(VLOOKUP(SMALL(puan!$P$4:$Q$111,COUNTIF(puan!$P$4:$Q$111,"&lt;"&amp;F30)+1),puan!$P$4:$Q$111,2,0),"    "))</f>
        <v xml:space="preserve">    </v>
      </c>
      <c r="H30" s="22"/>
      <c r="I30" s="350">
        <v>8</v>
      </c>
      <c r="J30" s="351" t="s">
        <v>295</v>
      </c>
      <c r="K30" s="352" t="str">
        <f>IF(ISERROR(VLOOKUP(J30,'KAYIT LİSTESİ'!$B$4:$H$767,2,0)),"",(VLOOKUP(J30,'KAYIT LİSTESİ'!$B$4:$H$767,2,0)))</f>
        <v/>
      </c>
      <c r="L30" s="353" t="str">
        <f>IF(ISERROR(VLOOKUP(J30,'KAYIT LİSTESİ'!$B$4:$H$767,4,0)),"",(VLOOKUP(J30,'KAYIT LİSTESİ'!$B$4:$H$767,4,0)))</f>
        <v/>
      </c>
      <c r="M30" s="354" t="str">
        <f>IF(ISERROR(VLOOKUP(J30,'KAYIT LİSTESİ'!$B$4:$H$767,5,0)),"",(VLOOKUP(J30,'KAYIT LİSTESİ'!$B$4:$H$767,5,0)))</f>
        <v/>
      </c>
      <c r="N30" s="354" t="str">
        <f>IF(ISERROR(VLOOKUP(J30,'KAYIT LİSTESİ'!$B$4:$H$767,6,0)),"",(VLOOKUP(J30,'KAYIT LİSTESİ'!$B$4:$H$767,6,0)))</f>
        <v/>
      </c>
      <c r="O30" s="424" t="str">
        <f t="shared" si="1"/>
        <v xml:space="preserve"> </v>
      </c>
      <c r="P30" s="362"/>
      <c r="Q30" s="361"/>
      <c r="R30" s="352"/>
    </row>
    <row r="31" spans="1:18" s="19" customFormat="1" ht="36.6" customHeight="1" x14ac:dyDescent="0.2">
      <c r="A31" s="350"/>
      <c r="B31" s="350"/>
      <c r="C31" s="353"/>
      <c r="D31" s="358"/>
      <c r="E31" s="359"/>
      <c r="F31" s="361"/>
      <c r="G31" s="360" t="str">
        <f>IF(ISTEXT(F31)," ",IFERROR(VLOOKUP(SMALL(puan!$P$4:$Q$111,COUNTIF(puan!$P$4:$Q$111,"&lt;"&amp;F31)+1),puan!$P$4:$Q$111,2,0),"    "))</f>
        <v xml:space="preserve">    </v>
      </c>
      <c r="H31" s="22"/>
      <c r="I31" s="350">
        <v>9</v>
      </c>
      <c r="J31" s="351" t="s">
        <v>296</v>
      </c>
      <c r="K31" s="352" t="str">
        <f>IF(ISERROR(VLOOKUP(J31,'KAYIT LİSTESİ'!$B$4:$H$767,2,0)),"",(VLOOKUP(J31,'KAYIT LİSTESİ'!$B$4:$H$767,2,0)))</f>
        <v/>
      </c>
      <c r="L31" s="353" t="str">
        <f>IF(ISERROR(VLOOKUP(J31,'KAYIT LİSTESİ'!$B$4:$H$767,4,0)),"",(VLOOKUP(J31,'KAYIT LİSTESİ'!$B$4:$H$767,4,0)))</f>
        <v/>
      </c>
      <c r="M31" s="354" t="str">
        <f>IF(ISERROR(VLOOKUP(J31,'KAYIT LİSTESİ'!$B$4:$H$767,5,0)),"",(VLOOKUP(J31,'KAYIT LİSTESİ'!$B$4:$H$767,5,0)))</f>
        <v/>
      </c>
      <c r="N31" s="354" t="str">
        <f>IF(ISERROR(VLOOKUP(J31,'KAYIT LİSTESİ'!$B$4:$H$767,6,0)),"",(VLOOKUP(J31,'KAYIT LİSTESİ'!$B$4:$H$767,6,0)))</f>
        <v/>
      </c>
      <c r="O31" s="424" t="str">
        <f t="shared" si="1"/>
        <v xml:space="preserve"> </v>
      </c>
      <c r="P31" s="362"/>
      <c r="Q31" s="361"/>
      <c r="R31" s="352"/>
    </row>
    <row r="32" spans="1:18" s="19" customFormat="1" ht="36.6" customHeight="1" x14ac:dyDescent="0.2">
      <c r="A32" s="350"/>
      <c r="B32" s="350"/>
      <c r="C32" s="353"/>
      <c r="D32" s="358"/>
      <c r="E32" s="359"/>
      <c r="F32" s="361"/>
      <c r="G32" s="360" t="str">
        <f>IF(ISTEXT(F32)," ",IFERROR(VLOOKUP(SMALL(puan!$P$4:$Q$111,COUNTIF(puan!$P$4:$Q$111,"&lt;"&amp;F32)+1),puan!$P$4:$Q$111,2,0),"    "))</f>
        <v xml:space="preserve">    </v>
      </c>
      <c r="H32" s="22"/>
      <c r="I32" s="350">
        <v>10</v>
      </c>
      <c r="J32" s="351" t="s">
        <v>297</v>
      </c>
      <c r="K32" s="352" t="str">
        <f>IF(ISERROR(VLOOKUP(J32,'KAYIT LİSTESİ'!$B$4:$H$767,2,0)),"",(VLOOKUP(J32,'KAYIT LİSTESİ'!$B$4:$H$767,2,0)))</f>
        <v/>
      </c>
      <c r="L32" s="353" t="str">
        <f>IF(ISERROR(VLOOKUP(J32,'KAYIT LİSTESİ'!$B$4:$H$767,4,0)),"",(VLOOKUP(J32,'KAYIT LİSTESİ'!$B$4:$H$767,4,0)))</f>
        <v/>
      </c>
      <c r="M32" s="354" t="str">
        <f>IF(ISERROR(VLOOKUP(J32,'KAYIT LİSTESİ'!$B$4:$H$767,5,0)),"",(VLOOKUP(J32,'KAYIT LİSTESİ'!$B$4:$H$767,5,0)))</f>
        <v/>
      </c>
      <c r="N32" s="354" t="str">
        <f>IF(ISERROR(VLOOKUP(J32,'KAYIT LİSTESİ'!$B$4:$H$767,6,0)),"",(VLOOKUP(J32,'KAYIT LİSTESİ'!$B$4:$H$767,6,0)))</f>
        <v/>
      </c>
      <c r="O32" s="424" t="str">
        <f t="shared" si="1"/>
        <v xml:space="preserve"> </v>
      </c>
      <c r="P32" s="362"/>
      <c r="Q32" s="361"/>
      <c r="R32" s="352"/>
    </row>
    <row r="33" spans="1:18" s="19" customFormat="1" ht="36.6" customHeight="1" x14ac:dyDescent="0.2">
      <c r="A33" s="350"/>
      <c r="B33" s="350"/>
      <c r="C33" s="353"/>
      <c r="D33" s="358"/>
      <c r="E33" s="359"/>
      <c r="F33" s="361"/>
      <c r="G33" s="360" t="str">
        <f>IF(ISTEXT(F33)," ",IFERROR(VLOOKUP(SMALL(puan!$P$4:$Q$111,COUNTIF(puan!$P$4:$Q$111,"&lt;"&amp;F33)+1),puan!$P$4:$Q$111,2,0),"    "))</f>
        <v xml:space="preserve">    </v>
      </c>
      <c r="H33" s="22"/>
      <c r="I33" s="350">
        <v>11</v>
      </c>
      <c r="J33" s="351" t="s">
        <v>298</v>
      </c>
      <c r="K33" s="352" t="str">
        <f>IF(ISERROR(VLOOKUP(J33,'KAYIT LİSTESİ'!$B$4:$H$767,2,0)),"",(VLOOKUP(J33,'KAYIT LİSTESİ'!$B$4:$H$767,2,0)))</f>
        <v/>
      </c>
      <c r="L33" s="353" t="str">
        <f>IF(ISERROR(VLOOKUP(J33,'KAYIT LİSTESİ'!$B$4:$H$767,4,0)),"",(VLOOKUP(J33,'KAYIT LİSTESİ'!$B$4:$H$767,4,0)))</f>
        <v/>
      </c>
      <c r="M33" s="354" t="str">
        <f>IF(ISERROR(VLOOKUP(J33,'KAYIT LİSTESİ'!$B$4:$H$767,5,0)),"",(VLOOKUP(J33,'KAYIT LİSTESİ'!$B$4:$H$767,5,0)))</f>
        <v/>
      </c>
      <c r="N33" s="354" t="str">
        <f>IF(ISERROR(VLOOKUP(J33,'KAYIT LİSTESİ'!$B$4:$H$767,6,0)),"",(VLOOKUP(J33,'KAYIT LİSTESİ'!$B$4:$H$767,6,0)))</f>
        <v/>
      </c>
      <c r="O33" s="424" t="str">
        <f t="shared" si="1"/>
        <v xml:space="preserve"> </v>
      </c>
      <c r="P33" s="362"/>
      <c r="Q33" s="361"/>
      <c r="R33" s="352"/>
    </row>
    <row r="34" spans="1:18" s="19" customFormat="1" ht="36.6" customHeight="1" x14ac:dyDescent="0.2">
      <c r="A34" s="350"/>
      <c r="B34" s="350"/>
      <c r="C34" s="353"/>
      <c r="D34" s="358"/>
      <c r="E34" s="359"/>
      <c r="F34" s="361"/>
      <c r="G34" s="360" t="str">
        <f>IF(ISTEXT(F34)," ",IFERROR(VLOOKUP(SMALL(puan!$P$4:$Q$111,COUNTIF(puan!$P$4:$Q$111,"&lt;"&amp;F34)+1),puan!$P$4:$Q$111,2,0),"    "))</f>
        <v xml:space="preserve">    </v>
      </c>
      <c r="H34" s="22"/>
      <c r="I34" s="350">
        <v>12</v>
      </c>
      <c r="J34" s="351" t="s">
        <v>299</v>
      </c>
      <c r="K34" s="352" t="str">
        <f>IF(ISERROR(VLOOKUP(J34,'KAYIT LİSTESİ'!$B$4:$H$767,2,0)),"",(VLOOKUP(J34,'KAYIT LİSTESİ'!$B$4:$H$767,2,0)))</f>
        <v/>
      </c>
      <c r="L34" s="353" t="str">
        <f>IF(ISERROR(VLOOKUP(J34,'KAYIT LİSTESİ'!$B$4:$H$767,4,0)),"",(VLOOKUP(J34,'KAYIT LİSTESİ'!$B$4:$H$767,4,0)))</f>
        <v/>
      </c>
      <c r="M34" s="354" t="str">
        <f>IF(ISERROR(VLOOKUP(J34,'KAYIT LİSTESİ'!$B$4:$H$767,5,0)),"",(VLOOKUP(J34,'KAYIT LİSTESİ'!$B$4:$H$767,5,0)))</f>
        <v/>
      </c>
      <c r="N34" s="354" t="str">
        <f>IF(ISERROR(VLOOKUP(J34,'KAYIT LİSTESİ'!$B$4:$H$767,6,0)),"",(VLOOKUP(J34,'KAYIT LİSTESİ'!$B$4:$H$767,6,0)))</f>
        <v/>
      </c>
      <c r="O34" s="424" t="str">
        <f t="shared" si="1"/>
        <v xml:space="preserve"> </v>
      </c>
      <c r="P34" s="362"/>
      <c r="Q34" s="361"/>
      <c r="R34" s="352"/>
    </row>
    <row r="35" spans="1:18" s="19" customFormat="1" ht="36.6" customHeight="1" x14ac:dyDescent="0.2">
      <c r="A35" s="350"/>
      <c r="B35" s="350"/>
      <c r="C35" s="353"/>
      <c r="D35" s="358"/>
      <c r="E35" s="359"/>
      <c r="F35" s="361"/>
      <c r="G35" s="360" t="str">
        <f>IF(ISTEXT(F35)," ",IFERROR(VLOOKUP(SMALL(puan!$P$4:$Q$111,COUNTIF(puan!$P$4:$Q$111,"&lt;"&amp;F35)+1),puan!$P$4:$Q$111,2,0),"    "))</f>
        <v xml:space="preserve">    </v>
      </c>
      <c r="H35" s="22"/>
      <c r="I35" s="248" t="s">
        <v>18</v>
      </c>
      <c r="J35" s="249"/>
      <c r="K35" s="249"/>
      <c r="L35" s="249"/>
      <c r="M35" s="249"/>
      <c r="N35" s="249"/>
      <c r="O35" s="423"/>
      <c r="P35" s="249"/>
      <c r="Q35" s="249"/>
      <c r="R35" s="250"/>
    </row>
    <row r="36" spans="1:18" s="19" customFormat="1" ht="36.6" customHeight="1" x14ac:dyDescent="0.2">
      <c r="A36" s="350"/>
      <c r="B36" s="350"/>
      <c r="C36" s="353"/>
      <c r="D36" s="358"/>
      <c r="E36" s="359"/>
      <c r="F36" s="361"/>
      <c r="G36" s="360" t="str">
        <f>IF(ISTEXT(F36)," ",IFERROR(VLOOKUP(SMALL(puan!$P$4:$Q$111,COUNTIF(puan!$P$4:$Q$111,"&lt;"&amp;F36)+1),puan!$P$4:$Q$111,2,0),"    "))</f>
        <v xml:space="preserve">    </v>
      </c>
      <c r="H36" s="22"/>
      <c r="I36" s="49" t="s">
        <v>12</v>
      </c>
      <c r="J36" s="49" t="s">
        <v>97</v>
      </c>
      <c r="K36" s="49" t="s">
        <v>96</v>
      </c>
      <c r="L36" s="129" t="s">
        <v>13</v>
      </c>
      <c r="M36" s="130" t="s">
        <v>14</v>
      </c>
      <c r="N36" s="130" t="s">
        <v>750</v>
      </c>
      <c r="O36" s="438" t="s">
        <v>1136</v>
      </c>
      <c r="P36" s="48" t="s">
        <v>735</v>
      </c>
      <c r="Q36" s="266" t="s">
        <v>735</v>
      </c>
      <c r="R36" s="49" t="s">
        <v>27</v>
      </c>
    </row>
    <row r="37" spans="1:18" s="19" customFormat="1" ht="36.6" customHeight="1" x14ac:dyDescent="0.2">
      <c r="A37" s="350"/>
      <c r="B37" s="350"/>
      <c r="C37" s="353"/>
      <c r="D37" s="358"/>
      <c r="E37" s="359"/>
      <c r="F37" s="361"/>
      <c r="G37" s="360" t="str">
        <f>IF(ISTEXT(F37)," ",IFERROR(VLOOKUP(SMALL(puan!$P$4:$Q$111,COUNTIF(puan!$P$4:$Q$111,"&lt;"&amp;F37)+1),puan!$P$4:$Q$111,2,0),"    "))</f>
        <v xml:space="preserve">    </v>
      </c>
      <c r="H37" s="22"/>
      <c r="I37" s="350">
        <v>1</v>
      </c>
      <c r="J37" s="351" t="s">
        <v>300</v>
      </c>
      <c r="K37" s="352" t="str">
        <f>IF(ISERROR(VLOOKUP(J37,'KAYIT LİSTESİ'!$B$4:$H$767,2,0)),"",(VLOOKUP(J37,'KAYIT LİSTESİ'!$B$4:$H$767,2,0)))</f>
        <v/>
      </c>
      <c r="L37" s="353" t="str">
        <f>IF(ISERROR(VLOOKUP(J37,'KAYIT LİSTESİ'!$B$4:$H$767,4,0)),"",(VLOOKUP(J37,'KAYIT LİSTESİ'!$B$4:$H$767,4,0)))</f>
        <v/>
      </c>
      <c r="M37" s="354" t="str">
        <f>IF(ISERROR(VLOOKUP(J37,'KAYIT LİSTESİ'!$B$4:$H$767,5,0)),"",(VLOOKUP(J37,'KAYIT LİSTESİ'!$B$4:$H$767,5,0)))</f>
        <v/>
      </c>
      <c r="N37" s="354" t="str">
        <f>IF(ISERROR(VLOOKUP(J37,'KAYIT LİSTESİ'!$B$4:$H$767,6,0)),"",(VLOOKUP(J37,'KAYIT LİSTESİ'!$B$4:$H$767,6,0)))</f>
        <v/>
      </c>
      <c r="O37" s="424" t="str">
        <f t="shared" ref="O37:O48" si="2">IF(IF(OR(P37="NM",P37="DNF",P37="DNS",P37="DQ",P37=""),P37,(ROUNDUP(P37,)+14))=0," ",IF(OR(P37="NM",P37="DNF",P37="DNS",P37="DQ",P37=""),P37,(ROUNDUP(P37,)+14)))</f>
        <v xml:space="preserve"> </v>
      </c>
      <c r="P37" s="362"/>
      <c r="Q37" s="361"/>
      <c r="R37" s="352"/>
    </row>
    <row r="38" spans="1:18" s="19" customFormat="1" ht="36.6" customHeight="1" x14ac:dyDescent="0.2">
      <c r="A38" s="350"/>
      <c r="B38" s="350"/>
      <c r="C38" s="353"/>
      <c r="D38" s="358"/>
      <c r="E38" s="359"/>
      <c r="F38" s="361"/>
      <c r="G38" s="360" t="str">
        <f>IF(ISTEXT(F38)," ",IFERROR(VLOOKUP(SMALL(puan!$P$4:$Q$111,COUNTIF(puan!$P$4:$Q$111,"&lt;"&amp;F38)+1),puan!$P$4:$Q$111,2,0),"    "))</f>
        <v xml:space="preserve">    </v>
      </c>
      <c r="H38" s="22"/>
      <c r="I38" s="350">
        <v>2</v>
      </c>
      <c r="J38" s="351" t="s">
        <v>301</v>
      </c>
      <c r="K38" s="352" t="str">
        <f>IF(ISERROR(VLOOKUP(J38,'KAYIT LİSTESİ'!$B$4:$H$767,2,0)),"",(VLOOKUP(J38,'KAYIT LİSTESİ'!$B$4:$H$767,2,0)))</f>
        <v/>
      </c>
      <c r="L38" s="353" t="str">
        <f>IF(ISERROR(VLOOKUP(J38,'KAYIT LİSTESİ'!$B$4:$H$767,4,0)),"",(VLOOKUP(J38,'KAYIT LİSTESİ'!$B$4:$H$767,4,0)))</f>
        <v/>
      </c>
      <c r="M38" s="354" t="str">
        <f>IF(ISERROR(VLOOKUP(J38,'KAYIT LİSTESİ'!$B$4:$H$767,5,0)),"",(VLOOKUP(J38,'KAYIT LİSTESİ'!$B$4:$H$767,5,0)))</f>
        <v/>
      </c>
      <c r="N38" s="354" t="str">
        <f>IF(ISERROR(VLOOKUP(J38,'KAYIT LİSTESİ'!$B$4:$H$767,6,0)),"",(VLOOKUP(J38,'KAYIT LİSTESİ'!$B$4:$H$767,6,0)))</f>
        <v/>
      </c>
      <c r="O38" s="424" t="str">
        <f t="shared" si="2"/>
        <v xml:space="preserve"> </v>
      </c>
      <c r="P38" s="362"/>
      <c r="Q38" s="361"/>
      <c r="R38" s="352"/>
    </row>
    <row r="39" spans="1:18" s="19" customFormat="1" ht="36.6" customHeight="1" x14ac:dyDescent="0.2">
      <c r="A39" s="350"/>
      <c r="B39" s="350"/>
      <c r="C39" s="353"/>
      <c r="D39" s="358"/>
      <c r="E39" s="359"/>
      <c r="F39" s="361"/>
      <c r="G39" s="360" t="str">
        <f>IF(ISTEXT(F39)," ",IFERROR(VLOOKUP(SMALL(puan!$P$4:$Q$111,COUNTIF(puan!$P$4:$Q$111,"&lt;"&amp;F39)+1),puan!$P$4:$Q$111,2,0),"    "))</f>
        <v xml:space="preserve">    </v>
      </c>
      <c r="H39" s="22"/>
      <c r="I39" s="350">
        <v>3</v>
      </c>
      <c r="J39" s="351" t="s">
        <v>302</v>
      </c>
      <c r="K39" s="352" t="str">
        <f>IF(ISERROR(VLOOKUP(J39,'KAYIT LİSTESİ'!$B$4:$H$767,2,0)),"",(VLOOKUP(J39,'KAYIT LİSTESİ'!$B$4:$H$767,2,0)))</f>
        <v/>
      </c>
      <c r="L39" s="353" t="str">
        <f>IF(ISERROR(VLOOKUP(J39,'KAYIT LİSTESİ'!$B$4:$H$767,4,0)),"",(VLOOKUP(J39,'KAYIT LİSTESİ'!$B$4:$H$767,4,0)))</f>
        <v/>
      </c>
      <c r="M39" s="354" t="str">
        <f>IF(ISERROR(VLOOKUP(J39,'KAYIT LİSTESİ'!$B$4:$H$767,5,0)),"",(VLOOKUP(J39,'KAYIT LİSTESİ'!$B$4:$H$767,5,0)))</f>
        <v/>
      </c>
      <c r="N39" s="354" t="str">
        <f>IF(ISERROR(VLOOKUP(J39,'KAYIT LİSTESİ'!$B$4:$H$767,6,0)),"",(VLOOKUP(J39,'KAYIT LİSTESİ'!$B$4:$H$767,6,0)))</f>
        <v/>
      </c>
      <c r="O39" s="424" t="str">
        <f t="shared" si="2"/>
        <v xml:space="preserve"> </v>
      </c>
      <c r="P39" s="362"/>
      <c r="Q39" s="361"/>
      <c r="R39" s="352"/>
    </row>
    <row r="40" spans="1:18" s="19" customFormat="1" ht="36.6" customHeight="1" x14ac:dyDescent="0.2">
      <c r="A40" s="350"/>
      <c r="B40" s="350"/>
      <c r="C40" s="353"/>
      <c r="D40" s="358"/>
      <c r="E40" s="359"/>
      <c r="F40" s="361"/>
      <c r="G40" s="360" t="str">
        <f>IF(ISTEXT(F40)," ",IFERROR(VLOOKUP(SMALL(puan!$P$4:$Q$111,COUNTIF(puan!$P$4:$Q$111,"&lt;"&amp;F40)+1),puan!$P$4:$Q$111,2,0),"    "))</f>
        <v xml:space="preserve">    </v>
      </c>
      <c r="H40" s="22"/>
      <c r="I40" s="350">
        <v>4</v>
      </c>
      <c r="J40" s="351" t="s">
        <v>303</v>
      </c>
      <c r="K40" s="352" t="str">
        <f>IF(ISERROR(VLOOKUP(J40,'KAYIT LİSTESİ'!$B$4:$H$767,2,0)),"",(VLOOKUP(J40,'KAYIT LİSTESİ'!$B$4:$H$767,2,0)))</f>
        <v/>
      </c>
      <c r="L40" s="353" t="str">
        <f>IF(ISERROR(VLOOKUP(J40,'KAYIT LİSTESİ'!$B$4:$H$767,4,0)),"",(VLOOKUP(J40,'KAYIT LİSTESİ'!$B$4:$H$767,4,0)))</f>
        <v/>
      </c>
      <c r="M40" s="354" t="str">
        <f>IF(ISERROR(VLOOKUP(J40,'KAYIT LİSTESİ'!$B$4:$H$767,5,0)),"",(VLOOKUP(J40,'KAYIT LİSTESİ'!$B$4:$H$767,5,0)))</f>
        <v/>
      </c>
      <c r="N40" s="354" t="str">
        <f>IF(ISERROR(VLOOKUP(J40,'KAYIT LİSTESİ'!$B$4:$H$767,6,0)),"",(VLOOKUP(J40,'KAYIT LİSTESİ'!$B$4:$H$767,6,0)))</f>
        <v/>
      </c>
      <c r="O40" s="424" t="str">
        <f t="shared" si="2"/>
        <v xml:space="preserve"> </v>
      </c>
      <c r="P40" s="362"/>
      <c r="Q40" s="361"/>
      <c r="R40" s="352"/>
    </row>
    <row r="41" spans="1:18" s="19" customFormat="1" ht="36.6" customHeight="1" x14ac:dyDescent="0.2">
      <c r="A41" s="350"/>
      <c r="B41" s="350"/>
      <c r="C41" s="353"/>
      <c r="D41" s="358"/>
      <c r="E41" s="359"/>
      <c r="F41" s="361"/>
      <c r="G41" s="360" t="str">
        <f>IF(ISTEXT(F41)," ",IFERROR(VLOOKUP(SMALL(puan!$P$4:$Q$111,COUNTIF(puan!$P$4:$Q$111,"&lt;"&amp;F41)+1),puan!$P$4:$Q$111,2,0),"    "))</f>
        <v xml:space="preserve">    </v>
      </c>
      <c r="H41" s="22"/>
      <c r="I41" s="350">
        <v>5</v>
      </c>
      <c r="J41" s="351" t="s">
        <v>304</v>
      </c>
      <c r="K41" s="352" t="str">
        <f>IF(ISERROR(VLOOKUP(J41,'KAYIT LİSTESİ'!$B$4:$H$767,2,0)),"",(VLOOKUP(J41,'KAYIT LİSTESİ'!$B$4:$H$767,2,0)))</f>
        <v/>
      </c>
      <c r="L41" s="353" t="str">
        <f>IF(ISERROR(VLOOKUP(J41,'KAYIT LİSTESİ'!$B$4:$H$767,4,0)),"",(VLOOKUP(J41,'KAYIT LİSTESİ'!$B$4:$H$767,4,0)))</f>
        <v/>
      </c>
      <c r="M41" s="354" t="str">
        <f>IF(ISERROR(VLOOKUP(J41,'KAYIT LİSTESİ'!$B$4:$H$767,5,0)),"",(VLOOKUP(J41,'KAYIT LİSTESİ'!$B$4:$H$767,5,0)))</f>
        <v/>
      </c>
      <c r="N41" s="354" t="str">
        <f>IF(ISERROR(VLOOKUP(J41,'KAYIT LİSTESİ'!$B$4:$H$767,6,0)),"",(VLOOKUP(J41,'KAYIT LİSTESİ'!$B$4:$H$767,6,0)))</f>
        <v/>
      </c>
      <c r="O41" s="424" t="str">
        <f t="shared" si="2"/>
        <v xml:space="preserve"> </v>
      </c>
      <c r="P41" s="362"/>
      <c r="Q41" s="361"/>
      <c r="R41" s="352"/>
    </row>
    <row r="42" spans="1:18" s="19" customFormat="1" ht="36.6" customHeight="1" x14ac:dyDescent="0.2">
      <c r="A42" s="350"/>
      <c r="B42" s="350"/>
      <c r="C42" s="353"/>
      <c r="D42" s="358"/>
      <c r="E42" s="359"/>
      <c r="F42" s="361"/>
      <c r="G42" s="360" t="str">
        <f>IF(ISTEXT(F42)," ",IFERROR(VLOOKUP(SMALL(puan!$P$4:$Q$111,COUNTIF(puan!$P$4:$Q$111,"&lt;"&amp;F42)+1),puan!$P$4:$Q$111,2,0),"    "))</f>
        <v xml:space="preserve">    </v>
      </c>
      <c r="H42" s="22"/>
      <c r="I42" s="350">
        <v>6</v>
      </c>
      <c r="J42" s="351" t="s">
        <v>305</v>
      </c>
      <c r="K42" s="352" t="str">
        <f>IF(ISERROR(VLOOKUP(J42,'KAYIT LİSTESİ'!$B$4:$H$767,2,0)),"",(VLOOKUP(J42,'KAYIT LİSTESİ'!$B$4:$H$767,2,0)))</f>
        <v/>
      </c>
      <c r="L42" s="353" t="str">
        <f>IF(ISERROR(VLOOKUP(J42,'KAYIT LİSTESİ'!$B$4:$H$767,4,0)),"",(VLOOKUP(J42,'KAYIT LİSTESİ'!$B$4:$H$767,4,0)))</f>
        <v/>
      </c>
      <c r="M42" s="354" t="str">
        <f>IF(ISERROR(VLOOKUP(J42,'KAYIT LİSTESİ'!$B$4:$H$767,5,0)),"",(VLOOKUP(J42,'KAYIT LİSTESİ'!$B$4:$H$767,5,0)))</f>
        <v/>
      </c>
      <c r="N42" s="354" t="str">
        <f>IF(ISERROR(VLOOKUP(J42,'KAYIT LİSTESİ'!$B$4:$H$767,6,0)),"",(VLOOKUP(J42,'KAYIT LİSTESİ'!$B$4:$H$767,6,0)))</f>
        <v/>
      </c>
      <c r="O42" s="424" t="str">
        <f t="shared" si="2"/>
        <v xml:space="preserve"> </v>
      </c>
      <c r="P42" s="362"/>
      <c r="Q42" s="361"/>
      <c r="R42" s="352"/>
    </row>
    <row r="43" spans="1:18" s="19" customFormat="1" ht="36.6" customHeight="1" x14ac:dyDescent="0.2">
      <c r="A43" s="350"/>
      <c r="B43" s="350"/>
      <c r="C43" s="353"/>
      <c r="D43" s="358"/>
      <c r="E43" s="359"/>
      <c r="F43" s="361"/>
      <c r="G43" s="360" t="str">
        <f>IF(ISTEXT(F43)," ",IFERROR(VLOOKUP(SMALL(puan!$P$4:$Q$111,COUNTIF(puan!$P$4:$Q$111,"&lt;"&amp;F43)+1),puan!$P$4:$Q$111,2,0),"    "))</f>
        <v xml:space="preserve">    </v>
      </c>
      <c r="H43" s="22"/>
      <c r="I43" s="350">
        <v>7</v>
      </c>
      <c r="J43" s="351" t="s">
        <v>306</v>
      </c>
      <c r="K43" s="352" t="str">
        <f>IF(ISERROR(VLOOKUP(J43,'KAYIT LİSTESİ'!$B$4:$H$767,2,0)),"",(VLOOKUP(J43,'KAYIT LİSTESİ'!$B$4:$H$767,2,0)))</f>
        <v/>
      </c>
      <c r="L43" s="353" t="str">
        <f>IF(ISERROR(VLOOKUP(J43,'KAYIT LİSTESİ'!$B$4:$H$767,4,0)),"",(VLOOKUP(J43,'KAYIT LİSTESİ'!$B$4:$H$767,4,0)))</f>
        <v/>
      </c>
      <c r="M43" s="354" t="str">
        <f>IF(ISERROR(VLOOKUP(J43,'KAYIT LİSTESİ'!$B$4:$H$767,5,0)),"",(VLOOKUP(J43,'KAYIT LİSTESİ'!$B$4:$H$767,5,0)))</f>
        <v/>
      </c>
      <c r="N43" s="354" t="str">
        <f>IF(ISERROR(VLOOKUP(J43,'KAYIT LİSTESİ'!$B$4:$H$767,6,0)),"",(VLOOKUP(J43,'KAYIT LİSTESİ'!$B$4:$H$767,6,0)))</f>
        <v/>
      </c>
      <c r="O43" s="424" t="str">
        <f t="shared" si="2"/>
        <v xml:space="preserve"> </v>
      </c>
      <c r="P43" s="362"/>
      <c r="Q43" s="361"/>
      <c r="R43" s="352"/>
    </row>
    <row r="44" spans="1:18" s="19" customFormat="1" ht="36.6" customHeight="1" x14ac:dyDescent="0.2">
      <c r="A44" s="350"/>
      <c r="B44" s="350"/>
      <c r="C44" s="353"/>
      <c r="D44" s="358"/>
      <c r="E44" s="359"/>
      <c r="F44" s="361"/>
      <c r="G44" s="360" t="str">
        <f>IF(ISTEXT(F44)," ",IFERROR(VLOOKUP(SMALL(puan!$P$4:$Q$111,COUNTIF(puan!$P$4:$Q$111,"&lt;"&amp;F44)+1),puan!$P$4:$Q$111,2,0),"    "))</f>
        <v xml:space="preserve">    </v>
      </c>
      <c r="H44" s="22"/>
      <c r="I44" s="350">
        <v>8</v>
      </c>
      <c r="J44" s="351" t="s">
        <v>307</v>
      </c>
      <c r="K44" s="352" t="str">
        <f>IF(ISERROR(VLOOKUP(J44,'KAYIT LİSTESİ'!$B$4:$H$767,2,0)),"",(VLOOKUP(J44,'KAYIT LİSTESİ'!$B$4:$H$767,2,0)))</f>
        <v/>
      </c>
      <c r="L44" s="353" t="str">
        <f>IF(ISERROR(VLOOKUP(J44,'KAYIT LİSTESİ'!$B$4:$H$767,4,0)),"",(VLOOKUP(J44,'KAYIT LİSTESİ'!$B$4:$H$767,4,0)))</f>
        <v/>
      </c>
      <c r="M44" s="354" t="str">
        <f>IF(ISERROR(VLOOKUP(J44,'KAYIT LİSTESİ'!$B$4:$H$767,5,0)),"",(VLOOKUP(J44,'KAYIT LİSTESİ'!$B$4:$H$767,5,0)))</f>
        <v/>
      </c>
      <c r="N44" s="354" t="str">
        <f>IF(ISERROR(VLOOKUP(J44,'KAYIT LİSTESİ'!$B$4:$H$767,6,0)),"",(VLOOKUP(J44,'KAYIT LİSTESİ'!$B$4:$H$767,6,0)))</f>
        <v/>
      </c>
      <c r="O44" s="424" t="str">
        <f t="shared" si="2"/>
        <v xml:space="preserve"> </v>
      </c>
      <c r="P44" s="362"/>
      <c r="Q44" s="361"/>
      <c r="R44" s="352"/>
    </row>
    <row r="45" spans="1:18" s="19" customFormat="1" ht="36.6" customHeight="1" x14ac:dyDescent="0.2">
      <c r="A45" s="350"/>
      <c r="B45" s="350"/>
      <c r="C45" s="353"/>
      <c r="D45" s="358"/>
      <c r="E45" s="359"/>
      <c r="F45" s="361"/>
      <c r="G45" s="360" t="str">
        <f>IF(ISTEXT(F45)," ",IFERROR(VLOOKUP(SMALL(puan!$P$4:$Q$111,COUNTIF(puan!$P$4:$Q$111,"&lt;"&amp;F45)+1),puan!$P$4:$Q$111,2,0),"    "))</f>
        <v xml:space="preserve">    </v>
      </c>
      <c r="H45" s="22"/>
      <c r="I45" s="350">
        <v>9</v>
      </c>
      <c r="J45" s="351" t="s">
        <v>308</v>
      </c>
      <c r="K45" s="352" t="str">
        <f>IF(ISERROR(VLOOKUP(J45,'KAYIT LİSTESİ'!$B$4:$H$767,2,0)),"",(VLOOKUP(J45,'KAYIT LİSTESİ'!$B$4:$H$767,2,0)))</f>
        <v/>
      </c>
      <c r="L45" s="353" t="str">
        <f>IF(ISERROR(VLOOKUP(J45,'KAYIT LİSTESİ'!$B$4:$H$767,4,0)),"",(VLOOKUP(J45,'KAYIT LİSTESİ'!$B$4:$H$767,4,0)))</f>
        <v/>
      </c>
      <c r="M45" s="354" t="str">
        <f>IF(ISERROR(VLOOKUP(J45,'KAYIT LİSTESİ'!$B$4:$H$767,5,0)),"",(VLOOKUP(J45,'KAYIT LİSTESİ'!$B$4:$H$767,5,0)))</f>
        <v/>
      </c>
      <c r="N45" s="354" t="str">
        <f>IF(ISERROR(VLOOKUP(J45,'KAYIT LİSTESİ'!$B$4:$H$767,6,0)),"",(VLOOKUP(J45,'KAYIT LİSTESİ'!$B$4:$H$767,6,0)))</f>
        <v/>
      </c>
      <c r="O45" s="424" t="str">
        <f t="shared" si="2"/>
        <v xml:space="preserve"> </v>
      </c>
      <c r="P45" s="362"/>
      <c r="Q45" s="361"/>
      <c r="R45" s="352"/>
    </row>
    <row r="46" spans="1:18" s="19" customFormat="1" ht="36.6" customHeight="1" x14ac:dyDescent="0.2">
      <c r="A46" s="350"/>
      <c r="B46" s="350"/>
      <c r="C46" s="353"/>
      <c r="D46" s="358"/>
      <c r="E46" s="359"/>
      <c r="F46" s="361"/>
      <c r="G46" s="360" t="str">
        <f>IF(ISTEXT(F46)," ",IFERROR(VLOOKUP(SMALL(puan!$P$4:$Q$111,COUNTIF(puan!$P$4:$Q$111,"&lt;"&amp;F46)+1),puan!$P$4:$Q$111,2,0),"    "))</f>
        <v xml:space="preserve">    </v>
      </c>
      <c r="H46" s="22"/>
      <c r="I46" s="350">
        <v>10</v>
      </c>
      <c r="J46" s="351" t="s">
        <v>309</v>
      </c>
      <c r="K46" s="352" t="str">
        <f>IF(ISERROR(VLOOKUP(J46,'KAYIT LİSTESİ'!$B$4:$H$767,2,0)),"",(VLOOKUP(J46,'KAYIT LİSTESİ'!$B$4:$H$767,2,0)))</f>
        <v/>
      </c>
      <c r="L46" s="353" t="str">
        <f>IF(ISERROR(VLOOKUP(J46,'KAYIT LİSTESİ'!$B$4:$H$767,4,0)),"",(VLOOKUP(J46,'KAYIT LİSTESİ'!$B$4:$H$767,4,0)))</f>
        <v/>
      </c>
      <c r="M46" s="354" t="str">
        <f>IF(ISERROR(VLOOKUP(J46,'KAYIT LİSTESİ'!$B$4:$H$767,5,0)),"",(VLOOKUP(J46,'KAYIT LİSTESİ'!$B$4:$H$767,5,0)))</f>
        <v/>
      </c>
      <c r="N46" s="354" t="str">
        <f>IF(ISERROR(VLOOKUP(J46,'KAYIT LİSTESİ'!$B$4:$H$767,6,0)),"",(VLOOKUP(J46,'KAYIT LİSTESİ'!$B$4:$H$767,6,0)))</f>
        <v/>
      </c>
      <c r="O46" s="424" t="str">
        <f t="shared" si="2"/>
        <v xml:space="preserve"> </v>
      </c>
      <c r="P46" s="362"/>
      <c r="Q46" s="361"/>
      <c r="R46" s="352"/>
    </row>
    <row r="47" spans="1:18" s="19" customFormat="1" ht="36.6" customHeight="1" x14ac:dyDescent="0.2">
      <c r="A47" s="350"/>
      <c r="B47" s="350"/>
      <c r="C47" s="353"/>
      <c r="D47" s="358"/>
      <c r="E47" s="359"/>
      <c r="F47" s="361"/>
      <c r="G47" s="360" t="str">
        <f>IF(ISTEXT(F47)," ",IFERROR(VLOOKUP(SMALL(puan!$P$4:$Q$111,COUNTIF(puan!$P$4:$Q$111,"&lt;"&amp;F47)+1),puan!$P$4:$Q$111,2,0),"    "))</f>
        <v xml:space="preserve">    </v>
      </c>
      <c r="H47" s="22"/>
      <c r="I47" s="350">
        <v>11</v>
      </c>
      <c r="J47" s="351" t="s">
        <v>310</v>
      </c>
      <c r="K47" s="352" t="str">
        <f>IF(ISERROR(VLOOKUP(J47,'KAYIT LİSTESİ'!$B$4:$H$767,2,0)),"",(VLOOKUP(J47,'KAYIT LİSTESİ'!$B$4:$H$767,2,0)))</f>
        <v/>
      </c>
      <c r="L47" s="353" t="str">
        <f>IF(ISERROR(VLOOKUP(J47,'KAYIT LİSTESİ'!$B$4:$H$767,4,0)),"",(VLOOKUP(J47,'KAYIT LİSTESİ'!$B$4:$H$767,4,0)))</f>
        <v/>
      </c>
      <c r="M47" s="354" t="str">
        <f>IF(ISERROR(VLOOKUP(J47,'KAYIT LİSTESİ'!$B$4:$H$767,5,0)),"",(VLOOKUP(J47,'KAYIT LİSTESİ'!$B$4:$H$767,5,0)))</f>
        <v/>
      </c>
      <c r="N47" s="354" t="str">
        <f>IF(ISERROR(VLOOKUP(J47,'KAYIT LİSTESİ'!$B$4:$H$767,6,0)),"",(VLOOKUP(J47,'KAYIT LİSTESİ'!$B$4:$H$767,6,0)))</f>
        <v/>
      </c>
      <c r="O47" s="424" t="str">
        <f t="shared" si="2"/>
        <v xml:space="preserve"> </v>
      </c>
      <c r="P47" s="362"/>
      <c r="Q47" s="361"/>
      <c r="R47" s="352"/>
    </row>
    <row r="48" spans="1:18" s="19" customFormat="1" ht="36.6" customHeight="1" x14ac:dyDescent="0.2">
      <c r="A48" s="350"/>
      <c r="B48" s="350"/>
      <c r="C48" s="353"/>
      <c r="D48" s="358"/>
      <c r="E48" s="359"/>
      <c r="F48" s="361"/>
      <c r="G48" s="360" t="str">
        <f>IF(ISTEXT(F48)," ",IFERROR(VLOOKUP(SMALL(puan!$P$4:$Q$111,COUNTIF(puan!$P$4:$Q$111,"&lt;"&amp;F48)+1),puan!$P$4:$Q$111,2,0),"    "))</f>
        <v xml:space="preserve">    </v>
      </c>
      <c r="H48" s="22"/>
      <c r="I48" s="350">
        <v>12</v>
      </c>
      <c r="J48" s="351" t="s">
        <v>311</v>
      </c>
      <c r="K48" s="352" t="str">
        <f>IF(ISERROR(VLOOKUP(J48,'KAYIT LİSTESİ'!$B$4:$H$767,2,0)),"",(VLOOKUP(J48,'KAYIT LİSTESİ'!$B$4:$H$767,2,0)))</f>
        <v/>
      </c>
      <c r="L48" s="353" t="str">
        <f>IF(ISERROR(VLOOKUP(J48,'KAYIT LİSTESİ'!$B$4:$H$767,4,0)),"",(VLOOKUP(J48,'KAYIT LİSTESİ'!$B$4:$H$767,4,0)))</f>
        <v/>
      </c>
      <c r="M48" s="354" t="str">
        <f>IF(ISERROR(VLOOKUP(J48,'KAYIT LİSTESİ'!$B$4:$H$767,5,0)),"",(VLOOKUP(J48,'KAYIT LİSTESİ'!$B$4:$H$767,5,0)))</f>
        <v/>
      </c>
      <c r="N48" s="354" t="str">
        <f>IF(ISERROR(VLOOKUP(J48,'KAYIT LİSTESİ'!$B$4:$H$767,6,0)),"",(VLOOKUP(J48,'KAYIT LİSTESİ'!$B$4:$H$767,6,0)))</f>
        <v/>
      </c>
      <c r="O48" s="424" t="str">
        <f t="shared" si="2"/>
        <v xml:space="preserve"> </v>
      </c>
      <c r="P48" s="362"/>
      <c r="Q48" s="361"/>
      <c r="R48" s="352"/>
    </row>
    <row r="49" spans="1:18" s="19" customFormat="1" ht="36.6" customHeight="1" x14ac:dyDescent="0.2">
      <c r="A49" s="30" t="s">
        <v>19</v>
      </c>
      <c r="B49" s="30"/>
      <c r="C49" s="30"/>
      <c r="D49" s="58"/>
      <c r="E49" s="51" t="s">
        <v>0</v>
      </c>
      <c r="F49" s="181" t="s">
        <v>1</v>
      </c>
      <c r="G49" s="27"/>
      <c r="H49" s="22"/>
      <c r="I49" s="31"/>
      <c r="J49" s="31"/>
      <c r="K49" s="31"/>
      <c r="L49" s="29"/>
      <c r="M49" s="54" t="s">
        <v>3</v>
      </c>
      <c r="N49" s="55" t="s">
        <v>3</v>
      </c>
      <c r="O49" s="425"/>
      <c r="P49" s="55"/>
      <c r="Q49" s="176" t="s">
        <v>3</v>
      </c>
      <c r="R49" s="30"/>
    </row>
    <row r="55" spans="1:18" ht="15.75" hidden="1" customHeight="1" x14ac:dyDescent="0.2">
      <c r="D55" s="52" t="s">
        <v>864</v>
      </c>
    </row>
    <row r="56" spans="1:18" hidden="1" x14ac:dyDescent="0.2">
      <c r="D56" s="52" t="s">
        <v>852</v>
      </c>
    </row>
    <row r="57" spans="1:18" hidden="1" x14ac:dyDescent="0.2">
      <c r="D57" s="52" t="s">
        <v>863</v>
      </c>
    </row>
    <row r="58" spans="1:18" hidden="1" x14ac:dyDescent="0.2">
      <c r="D58" s="52" t="s">
        <v>833</v>
      </c>
    </row>
    <row r="59" spans="1:18" hidden="1" x14ac:dyDescent="0.2">
      <c r="D59" s="52" t="s">
        <v>867</v>
      </c>
    </row>
    <row r="60" spans="1:18" hidden="1" x14ac:dyDescent="0.2">
      <c r="D60" s="52" t="s">
        <v>857</v>
      </c>
    </row>
    <row r="61" spans="1:18" hidden="1" x14ac:dyDescent="0.2">
      <c r="D61" s="52" t="s">
        <v>849</v>
      </c>
    </row>
    <row r="62" spans="1:18" hidden="1" x14ac:dyDescent="0.2">
      <c r="D62" s="52" t="s">
        <v>870</v>
      </c>
    </row>
    <row r="63" spans="1:18" hidden="1" x14ac:dyDescent="0.2">
      <c r="D63" s="52" t="s">
        <v>846</v>
      </c>
    </row>
    <row r="64" spans="1:18" hidden="1" x14ac:dyDescent="0.2">
      <c r="D64" s="52" t="s">
        <v>877</v>
      </c>
    </row>
    <row r="65" spans="4:4" hidden="1" x14ac:dyDescent="0.2">
      <c r="D65" s="52" t="s">
        <v>850</v>
      </c>
    </row>
    <row r="66" spans="4:4" hidden="1" x14ac:dyDescent="0.2">
      <c r="D66" s="52" t="s">
        <v>879</v>
      </c>
    </row>
    <row r="67" spans="4:4" hidden="1" x14ac:dyDescent="0.2">
      <c r="D67" s="52" t="s">
        <v>861</v>
      </c>
    </row>
    <row r="68" spans="4:4" hidden="1" x14ac:dyDescent="0.2">
      <c r="D68" s="52" t="s">
        <v>862</v>
      </c>
    </row>
    <row r="69" spans="4:4" hidden="1" x14ac:dyDescent="0.2">
      <c r="D69" s="52" t="s">
        <v>851</v>
      </c>
    </row>
    <row r="70" spans="4:4" hidden="1" x14ac:dyDescent="0.2">
      <c r="D70" s="52" t="s">
        <v>881</v>
      </c>
    </row>
    <row r="71" spans="4:4" hidden="1" x14ac:dyDescent="0.2">
      <c r="D71" s="52" t="s">
        <v>868</v>
      </c>
    </row>
    <row r="72" spans="4:4" hidden="1" x14ac:dyDescent="0.2">
      <c r="D72" s="52" t="s">
        <v>831</v>
      </c>
    </row>
    <row r="73" spans="4:4" hidden="1" x14ac:dyDescent="0.2">
      <c r="D73" s="52" t="s">
        <v>840</v>
      </c>
    </row>
    <row r="74" spans="4:4" hidden="1" x14ac:dyDescent="0.2">
      <c r="D74" s="52" t="s">
        <v>871</v>
      </c>
    </row>
    <row r="75" spans="4:4" hidden="1" x14ac:dyDescent="0.2">
      <c r="D75" s="52" t="s">
        <v>832</v>
      </c>
    </row>
    <row r="76" spans="4:4" hidden="1" x14ac:dyDescent="0.2">
      <c r="D76" s="52" t="s">
        <v>880</v>
      </c>
    </row>
    <row r="77" spans="4:4" hidden="1" x14ac:dyDescent="0.2">
      <c r="D77" s="52" t="s">
        <v>844</v>
      </c>
    </row>
    <row r="78" spans="4:4" hidden="1" x14ac:dyDescent="0.2">
      <c r="D78" s="52" t="s">
        <v>841</v>
      </c>
    </row>
    <row r="79" spans="4:4" hidden="1" x14ac:dyDescent="0.2">
      <c r="D79" s="52" t="s">
        <v>855</v>
      </c>
    </row>
    <row r="80" spans="4:4" hidden="1" x14ac:dyDescent="0.2">
      <c r="D80" s="52" t="s">
        <v>878</v>
      </c>
    </row>
    <row r="81" spans="4:4" hidden="1" x14ac:dyDescent="0.2">
      <c r="D81" s="52" t="s">
        <v>830</v>
      </c>
    </row>
    <row r="82" spans="4:4" hidden="1" x14ac:dyDescent="0.2">
      <c r="D82" s="52" t="s">
        <v>876</v>
      </c>
    </row>
    <row r="83" spans="4:4" hidden="1" x14ac:dyDescent="0.2">
      <c r="D83" s="52" t="s">
        <v>838</v>
      </c>
    </row>
    <row r="84" spans="4:4" hidden="1" x14ac:dyDescent="0.2">
      <c r="D84" s="52" t="s">
        <v>859</v>
      </c>
    </row>
    <row r="85" spans="4:4" hidden="1" x14ac:dyDescent="0.2">
      <c r="D85" s="52" t="s">
        <v>872</v>
      </c>
    </row>
    <row r="86" spans="4:4" hidden="1" x14ac:dyDescent="0.2">
      <c r="D86" s="52" t="s">
        <v>829</v>
      </c>
    </row>
    <row r="87" spans="4:4" hidden="1" x14ac:dyDescent="0.2">
      <c r="D87" s="52" t="s">
        <v>834</v>
      </c>
    </row>
    <row r="88" spans="4:4" hidden="1" x14ac:dyDescent="0.2">
      <c r="D88" s="52" t="s">
        <v>835</v>
      </c>
    </row>
    <row r="89" spans="4:4" hidden="1" x14ac:dyDescent="0.2">
      <c r="D89" s="52" t="s">
        <v>842</v>
      </c>
    </row>
    <row r="90" spans="4:4" hidden="1" x14ac:dyDescent="0.2">
      <c r="D90" s="52" t="s">
        <v>848</v>
      </c>
    </row>
    <row r="91" spans="4:4" hidden="1" x14ac:dyDescent="0.2">
      <c r="D91" s="52" t="s">
        <v>854</v>
      </c>
    </row>
    <row r="92" spans="4:4" hidden="1" x14ac:dyDescent="0.2">
      <c r="D92" s="52" t="s">
        <v>858</v>
      </c>
    </row>
    <row r="93" spans="4:4" hidden="1" x14ac:dyDescent="0.2">
      <c r="D93" s="52" t="s">
        <v>860</v>
      </c>
    </row>
    <row r="94" spans="4:4" hidden="1" x14ac:dyDescent="0.2">
      <c r="D94" s="52" t="s">
        <v>865</v>
      </c>
    </row>
    <row r="95" spans="4:4" hidden="1" x14ac:dyDescent="0.2">
      <c r="D95" s="52" t="s">
        <v>866</v>
      </c>
    </row>
    <row r="96" spans="4:4" hidden="1" x14ac:dyDescent="0.2">
      <c r="D96" s="52" t="s">
        <v>869</v>
      </c>
    </row>
    <row r="97" spans="4:4" hidden="1" x14ac:dyDescent="0.2">
      <c r="D97" s="52" t="s">
        <v>836</v>
      </c>
    </row>
    <row r="98" spans="4:4" hidden="1" x14ac:dyDescent="0.2">
      <c r="D98" s="52" t="s">
        <v>873</v>
      </c>
    </row>
    <row r="99" spans="4:4" hidden="1" x14ac:dyDescent="0.2">
      <c r="D99" s="52" t="s">
        <v>874</v>
      </c>
    </row>
    <row r="100" spans="4:4" hidden="1" x14ac:dyDescent="0.2">
      <c r="D100" s="52" t="s">
        <v>875</v>
      </c>
    </row>
    <row r="101" spans="4:4" hidden="1" x14ac:dyDescent="0.2">
      <c r="D101" s="52" t="s">
        <v>883</v>
      </c>
    </row>
    <row r="102" spans="4:4" hidden="1" x14ac:dyDescent="0.2">
      <c r="D102" s="52" t="s">
        <v>884</v>
      </c>
    </row>
    <row r="103" spans="4:4" hidden="1" x14ac:dyDescent="0.2">
      <c r="D103" s="52" t="s">
        <v>882</v>
      </c>
    </row>
    <row r="104" spans="4:4" hidden="1" x14ac:dyDescent="0.2">
      <c r="D104" s="52" t="s">
        <v>885</v>
      </c>
    </row>
    <row r="105" spans="4:4" hidden="1" x14ac:dyDescent="0.2">
      <c r="D105" s="52" t="s">
        <v>898</v>
      </c>
    </row>
    <row r="65519" spans="1:1" x14ac:dyDescent="0.2">
      <c r="A65519" s="27" t="s">
        <v>736</v>
      </c>
    </row>
  </sheetData>
  <sortState ref="B8:F20">
    <sortCondition ref="F8:F20"/>
  </sortState>
  <mergeCells count="18">
    <mergeCell ref="N5:R5"/>
    <mergeCell ref="G6:G7"/>
    <mergeCell ref="A4:C4"/>
    <mergeCell ref="D4:E4"/>
    <mergeCell ref="N3:R3"/>
    <mergeCell ref="I3:L3"/>
    <mergeCell ref="N4:R4"/>
    <mergeCell ref="F6:F7"/>
    <mergeCell ref="C6:C7"/>
    <mergeCell ref="D6:D7"/>
    <mergeCell ref="E6:E7"/>
    <mergeCell ref="A6:A7"/>
    <mergeCell ref="B6:B7"/>
    <mergeCell ref="A1:R1"/>
    <mergeCell ref="A2:R2"/>
    <mergeCell ref="A3:C3"/>
    <mergeCell ref="D3:E3"/>
    <mergeCell ref="F3:G3"/>
  </mergeCells>
  <conditionalFormatting sqref="F8:F48">
    <cfRule type="cellIs" dxfId="48" priority="14" operator="between">
      <formula>35000</formula>
      <formula>41214</formula>
    </cfRule>
  </conditionalFormatting>
  <conditionalFormatting sqref="D1:D1048576">
    <cfRule type="duplicateValues" dxfId="47" priority="13"/>
  </conditionalFormatting>
  <conditionalFormatting sqref="P7">
    <cfRule type="containsText" dxfId="46" priority="12" stopIfTrue="1" operator="containsText" text="FERDİ">
      <formula>NOT(ISERROR(SEARCH("FERDİ",P7)))</formula>
    </cfRule>
  </conditionalFormatting>
  <conditionalFormatting sqref="P7">
    <cfRule type="containsText" dxfId="45" priority="11" stopIfTrue="1" operator="containsText" text="FERDİ">
      <formula>NOT(ISERROR(SEARCH("FERDİ",P7)))</formula>
    </cfRule>
  </conditionalFormatting>
  <conditionalFormatting sqref="P7">
    <cfRule type="containsText" dxfId="44" priority="10" stopIfTrue="1" operator="containsText" text="FERDİ">
      <formula>NOT(ISERROR(SEARCH("FERDİ",P7)))</formula>
    </cfRule>
  </conditionalFormatting>
  <conditionalFormatting sqref="P7">
    <cfRule type="containsText" dxfId="43" priority="9" stopIfTrue="1" operator="containsText" text="FERDİ">
      <formula>NOT(ISERROR(SEARCH("FERDİ",P7)))</formula>
    </cfRule>
  </conditionalFormatting>
  <conditionalFormatting sqref="P22">
    <cfRule type="containsText" dxfId="42" priority="8" stopIfTrue="1" operator="containsText" text="FERDİ">
      <formula>NOT(ISERROR(SEARCH("FERDİ",P22)))</formula>
    </cfRule>
  </conditionalFormatting>
  <conditionalFormatting sqref="P22">
    <cfRule type="containsText" dxfId="41" priority="7" stopIfTrue="1" operator="containsText" text="FERDİ">
      <formula>NOT(ISERROR(SEARCH("FERDİ",P22)))</formula>
    </cfRule>
  </conditionalFormatting>
  <conditionalFormatting sqref="P22">
    <cfRule type="containsText" dxfId="40" priority="6" stopIfTrue="1" operator="containsText" text="FERDİ">
      <formula>NOT(ISERROR(SEARCH("FERDİ",P22)))</formula>
    </cfRule>
  </conditionalFormatting>
  <conditionalFormatting sqref="P22">
    <cfRule type="containsText" dxfId="39" priority="5" stopIfTrue="1" operator="containsText" text="FERDİ">
      <formula>NOT(ISERROR(SEARCH("FERDİ",P22)))</formula>
    </cfRule>
  </conditionalFormatting>
  <conditionalFormatting sqref="P36">
    <cfRule type="containsText" dxfId="38" priority="4" stopIfTrue="1" operator="containsText" text="FERDİ">
      <formula>NOT(ISERROR(SEARCH("FERDİ",P36)))</formula>
    </cfRule>
  </conditionalFormatting>
  <conditionalFormatting sqref="P36">
    <cfRule type="containsText" dxfId="37" priority="3" stopIfTrue="1" operator="containsText" text="FERDİ">
      <formula>NOT(ISERROR(SEARCH("FERDİ",P36)))</formula>
    </cfRule>
  </conditionalFormatting>
  <conditionalFormatting sqref="P36">
    <cfRule type="containsText" dxfId="36" priority="2" stopIfTrue="1" operator="containsText" text="FERDİ">
      <formula>NOT(ISERROR(SEARCH("FERDİ",P36)))</formula>
    </cfRule>
  </conditionalFormatting>
  <conditionalFormatting sqref="P36">
    <cfRule type="containsText" dxfId="35" priority="1" stopIfTrue="1" operator="containsText" text="FERDİ">
      <formula>NOT(ISERROR(SEARCH("FERDİ",P36)))</formula>
    </cfRule>
  </conditionalFormatting>
  <hyperlinks>
    <hyperlink ref="D3" location="'YARIŞMA PROGRAMI'!C7" display="100 m. Engelli"/>
  </hyperlinks>
  <printOptions horizontalCentered="1"/>
  <pageMargins left="0.17" right="0.19685039370078741" top="0.53" bottom="0.35433070866141736" header="0.39370078740157483" footer="0.27559055118110237"/>
  <pageSetup paperSize="9" scale="4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1"/>
  </sheetPr>
  <dimension ref="A1:R65536"/>
  <sheetViews>
    <sheetView view="pageBreakPreview" zoomScale="70" zoomScaleNormal="100" zoomScaleSheetLayoutView="70" workbookViewId="0">
      <selection activeCell="D11" sqref="D11:E11"/>
    </sheetView>
  </sheetViews>
  <sheetFormatPr defaultColWidth="9.140625" defaultRowHeight="12.75" x14ac:dyDescent="0.2"/>
  <cols>
    <col min="1" max="1" width="4.85546875" style="27" customWidth="1"/>
    <col min="2" max="2" width="7.7109375" style="27" bestFit="1" customWidth="1"/>
    <col min="3" max="3" width="14.42578125" style="21" customWidth="1"/>
    <col min="4" max="4" width="26.140625" style="52" customWidth="1"/>
    <col min="5" max="5" width="28.28515625" style="52" customWidth="1"/>
    <col min="6" max="6" width="9.28515625" style="21" customWidth="1"/>
    <col min="7" max="7" width="7.5703125" style="28" customWidth="1"/>
    <col min="8" max="8" width="2.140625" style="21" customWidth="1"/>
    <col min="9" max="9" width="4.42578125" style="27" customWidth="1"/>
    <col min="10" max="10" width="17.5703125" style="27" hidden="1" customWidth="1"/>
    <col min="11" max="11" width="9.140625" style="27" bestFit="1" customWidth="1"/>
    <col min="12" max="12" width="15.140625" style="29" bestFit="1" customWidth="1"/>
    <col min="13" max="13" width="27.140625" style="56" customWidth="1"/>
    <col min="14" max="14" width="26.85546875" style="56" customWidth="1"/>
    <col min="15" max="15" width="13.5703125" style="426" customWidth="1"/>
    <col min="16" max="16" width="12.85546875" style="56" customWidth="1"/>
    <col min="17" max="17" width="10.42578125" style="21" hidden="1" customWidth="1"/>
    <col min="18" max="18" width="5.5703125" style="21" bestFit="1" customWidth="1"/>
    <col min="19" max="16384" width="9.140625" style="21"/>
  </cols>
  <sheetData>
    <row r="1" spans="1:18" s="10" customFormat="1" ht="53.25" customHeight="1" x14ac:dyDescent="0.2">
      <c r="A1" s="516" t="str">
        <f>('YARIŞMA BİLGİLERİ'!A2)</f>
        <v>Türkiye Atletizm Federasyonu</v>
      </c>
      <c r="B1" s="516"/>
      <c r="C1" s="516"/>
      <c r="D1" s="516"/>
      <c r="E1" s="516"/>
      <c r="F1" s="516"/>
      <c r="G1" s="516"/>
      <c r="H1" s="516"/>
      <c r="I1" s="516"/>
      <c r="J1" s="516"/>
      <c r="K1" s="516"/>
      <c r="L1" s="516"/>
      <c r="M1" s="516"/>
      <c r="N1" s="516"/>
      <c r="O1" s="516"/>
      <c r="P1" s="516"/>
      <c r="Q1" s="516"/>
      <c r="R1" s="516"/>
    </row>
    <row r="2" spans="1:18" s="10" customFormat="1" ht="24.75" customHeight="1" x14ac:dyDescent="0.2">
      <c r="A2" s="532" t="str">
        <f>'YARIŞMA BİLGİLERİ'!F19</f>
        <v>Naili Moran Türkiye Atletizm Şampiyonası</v>
      </c>
      <c r="B2" s="532"/>
      <c r="C2" s="532"/>
      <c r="D2" s="532"/>
      <c r="E2" s="532"/>
      <c r="F2" s="532"/>
      <c r="G2" s="532"/>
      <c r="H2" s="532"/>
      <c r="I2" s="532"/>
      <c r="J2" s="532"/>
      <c r="K2" s="532"/>
      <c r="L2" s="532"/>
      <c r="M2" s="532"/>
      <c r="N2" s="532"/>
      <c r="O2" s="532"/>
      <c r="P2" s="532"/>
      <c r="Q2" s="532"/>
      <c r="R2" s="532"/>
    </row>
    <row r="3" spans="1:18" s="12" customFormat="1" ht="21.75" customHeight="1" x14ac:dyDescent="0.2">
      <c r="A3" s="533" t="s">
        <v>110</v>
      </c>
      <c r="B3" s="533"/>
      <c r="C3" s="533"/>
      <c r="D3" s="534" t="str">
        <f>'YARIŞMA PROGRAMI'!C9</f>
        <v>60 Metre Engelli</v>
      </c>
      <c r="E3" s="534"/>
      <c r="F3" s="535"/>
      <c r="G3" s="535"/>
      <c r="H3" s="11"/>
      <c r="I3" s="536"/>
      <c r="J3" s="536"/>
      <c r="K3" s="536"/>
      <c r="L3" s="536"/>
      <c r="M3" s="210"/>
      <c r="N3" s="537"/>
      <c r="O3" s="537"/>
      <c r="P3" s="537"/>
      <c r="Q3" s="537"/>
      <c r="R3" s="537"/>
    </row>
    <row r="4" spans="1:18" s="12" customFormat="1" ht="17.25" customHeight="1" x14ac:dyDescent="0.2">
      <c r="A4" s="528" t="s">
        <v>101</v>
      </c>
      <c r="B4" s="528"/>
      <c r="C4" s="528"/>
      <c r="D4" s="529" t="str">
        <f>'YARIŞMA BİLGİLERİ'!F21</f>
        <v>12 Yaş Erkek</v>
      </c>
      <c r="E4" s="529"/>
      <c r="F4" s="32"/>
      <c r="G4" s="32"/>
      <c r="H4" s="32"/>
      <c r="I4" s="32"/>
      <c r="J4" s="32"/>
      <c r="K4" s="32"/>
      <c r="L4" s="33"/>
      <c r="M4" s="83" t="s">
        <v>108</v>
      </c>
      <c r="N4" s="530">
        <f>'YARIŞMA PROGRAMI'!B9</f>
        <v>0</v>
      </c>
      <c r="O4" s="530"/>
      <c r="P4" s="530"/>
      <c r="Q4" s="530"/>
      <c r="R4" s="530"/>
    </row>
    <row r="5" spans="1:18" s="10" customFormat="1" ht="19.5" customHeight="1" x14ac:dyDescent="0.2">
      <c r="A5" s="13"/>
      <c r="B5" s="13"/>
      <c r="C5" s="14"/>
      <c r="D5" s="15"/>
      <c r="E5" s="16"/>
      <c r="F5" s="16"/>
      <c r="G5" s="16"/>
      <c r="H5" s="16"/>
      <c r="I5" s="13"/>
      <c r="J5" s="13"/>
      <c r="K5" s="13"/>
      <c r="L5" s="17"/>
      <c r="M5" s="18"/>
      <c r="N5" s="531">
        <f ca="1">NOW()</f>
        <v>43602.34515671296</v>
      </c>
      <c r="O5" s="531"/>
      <c r="P5" s="531"/>
      <c r="Q5" s="531"/>
      <c r="R5" s="531"/>
    </row>
    <row r="6" spans="1:18" s="19" customFormat="1" ht="24.95" customHeight="1" x14ac:dyDescent="0.2">
      <c r="A6" s="549" t="s">
        <v>12</v>
      </c>
      <c r="B6" s="538" t="s">
        <v>96</v>
      </c>
      <c r="C6" s="547" t="s">
        <v>107</v>
      </c>
      <c r="D6" s="548" t="s">
        <v>14</v>
      </c>
      <c r="E6" s="548" t="s">
        <v>750</v>
      </c>
      <c r="F6" s="548" t="s">
        <v>15</v>
      </c>
      <c r="G6" s="540" t="s">
        <v>272</v>
      </c>
      <c r="I6" s="248" t="s">
        <v>16</v>
      </c>
      <c r="J6" s="249"/>
      <c r="K6" s="249"/>
      <c r="L6" s="249"/>
      <c r="M6" s="252" t="s">
        <v>693</v>
      </c>
      <c r="N6" s="253"/>
      <c r="O6" s="427"/>
      <c r="P6" s="253"/>
      <c r="Q6" s="249"/>
      <c r="R6" s="250"/>
    </row>
    <row r="7" spans="1:18" ht="26.25" customHeight="1" x14ac:dyDescent="0.2">
      <c r="A7" s="549"/>
      <c r="B7" s="539"/>
      <c r="C7" s="547"/>
      <c r="D7" s="548"/>
      <c r="E7" s="548"/>
      <c r="F7" s="548"/>
      <c r="G7" s="541"/>
      <c r="H7" s="20"/>
      <c r="I7" s="49" t="s">
        <v>12</v>
      </c>
      <c r="J7" s="46" t="s">
        <v>97</v>
      </c>
      <c r="K7" s="46" t="s">
        <v>96</v>
      </c>
      <c r="L7" s="47" t="s">
        <v>13</v>
      </c>
      <c r="M7" s="48" t="s">
        <v>14</v>
      </c>
      <c r="N7" s="48" t="s">
        <v>750</v>
      </c>
      <c r="O7" s="439" t="s">
        <v>1136</v>
      </c>
      <c r="P7" s="48" t="s">
        <v>735</v>
      </c>
      <c r="Q7" s="267" t="s">
        <v>735</v>
      </c>
      <c r="R7" s="46" t="s">
        <v>27</v>
      </c>
    </row>
    <row r="8" spans="1:18" s="19" customFormat="1" ht="34.5" customHeight="1" x14ac:dyDescent="0.2">
      <c r="A8" s="350"/>
      <c r="B8" s="350" t="s">
        <v>739</v>
      </c>
      <c r="C8" s="353">
        <v>39083</v>
      </c>
      <c r="D8" s="354" t="s">
        <v>1142</v>
      </c>
      <c r="E8" s="440" t="s">
        <v>1145</v>
      </c>
      <c r="F8" s="428">
        <v>1228</v>
      </c>
      <c r="G8" s="360">
        <f>IF(ISTEXT(F8)," ",IFERROR(VLOOKUP(SMALL(puan!$AK$4:$AL$111,COUNTIF(puan!$AK$4:$AL$111,"&lt;"&amp;F8)+1),puan!$AK$4:$AL$111,2,0),"    "))</f>
        <v>47</v>
      </c>
      <c r="H8" s="22"/>
      <c r="I8" s="350">
        <v>1</v>
      </c>
      <c r="J8" s="351" t="s">
        <v>1064</v>
      </c>
      <c r="K8" s="352" t="s">
        <v>739</v>
      </c>
      <c r="L8" s="353">
        <v>39083</v>
      </c>
      <c r="M8" s="354" t="s">
        <v>1142</v>
      </c>
      <c r="N8" s="440" t="s">
        <v>1145</v>
      </c>
      <c r="O8" s="428">
        <v>1228</v>
      </c>
      <c r="P8" s="397"/>
      <c r="Q8" s="356"/>
      <c r="R8" s="352"/>
    </row>
    <row r="9" spans="1:18" s="19" customFormat="1" ht="34.5" customHeight="1" x14ac:dyDescent="0.2">
      <c r="A9" s="350"/>
      <c r="B9" s="350" t="s">
        <v>739</v>
      </c>
      <c r="C9" s="353">
        <v>39083</v>
      </c>
      <c r="D9" s="354" t="s">
        <v>1139</v>
      </c>
      <c r="E9" s="440" t="s">
        <v>1145</v>
      </c>
      <c r="F9" s="428">
        <v>1338</v>
      </c>
      <c r="G9" s="360">
        <f>IF(ISTEXT(F9)," ",IFERROR(VLOOKUP(SMALL(puan!$AK$4:$AL$111,COUNTIF(puan!$AK$4:$AL$111,"&lt;"&amp;F9)+1),puan!$AK$4:$AL$111,2,0),"    "))</f>
        <v>36</v>
      </c>
      <c r="H9" s="22"/>
      <c r="I9" s="350">
        <v>2</v>
      </c>
      <c r="J9" s="351" t="s">
        <v>1065</v>
      </c>
      <c r="K9" s="352" t="s">
        <v>739</v>
      </c>
      <c r="L9" s="353">
        <v>39083</v>
      </c>
      <c r="M9" s="354" t="s">
        <v>1139</v>
      </c>
      <c r="N9" s="440" t="s">
        <v>1145</v>
      </c>
      <c r="O9" s="428">
        <v>1338</v>
      </c>
      <c r="P9" s="397"/>
      <c r="Q9" s="356"/>
      <c r="R9" s="352"/>
    </row>
    <row r="10" spans="1:18" s="19" customFormat="1" ht="34.5" customHeight="1" x14ac:dyDescent="0.2">
      <c r="A10" s="350"/>
      <c r="B10" s="350" t="s">
        <v>739</v>
      </c>
      <c r="C10" s="353">
        <v>39083</v>
      </c>
      <c r="D10" s="354" t="s">
        <v>1143</v>
      </c>
      <c r="E10" s="440" t="s">
        <v>1145</v>
      </c>
      <c r="F10" s="428">
        <v>1409</v>
      </c>
      <c r="G10" s="360">
        <f>IF(ISTEXT(F10)," ",IFERROR(VLOOKUP(SMALL(puan!$AK$4:$AL$111,COUNTIF(puan!$AK$4:$AL$111,"&lt;"&amp;F10)+1),puan!$AK$4:$AL$111,2,0),"    "))</f>
        <v>29</v>
      </c>
      <c r="H10" s="22"/>
      <c r="I10" s="350">
        <v>3</v>
      </c>
      <c r="J10" s="351" t="s">
        <v>1066</v>
      </c>
      <c r="K10" s="352" t="s">
        <v>739</v>
      </c>
      <c r="L10" s="353">
        <v>39083</v>
      </c>
      <c r="M10" s="354" t="s">
        <v>1143</v>
      </c>
      <c r="N10" s="440" t="s">
        <v>1145</v>
      </c>
      <c r="O10" s="428">
        <v>1409</v>
      </c>
      <c r="P10" s="397"/>
      <c r="Q10" s="356"/>
      <c r="R10" s="352"/>
    </row>
    <row r="11" spans="1:18" s="19" customFormat="1" ht="34.5" customHeight="1" x14ac:dyDescent="0.2">
      <c r="A11" s="350"/>
      <c r="B11" s="350" t="s">
        <v>739</v>
      </c>
      <c r="C11" s="353">
        <v>39083</v>
      </c>
      <c r="D11" s="354" t="s">
        <v>1144</v>
      </c>
      <c r="E11" s="440" t="s">
        <v>1145</v>
      </c>
      <c r="F11" s="428">
        <v>1549</v>
      </c>
      <c r="G11" s="360">
        <f>IF(ISTEXT(F11)," ",IFERROR(VLOOKUP(SMALL(puan!$AK$4:$AL$111,COUNTIF(puan!$AK$4:$AL$111,"&lt;"&amp;F11)+1),puan!$AK$4:$AL$111,2,0),"    "))</f>
        <v>15</v>
      </c>
      <c r="H11" s="22"/>
      <c r="I11" s="350">
        <v>4</v>
      </c>
      <c r="J11" s="351" t="s">
        <v>1067</v>
      </c>
      <c r="K11" s="352" t="s">
        <v>739</v>
      </c>
      <c r="L11" s="353">
        <v>39083</v>
      </c>
      <c r="M11" s="354" t="s">
        <v>1144</v>
      </c>
      <c r="N11" s="440" t="s">
        <v>1145</v>
      </c>
      <c r="O11" s="428">
        <v>1549</v>
      </c>
      <c r="P11" s="397"/>
      <c r="Q11" s="356"/>
      <c r="R11" s="352"/>
    </row>
    <row r="12" spans="1:18" s="19" customFormat="1" ht="34.5" customHeight="1" x14ac:dyDescent="0.2">
      <c r="A12" s="350"/>
      <c r="B12" s="350"/>
      <c r="C12" s="353"/>
      <c r="D12" s="358"/>
      <c r="E12" s="359"/>
      <c r="F12" s="356"/>
      <c r="G12" s="360" t="str">
        <f>IF(ISTEXT(F12)," ",IFERROR(VLOOKUP(SMALL(puan!$AK$4:$AL$111,COUNTIF(puan!$AK$4:$AL$111,"&lt;"&amp;F12)+1),puan!$AK$4:$AL$111,2,0),"    "))</f>
        <v xml:space="preserve">    </v>
      </c>
      <c r="H12" s="22"/>
      <c r="I12" s="350" t="s">
        <v>739</v>
      </c>
      <c r="J12" s="351" t="s">
        <v>1068</v>
      </c>
      <c r="K12" s="352" t="str">
        <f>IF(ISERROR(VLOOKUP(J12,'KAYIT LİSTESİ'!$B$4:$H$767,2,0)),"",(VLOOKUP(J12,'KAYIT LİSTESİ'!$B$4:$H$767,2,0)))</f>
        <v/>
      </c>
      <c r="L12" s="353" t="str">
        <f>IF(ISERROR(VLOOKUP(J12,'KAYIT LİSTESİ'!$B$4:$H$767,4,0)),"",(VLOOKUP(J12,'KAYIT LİSTESİ'!$B$4:$H$767,4,0)))</f>
        <v/>
      </c>
      <c r="M12" s="354" t="str">
        <f>IF(ISERROR(VLOOKUP(J12,'KAYIT LİSTESİ'!$B$4:$H$767,5,0)),"",(VLOOKUP(J12,'KAYIT LİSTESİ'!$B$4:$H$767,5,0)))</f>
        <v/>
      </c>
      <c r="N12" s="354" t="str">
        <f>IF(ISERROR(VLOOKUP(J12,'KAYIT LİSTESİ'!$B$4:$H$767,6,0)),"",(VLOOKUP(J12,'KAYIT LİSTESİ'!$B$4:$H$767,6,0)))</f>
        <v/>
      </c>
      <c r="O12" s="428" t="str">
        <f t="shared" ref="O12:O15" si="0">IF(IF(OR(P12="NM",P12="DNF",P12="DNS",P12="DQ",P12=""),P12,(ROUNDUP(P12,)+24))=0," ",IF(OR(P12="NM",P12="DNF",P12="DNS",P12="DQ",P12=""),P12,(ROUNDUP(P12,)+24)))</f>
        <v xml:space="preserve"> </v>
      </c>
      <c r="P12" s="397"/>
      <c r="Q12" s="356"/>
      <c r="R12" s="352"/>
    </row>
    <row r="13" spans="1:18" s="19" customFormat="1" ht="34.5" hidden="1" customHeight="1" x14ac:dyDescent="0.2">
      <c r="A13" s="350"/>
      <c r="B13" s="350"/>
      <c r="C13" s="353"/>
      <c r="D13" s="358"/>
      <c r="E13" s="359"/>
      <c r="F13" s="356"/>
      <c r="G13" s="360" t="str">
        <f>IF(ISTEXT(F13)," ",IFERROR(VLOOKUP(SMALL(puan!$AK$4:$AL$111,COUNTIF(puan!$AK$4:$AL$111,"&lt;"&amp;F13)+1),puan!$AK$4:$AL$111,2,0),"    "))</f>
        <v xml:space="preserve">    </v>
      </c>
      <c r="H13" s="22"/>
      <c r="I13" s="350" t="s">
        <v>739</v>
      </c>
      <c r="J13" s="351" t="s">
        <v>1069</v>
      </c>
      <c r="K13" s="352" t="str">
        <f>IF(ISERROR(VLOOKUP(J13,'KAYIT LİSTESİ'!$B$4:$H$767,2,0)),"",(VLOOKUP(J13,'KAYIT LİSTESİ'!$B$4:$H$767,2,0)))</f>
        <v/>
      </c>
      <c r="L13" s="353" t="str">
        <f>IF(ISERROR(VLOOKUP(J13,'KAYIT LİSTESİ'!$B$4:$H$767,4,0)),"",(VLOOKUP(J13,'KAYIT LİSTESİ'!$B$4:$H$767,4,0)))</f>
        <v/>
      </c>
      <c r="M13" s="354" t="str">
        <f>IF(ISERROR(VLOOKUP(J13,'KAYIT LİSTESİ'!$B$4:$H$767,5,0)),"",(VLOOKUP(J13,'KAYIT LİSTESİ'!$B$4:$H$767,5,0)))</f>
        <v/>
      </c>
      <c r="N13" s="354" t="str">
        <f>IF(ISERROR(VLOOKUP(J13,'KAYIT LİSTESİ'!$B$4:$H$767,6,0)),"",(VLOOKUP(J13,'KAYIT LİSTESİ'!$B$4:$H$767,6,0)))</f>
        <v/>
      </c>
      <c r="O13" s="428" t="str">
        <f t="shared" si="0"/>
        <v xml:space="preserve"> </v>
      </c>
      <c r="P13" s="397"/>
      <c r="Q13" s="356"/>
      <c r="R13" s="352"/>
    </row>
    <row r="14" spans="1:18" s="19" customFormat="1" ht="34.5" hidden="1" customHeight="1" x14ac:dyDescent="0.2">
      <c r="A14" s="350"/>
      <c r="B14" s="350"/>
      <c r="C14" s="353"/>
      <c r="D14" s="358"/>
      <c r="E14" s="359"/>
      <c r="F14" s="356"/>
      <c r="G14" s="360" t="str">
        <f>IF(ISTEXT(F14)," ",IFERROR(VLOOKUP(SMALL(puan!$AK$4:$AL$111,COUNTIF(puan!$AK$4:$AL$111,"&lt;"&amp;F14)+1),puan!$AK$4:$AL$111,2,0),"    "))</f>
        <v xml:space="preserve">    </v>
      </c>
      <c r="H14" s="22"/>
      <c r="I14" s="350" t="s">
        <v>739</v>
      </c>
      <c r="J14" s="351" t="s">
        <v>1070</v>
      </c>
      <c r="K14" s="352" t="str">
        <f>IF(ISERROR(VLOOKUP(J14,'KAYIT LİSTESİ'!$B$4:$H$767,2,0)),"",(VLOOKUP(J14,'KAYIT LİSTESİ'!$B$4:$H$767,2,0)))</f>
        <v/>
      </c>
      <c r="L14" s="353" t="str">
        <f>IF(ISERROR(VLOOKUP(J14,'KAYIT LİSTESİ'!$B$4:$H$767,4,0)),"",(VLOOKUP(J14,'KAYIT LİSTESİ'!$B$4:$H$767,4,0)))</f>
        <v/>
      </c>
      <c r="M14" s="354" t="str">
        <f>IF(ISERROR(VLOOKUP(J14,'KAYIT LİSTESİ'!$B$4:$H$767,5,0)),"",(VLOOKUP(J14,'KAYIT LİSTESİ'!$B$4:$H$767,5,0)))</f>
        <v/>
      </c>
      <c r="N14" s="354" t="str">
        <f>IF(ISERROR(VLOOKUP(J14,'KAYIT LİSTESİ'!$B$4:$H$767,6,0)),"",(VLOOKUP(J14,'KAYIT LİSTESİ'!$B$4:$H$767,6,0)))</f>
        <v/>
      </c>
      <c r="O14" s="428" t="str">
        <f t="shared" si="0"/>
        <v xml:space="preserve"> </v>
      </c>
      <c r="P14" s="397"/>
      <c r="Q14" s="356"/>
      <c r="R14" s="352"/>
    </row>
    <row r="15" spans="1:18" s="19" customFormat="1" ht="34.5" hidden="1" customHeight="1" x14ac:dyDescent="0.2">
      <c r="A15" s="350"/>
      <c r="B15" s="350"/>
      <c r="C15" s="353"/>
      <c r="D15" s="358"/>
      <c r="E15" s="359"/>
      <c r="F15" s="356"/>
      <c r="G15" s="360" t="str">
        <f>IF(ISTEXT(F15)," ",IFERROR(VLOOKUP(SMALL(puan!$AK$4:$AL$111,COUNTIF(puan!$AK$4:$AL$111,"&lt;"&amp;F15)+1),puan!$AK$4:$AL$111,2,0),"    "))</f>
        <v xml:space="preserve">    </v>
      </c>
      <c r="H15" s="22"/>
      <c r="I15" s="350" t="s">
        <v>739</v>
      </c>
      <c r="J15" s="351" t="s">
        <v>1071</v>
      </c>
      <c r="K15" s="352" t="str">
        <f>IF(ISERROR(VLOOKUP(J15,'KAYIT LİSTESİ'!$B$4:$H$767,2,0)),"",(VLOOKUP(J15,'KAYIT LİSTESİ'!$B$4:$H$767,2,0)))</f>
        <v/>
      </c>
      <c r="L15" s="353" t="str">
        <f>IF(ISERROR(VLOOKUP(J15,'KAYIT LİSTESİ'!$B$4:$H$767,4,0)),"",(VLOOKUP(J15,'KAYIT LİSTESİ'!$B$4:$H$767,4,0)))</f>
        <v/>
      </c>
      <c r="M15" s="354" t="str">
        <f>IF(ISERROR(VLOOKUP(J15,'KAYIT LİSTESİ'!$B$4:$H$767,5,0)),"",(VLOOKUP(J15,'KAYIT LİSTESİ'!$B$4:$H$767,5,0)))</f>
        <v/>
      </c>
      <c r="N15" s="354" t="str">
        <f>IF(ISERROR(VLOOKUP(J15,'KAYIT LİSTESİ'!$B$4:$H$767,6,0)),"",(VLOOKUP(J15,'KAYIT LİSTESİ'!$B$4:$H$767,6,0)))</f>
        <v/>
      </c>
      <c r="O15" s="428" t="str">
        <f t="shared" si="0"/>
        <v xml:space="preserve"> </v>
      </c>
      <c r="P15" s="397"/>
      <c r="Q15" s="356"/>
      <c r="R15" s="352"/>
    </row>
    <row r="16" spans="1:18" s="19" customFormat="1" ht="34.5" hidden="1" customHeight="1" x14ac:dyDescent="0.2">
      <c r="A16" s="350"/>
      <c r="B16" s="350"/>
      <c r="C16" s="353"/>
      <c r="D16" s="358"/>
      <c r="E16" s="359"/>
      <c r="F16" s="356"/>
      <c r="G16" s="360" t="str">
        <f>IF(ISTEXT(F16)," ",IFERROR(VLOOKUP(SMALL(puan!$AK$4:$AL$111,COUNTIF(puan!$AK$4:$AL$111,"&lt;"&amp;F16)+1),puan!$AK$4:$AL$111,2,0),"    "))</f>
        <v xml:space="preserve">    </v>
      </c>
      <c r="H16" s="22"/>
      <c r="I16" s="248" t="s">
        <v>17</v>
      </c>
      <c r="J16" s="249"/>
      <c r="K16" s="249"/>
      <c r="L16" s="249"/>
      <c r="M16" s="252" t="s">
        <v>693</v>
      </c>
      <c r="N16" s="253"/>
      <c r="O16" s="427"/>
      <c r="P16" s="253"/>
      <c r="Q16" s="249"/>
      <c r="R16" s="250"/>
    </row>
    <row r="17" spans="1:18" s="19" customFormat="1" ht="34.5" hidden="1" customHeight="1" x14ac:dyDescent="0.2">
      <c r="A17" s="350"/>
      <c r="B17" s="350"/>
      <c r="C17" s="353"/>
      <c r="D17" s="358"/>
      <c r="E17" s="359"/>
      <c r="F17" s="356"/>
      <c r="G17" s="360" t="str">
        <f>IF(ISTEXT(F17)," ",IFERROR(VLOOKUP(SMALL(puan!$AK$4:$AL$111,COUNTIF(puan!$AK$4:$AL$111,"&lt;"&amp;F17)+1),puan!$AK$4:$AL$111,2,0),"    "))</f>
        <v xml:space="preserve">    </v>
      </c>
      <c r="H17" s="22"/>
      <c r="I17" s="49" t="s">
        <v>12</v>
      </c>
      <c r="J17" s="46" t="s">
        <v>97</v>
      </c>
      <c r="K17" s="46" t="s">
        <v>96</v>
      </c>
      <c r="L17" s="47" t="s">
        <v>13</v>
      </c>
      <c r="M17" s="48" t="s">
        <v>14</v>
      </c>
      <c r="N17" s="48" t="s">
        <v>750</v>
      </c>
      <c r="O17" s="439" t="s">
        <v>1136</v>
      </c>
      <c r="P17" s="48" t="s">
        <v>735</v>
      </c>
      <c r="Q17" s="267" t="s">
        <v>735</v>
      </c>
      <c r="R17" s="46" t="s">
        <v>27</v>
      </c>
    </row>
    <row r="18" spans="1:18" s="19" customFormat="1" ht="34.5" hidden="1" customHeight="1" x14ac:dyDescent="0.2">
      <c r="A18" s="350"/>
      <c r="B18" s="350"/>
      <c r="C18" s="353"/>
      <c r="D18" s="358"/>
      <c r="E18" s="359"/>
      <c r="F18" s="356"/>
      <c r="G18" s="360" t="str">
        <f>IF(ISTEXT(F18)," ",IFERROR(VLOOKUP(SMALL(puan!$AK$4:$AL$111,COUNTIF(puan!$AK$4:$AL$111,"&lt;"&amp;F18)+1),puan!$AK$4:$AL$111,2,0),"    "))</f>
        <v xml:space="preserve">    </v>
      </c>
      <c r="H18" s="22"/>
      <c r="I18" s="350">
        <v>1</v>
      </c>
      <c r="J18" s="351" t="s">
        <v>1072</v>
      </c>
      <c r="K18" s="352" t="str">
        <f>IF(ISERROR(VLOOKUP(J18,'KAYIT LİSTESİ'!$B$4:$H$767,2,0)),"",(VLOOKUP(J18,'KAYIT LİSTESİ'!$B$4:$H$767,2,0)))</f>
        <v/>
      </c>
      <c r="L18" s="353" t="str">
        <f>IF(ISERROR(VLOOKUP(J18,'KAYIT LİSTESİ'!$B$4:$H$767,4,0)),"",(VLOOKUP(J18,'KAYIT LİSTESİ'!$B$4:$H$767,4,0)))</f>
        <v/>
      </c>
      <c r="M18" s="354" t="str">
        <f>IF(ISERROR(VLOOKUP(J18,'KAYIT LİSTESİ'!$B$4:$H$767,5,0)),"",(VLOOKUP(J18,'KAYIT LİSTESİ'!$B$4:$H$767,5,0)))</f>
        <v/>
      </c>
      <c r="N18" s="354" t="str">
        <f>IF(ISERROR(VLOOKUP(J18,'KAYIT LİSTESİ'!$B$4:$H$767,6,0)),"",(VLOOKUP(J18,'KAYIT LİSTESİ'!$B$4:$H$767,6,0)))</f>
        <v/>
      </c>
      <c r="O18" s="428" t="str">
        <f>IF(IF(OR(P18="NM",P18="DNF",P18="DNS",P18="DQ",P18=""),P18,(ROUNDUP(P18,)+24))=0," ",IF(OR(P18="NM",P18="DNF",P18="DNS",P18="DQ",P18=""),P18,(ROUNDUP(P18,)+24)))</f>
        <v xml:space="preserve"> </v>
      </c>
      <c r="P18" s="397"/>
      <c r="Q18" s="356"/>
      <c r="R18" s="352"/>
    </row>
    <row r="19" spans="1:18" s="19" customFormat="1" ht="34.5" hidden="1" customHeight="1" x14ac:dyDescent="0.2">
      <c r="A19" s="350"/>
      <c r="B19" s="350"/>
      <c r="C19" s="353"/>
      <c r="D19" s="358"/>
      <c r="E19" s="359"/>
      <c r="F19" s="356"/>
      <c r="G19" s="360" t="str">
        <f>IF(ISTEXT(F19)," ",IFERROR(VLOOKUP(SMALL(puan!$AK$4:$AL$111,COUNTIF(puan!$AK$4:$AL$111,"&lt;"&amp;F19)+1),puan!$AK$4:$AL$111,2,0),"    "))</f>
        <v xml:space="preserve">    </v>
      </c>
      <c r="H19" s="22"/>
      <c r="I19" s="350">
        <v>2</v>
      </c>
      <c r="J19" s="351" t="s">
        <v>1073</v>
      </c>
      <c r="K19" s="352" t="str">
        <f>IF(ISERROR(VLOOKUP(J19,'KAYIT LİSTESİ'!$B$4:$H$767,2,0)),"",(VLOOKUP(J19,'KAYIT LİSTESİ'!$B$4:$H$767,2,0)))</f>
        <v/>
      </c>
      <c r="L19" s="353" t="str">
        <f>IF(ISERROR(VLOOKUP(J19,'KAYIT LİSTESİ'!$B$4:$H$767,4,0)),"",(VLOOKUP(J19,'KAYIT LİSTESİ'!$B$4:$H$767,4,0)))</f>
        <v/>
      </c>
      <c r="M19" s="354" t="str">
        <f>IF(ISERROR(VLOOKUP(J19,'KAYIT LİSTESİ'!$B$4:$H$767,5,0)),"",(VLOOKUP(J19,'KAYIT LİSTESİ'!$B$4:$H$767,5,0)))</f>
        <v/>
      </c>
      <c r="N19" s="354" t="str">
        <f>IF(ISERROR(VLOOKUP(J19,'KAYIT LİSTESİ'!$B$4:$H$767,6,0)),"",(VLOOKUP(J19,'KAYIT LİSTESİ'!$B$4:$H$767,6,0)))</f>
        <v/>
      </c>
      <c r="O19" s="428" t="str">
        <f t="shared" ref="O19:O25" si="1">IF(IF(OR(P19="NM",P19="DNF",P19="DNS",P19="DQ",P19=""),P19,(ROUNDUP(P19,)+24))=0," ",IF(OR(P19="NM",P19="DNF",P19="DNS",P19="DQ",P19=""),P19,(ROUNDUP(P19,)+24)))</f>
        <v xml:space="preserve"> </v>
      </c>
      <c r="P19" s="397"/>
      <c r="Q19" s="356"/>
      <c r="R19" s="352"/>
    </row>
    <row r="20" spans="1:18" s="19" customFormat="1" ht="34.5" hidden="1" customHeight="1" x14ac:dyDescent="0.2">
      <c r="A20" s="350"/>
      <c r="B20" s="350"/>
      <c r="C20" s="353"/>
      <c r="D20" s="358"/>
      <c r="E20" s="359"/>
      <c r="F20" s="356"/>
      <c r="G20" s="360" t="str">
        <f>IF(ISTEXT(F20)," ",IFERROR(VLOOKUP(SMALL(puan!$AK$4:$AL$111,COUNTIF(puan!$AK$4:$AL$111,"&lt;"&amp;F20)+1),puan!$AK$4:$AL$111,2,0),"    "))</f>
        <v xml:space="preserve">    </v>
      </c>
      <c r="H20" s="22"/>
      <c r="I20" s="350">
        <v>3</v>
      </c>
      <c r="J20" s="351" t="s">
        <v>1074</v>
      </c>
      <c r="K20" s="352" t="str">
        <f>IF(ISERROR(VLOOKUP(J20,'KAYIT LİSTESİ'!$B$4:$H$767,2,0)),"",(VLOOKUP(J20,'KAYIT LİSTESİ'!$B$4:$H$767,2,0)))</f>
        <v/>
      </c>
      <c r="L20" s="353" t="str">
        <f>IF(ISERROR(VLOOKUP(J20,'KAYIT LİSTESİ'!$B$4:$H$767,4,0)),"",(VLOOKUP(J20,'KAYIT LİSTESİ'!$B$4:$H$767,4,0)))</f>
        <v/>
      </c>
      <c r="M20" s="354" t="str">
        <f>IF(ISERROR(VLOOKUP(J20,'KAYIT LİSTESİ'!$B$4:$H$767,5,0)),"",(VLOOKUP(J20,'KAYIT LİSTESİ'!$B$4:$H$767,5,0)))</f>
        <v/>
      </c>
      <c r="N20" s="354" t="str">
        <f>IF(ISERROR(VLOOKUP(J20,'KAYIT LİSTESİ'!$B$4:$H$767,6,0)),"",(VLOOKUP(J20,'KAYIT LİSTESİ'!$B$4:$H$767,6,0)))</f>
        <v/>
      </c>
      <c r="O20" s="428" t="str">
        <f t="shared" si="1"/>
        <v xml:space="preserve"> </v>
      </c>
      <c r="P20" s="397"/>
      <c r="Q20" s="356"/>
      <c r="R20" s="352"/>
    </row>
    <row r="21" spans="1:18" s="19" customFormat="1" ht="34.5" hidden="1" customHeight="1" x14ac:dyDescent="0.2">
      <c r="A21" s="350"/>
      <c r="B21" s="350"/>
      <c r="C21" s="353"/>
      <c r="D21" s="358"/>
      <c r="E21" s="359"/>
      <c r="F21" s="356"/>
      <c r="G21" s="360" t="str">
        <f>IF(ISTEXT(F21)," ",IFERROR(VLOOKUP(SMALL(puan!$AK$4:$AL$111,COUNTIF(puan!$AK$4:$AL$111,"&lt;"&amp;F21)+1),puan!$AK$4:$AL$111,2,0),"    "))</f>
        <v xml:space="preserve">    </v>
      </c>
      <c r="H21" s="22"/>
      <c r="I21" s="350">
        <v>4</v>
      </c>
      <c r="J21" s="351" t="s">
        <v>1075</v>
      </c>
      <c r="K21" s="352" t="str">
        <f>IF(ISERROR(VLOOKUP(J21,'KAYIT LİSTESİ'!$B$4:$H$767,2,0)),"",(VLOOKUP(J21,'KAYIT LİSTESİ'!$B$4:$H$767,2,0)))</f>
        <v/>
      </c>
      <c r="L21" s="353" t="str">
        <f>IF(ISERROR(VLOOKUP(J21,'KAYIT LİSTESİ'!$B$4:$H$767,4,0)),"",(VLOOKUP(J21,'KAYIT LİSTESİ'!$B$4:$H$767,4,0)))</f>
        <v/>
      </c>
      <c r="M21" s="354" t="str">
        <f>IF(ISERROR(VLOOKUP(J21,'KAYIT LİSTESİ'!$B$4:$H$767,5,0)),"",(VLOOKUP(J21,'KAYIT LİSTESİ'!$B$4:$H$767,5,0)))</f>
        <v/>
      </c>
      <c r="N21" s="354" t="str">
        <f>IF(ISERROR(VLOOKUP(J21,'KAYIT LİSTESİ'!$B$4:$H$767,6,0)),"",(VLOOKUP(J21,'KAYIT LİSTESİ'!$B$4:$H$767,6,0)))</f>
        <v/>
      </c>
      <c r="O21" s="428" t="str">
        <f t="shared" si="1"/>
        <v xml:space="preserve"> </v>
      </c>
      <c r="P21" s="397"/>
      <c r="Q21" s="356"/>
      <c r="R21" s="352"/>
    </row>
    <row r="22" spans="1:18" s="19" customFormat="1" ht="34.5" hidden="1" customHeight="1" x14ac:dyDescent="0.2">
      <c r="A22" s="350"/>
      <c r="B22" s="350"/>
      <c r="C22" s="353"/>
      <c r="D22" s="358"/>
      <c r="E22" s="359"/>
      <c r="F22" s="356"/>
      <c r="G22" s="360" t="str">
        <f>IF(ISTEXT(F22)," ",IFERROR(VLOOKUP(SMALL(puan!$AK$4:$AL$111,COUNTIF(puan!$AK$4:$AL$111,"&lt;"&amp;F22)+1),puan!$AK$4:$AL$111,2,0),"    "))</f>
        <v xml:space="preserve">    </v>
      </c>
      <c r="H22" s="22"/>
      <c r="I22" s="350">
        <v>5</v>
      </c>
      <c r="J22" s="351" t="s">
        <v>1076</v>
      </c>
      <c r="K22" s="352" t="str">
        <f>IF(ISERROR(VLOOKUP(J22,'KAYIT LİSTESİ'!$B$4:$H$767,2,0)),"",(VLOOKUP(J22,'KAYIT LİSTESİ'!$B$4:$H$767,2,0)))</f>
        <v/>
      </c>
      <c r="L22" s="353" t="str">
        <f>IF(ISERROR(VLOOKUP(J22,'KAYIT LİSTESİ'!$B$4:$H$767,4,0)),"",(VLOOKUP(J22,'KAYIT LİSTESİ'!$B$4:$H$767,4,0)))</f>
        <v/>
      </c>
      <c r="M22" s="354" t="str">
        <f>IF(ISERROR(VLOOKUP(J22,'KAYIT LİSTESİ'!$B$4:$H$767,5,0)),"",(VLOOKUP(J22,'KAYIT LİSTESİ'!$B$4:$H$767,5,0)))</f>
        <v/>
      </c>
      <c r="N22" s="354" t="str">
        <f>IF(ISERROR(VLOOKUP(J22,'KAYIT LİSTESİ'!$B$4:$H$767,6,0)),"",(VLOOKUP(J22,'KAYIT LİSTESİ'!$B$4:$H$767,6,0)))</f>
        <v/>
      </c>
      <c r="O22" s="428" t="str">
        <f t="shared" si="1"/>
        <v xml:space="preserve"> </v>
      </c>
      <c r="P22" s="397"/>
      <c r="Q22" s="356"/>
      <c r="R22" s="352"/>
    </row>
    <row r="23" spans="1:18" s="19" customFormat="1" ht="34.5" hidden="1" customHeight="1" x14ac:dyDescent="0.2">
      <c r="A23" s="350"/>
      <c r="B23" s="350"/>
      <c r="C23" s="353"/>
      <c r="D23" s="358"/>
      <c r="E23" s="359"/>
      <c r="F23" s="356"/>
      <c r="G23" s="360" t="str">
        <f>IF(ISTEXT(F23)," ",IFERROR(VLOOKUP(SMALL(puan!$AK$4:$AL$111,COUNTIF(puan!$AK$4:$AL$111,"&lt;"&amp;F23)+1),puan!$AK$4:$AL$111,2,0),"    "))</f>
        <v xml:space="preserve">    </v>
      </c>
      <c r="H23" s="22"/>
      <c r="I23" s="350">
        <v>6</v>
      </c>
      <c r="J23" s="351" t="s">
        <v>1077</v>
      </c>
      <c r="K23" s="352" t="str">
        <f>IF(ISERROR(VLOOKUP(J23,'KAYIT LİSTESİ'!$B$4:$H$767,2,0)),"",(VLOOKUP(J23,'KAYIT LİSTESİ'!$B$4:$H$767,2,0)))</f>
        <v/>
      </c>
      <c r="L23" s="353" t="str">
        <f>IF(ISERROR(VLOOKUP(J23,'KAYIT LİSTESİ'!$B$4:$H$767,4,0)),"",(VLOOKUP(J23,'KAYIT LİSTESİ'!$B$4:$H$767,4,0)))</f>
        <v/>
      </c>
      <c r="M23" s="354" t="str">
        <f>IF(ISERROR(VLOOKUP(J23,'KAYIT LİSTESİ'!$B$4:$H$767,5,0)),"",(VLOOKUP(J23,'KAYIT LİSTESİ'!$B$4:$H$767,5,0)))</f>
        <v/>
      </c>
      <c r="N23" s="354" t="str">
        <f>IF(ISERROR(VLOOKUP(J23,'KAYIT LİSTESİ'!$B$4:$H$767,6,0)),"",(VLOOKUP(J23,'KAYIT LİSTESİ'!$B$4:$H$767,6,0)))</f>
        <v/>
      </c>
      <c r="O23" s="428" t="str">
        <f t="shared" si="1"/>
        <v xml:space="preserve"> </v>
      </c>
      <c r="P23" s="397"/>
      <c r="Q23" s="356"/>
      <c r="R23" s="352"/>
    </row>
    <row r="24" spans="1:18" s="19" customFormat="1" ht="34.5" hidden="1" customHeight="1" x14ac:dyDescent="0.2">
      <c r="A24" s="350"/>
      <c r="B24" s="350"/>
      <c r="C24" s="353"/>
      <c r="D24" s="358"/>
      <c r="E24" s="359"/>
      <c r="F24" s="356"/>
      <c r="G24" s="360" t="str">
        <f>IF(ISTEXT(F24)," ",IFERROR(VLOOKUP(SMALL(puan!$AK$4:$AL$111,COUNTIF(puan!$AK$4:$AL$111,"&lt;"&amp;F24)+1),puan!$AK$4:$AL$111,2,0),"    "))</f>
        <v xml:space="preserve">    </v>
      </c>
      <c r="H24" s="22"/>
      <c r="I24" s="350">
        <v>7</v>
      </c>
      <c r="J24" s="351" t="s">
        <v>1078</v>
      </c>
      <c r="K24" s="352" t="str">
        <f>IF(ISERROR(VLOOKUP(J24,'KAYIT LİSTESİ'!$B$4:$H$767,2,0)),"",(VLOOKUP(J24,'KAYIT LİSTESİ'!$B$4:$H$767,2,0)))</f>
        <v/>
      </c>
      <c r="L24" s="353" t="str">
        <f>IF(ISERROR(VLOOKUP(J24,'KAYIT LİSTESİ'!$B$4:$H$767,4,0)),"",(VLOOKUP(J24,'KAYIT LİSTESİ'!$B$4:$H$767,4,0)))</f>
        <v/>
      </c>
      <c r="M24" s="354" t="str">
        <f>IF(ISERROR(VLOOKUP(J24,'KAYIT LİSTESİ'!$B$4:$H$767,5,0)),"",(VLOOKUP(J24,'KAYIT LİSTESİ'!$B$4:$H$767,5,0)))</f>
        <v/>
      </c>
      <c r="N24" s="354" t="str">
        <f>IF(ISERROR(VLOOKUP(J24,'KAYIT LİSTESİ'!$B$4:$H$767,6,0)),"",(VLOOKUP(J24,'KAYIT LİSTESİ'!$B$4:$H$767,6,0)))</f>
        <v/>
      </c>
      <c r="O24" s="428" t="str">
        <f t="shared" si="1"/>
        <v xml:space="preserve"> </v>
      </c>
      <c r="P24" s="397"/>
      <c r="Q24" s="356"/>
      <c r="R24" s="352"/>
    </row>
    <row r="25" spans="1:18" s="19" customFormat="1" ht="34.5" hidden="1" customHeight="1" x14ac:dyDescent="0.2">
      <c r="A25" s="350"/>
      <c r="B25" s="350"/>
      <c r="C25" s="353"/>
      <c r="D25" s="358"/>
      <c r="E25" s="359"/>
      <c r="F25" s="356"/>
      <c r="G25" s="360" t="str">
        <f>IF(ISTEXT(F25)," ",IFERROR(VLOOKUP(SMALL(puan!$AK$4:$AL$111,COUNTIF(puan!$AK$4:$AL$111,"&lt;"&amp;F25)+1),puan!$AK$4:$AL$111,2,0),"    "))</f>
        <v xml:space="preserve">    </v>
      </c>
      <c r="H25" s="22"/>
      <c r="I25" s="350">
        <v>8</v>
      </c>
      <c r="J25" s="351" t="s">
        <v>1079</v>
      </c>
      <c r="K25" s="352" t="str">
        <f>IF(ISERROR(VLOOKUP(J25,'KAYIT LİSTESİ'!$B$4:$H$767,2,0)),"",(VLOOKUP(J25,'KAYIT LİSTESİ'!$B$4:$H$767,2,0)))</f>
        <v/>
      </c>
      <c r="L25" s="353" t="str">
        <f>IF(ISERROR(VLOOKUP(J25,'KAYIT LİSTESİ'!$B$4:$H$767,4,0)),"",(VLOOKUP(J25,'KAYIT LİSTESİ'!$B$4:$H$767,4,0)))</f>
        <v/>
      </c>
      <c r="M25" s="354" t="str">
        <f>IF(ISERROR(VLOOKUP(J25,'KAYIT LİSTESİ'!$B$4:$H$767,5,0)),"",(VLOOKUP(J25,'KAYIT LİSTESİ'!$B$4:$H$767,5,0)))</f>
        <v/>
      </c>
      <c r="N25" s="354" t="str">
        <f>IF(ISERROR(VLOOKUP(J25,'KAYIT LİSTESİ'!$B$4:$H$767,6,0)),"",(VLOOKUP(J25,'KAYIT LİSTESİ'!$B$4:$H$767,6,0)))</f>
        <v/>
      </c>
      <c r="O25" s="428" t="str">
        <f t="shared" si="1"/>
        <v xml:space="preserve"> </v>
      </c>
      <c r="P25" s="397"/>
      <c r="Q25" s="356"/>
      <c r="R25" s="352"/>
    </row>
    <row r="26" spans="1:18" s="19" customFormat="1" ht="34.5" hidden="1" customHeight="1" x14ac:dyDescent="0.2">
      <c r="A26" s="350"/>
      <c r="B26" s="350"/>
      <c r="C26" s="353"/>
      <c r="D26" s="358"/>
      <c r="E26" s="359"/>
      <c r="F26" s="356"/>
      <c r="G26" s="360" t="str">
        <f>IF(ISTEXT(F26)," ",IFERROR(VLOOKUP(SMALL(puan!$AK$4:$AL$111,COUNTIF(puan!$AK$4:$AL$111,"&lt;"&amp;F26)+1),puan!$AK$4:$AL$111,2,0),"    "))</f>
        <v xml:space="preserve">    </v>
      </c>
      <c r="H26" s="22"/>
      <c r="I26" s="248" t="s">
        <v>18</v>
      </c>
      <c r="J26" s="249"/>
      <c r="K26" s="249"/>
      <c r="L26" s="249"/>
      <c r="M26" s="252" t="s">
        <v>693</v>
      </c>
      <c r="N26" s="253"/>
      <c r="O26" s="427"/>
      <c r="P26" s="253"/>
      <c r="Q26" s="249"/>
      <c r="R26" s="250"/>
    </row>
    <row r="27" spans="1:18" s="19" customFormat="1" ht="34.5" hidden="1" customHeight="1" x14ac:dyDescent="0.2">
      <c r="A27" s="350"/>
      <c r="B27" s="350"/>
      <c r="C27" s="353"/>
      <c r="D27" s="358"/>
      <c r="E27" s="359"/>
      <c r="F27" s="356"/>
      <c r="G27" s="360" t="str">
        <f>IF(ISTEXT(F27)," ",IFERROR(VLOOKUP(SMALL(puan!$AK$4:$AL$111,COUNTIF(puan!$AK$4:$AL$111,"&lt;"&amp;F27)+1),puan!$AK$4:$AL$111,2,0),"    "))</f>
        <v xml:space="preserve">    </v>
      </c>
      <c r="H27" s="22"/>
      <c r="I27" s="49" t="s">
        <v>12</v>
      </c>
      <c r="J27" s="46" t="s">
        <v>97</v>
      </c>
      <c r="K27" s="46" t="s">
        <v>96</v>
      </c>
      <c r="L27" s="47" t="s">
        <v>13</v>
      </c>
      <c r="M27" s="48" t="s">
        <v>14</v>
      </c>
      <c r="N27" s="48" t="s">
        <v>750</v>
      </c>
      <c r="O27" s="439" t="s">
        <v>1136</v>
      </c>
      <c r="P27" s="48" t="s">
        <v>735</v>
      </c>
      <c r="Q27" s="267" t="s">
        <v>735</v>
      </c>
      <c r="R27" s="46" t="s">
        <v>27</v>
      </c>
    </row>
    <row r="28" spans="1:18" s="19" customFormat="1" ht="34.5" hidden="1" customHeight="1" x14ac:dyDescent="0.2">
      <c r="A28" s="350"/>
      <c r="B28" s="350"/>
      <c r="C28" s="353"/>
      <c r="D28" s="358"/>
      <c r="E28" s="359"/>
      <c r="F28" s="356"/>
      <c r="G28" s="360" t="str">
        <f>IF(ISTEXT(F28)," ",IFERROR(VLOOKUP(SMALL(puan!$AK$4:$AL$111,COUNTIF(puan!$AK$4:$AL$111,"&lt;"&amp;F28)+1),puan!$AK$4:$AL$111,2,0),"    "))</f>
        <v xml:space="preserve">    </v>
      </c>
      <c r="H28" s="22"/>
      <c r="I28" s="350">
        <v>1</v>
      </c>
      <c r="J28" s="351" t="s">
        <v>1080</v>
      </c>
      <c r="K28" s="352" t="str">
        <f>IF(ISERROR(VLOOKUP(J28,'KAYIT LİSTESİ'!$B$4:$H$767,2,0)),"",(VLOOKUP(J28,'KAYIT LİSTESİ'!$B$4:$H$767,2,0)))</f>
        <v/>
      </c>
      <c r="L28" s="353" t="str">
        <f>IF(ISERROR(VLOOKUP(J28,'KAYIT LİSTESİ'!$B$4:$H$767,4,0)),"",(VLOOKUP(J28,'KAYIT LİSTESİ'!$B$4:$H$767,4,0)))</f>
        <v/>
      </c>
      <c r="M28" s="354" t="str">
        <f>IF(ISERROR(VLOOKUP(J28,'KAYIT LİSTESİ'!$B$4:$H$767,5,0)),"",(VLOOKUP(J28,'KAYIT LİSTESİ'!$B$4:$H$767,5,0)))</f>
        <v/>
      </c>
      <c r="N28" s="354" t="str">
        <f>IF(ISERROR(VLOOKUP(J28,'KAYIT LİSTESİ'!$B$4:$H$767,6,0)),"",(VLOOKUP(J28,'KAYIT LİSTESİ'!$B$4:$H$767,6,0)))</f>
        <v/>
      </c>
      <c r="O28" s="428" t="str">
        <f>IF(IF(OR(P28="NM",P28="DNF",P28="DNS",P28="DQ",P28=""),P28,(ROUNDUP(P28,)+24))=0," ",IF(OR(P28="NM",P28="DNF",P28="DNS",P28="DQ",P28=""),P28,(ROUNDUP(P28,)+24)))</f>
        <v xml:space="preserve"> </v>
      </c>
      <c r="P28" s="355"/>
      <c r="Q28" s="356"/>
      <c r="R28" s="352"/>
    </row>
    <row r="29" spans="1:18" s="19" customFormat="1" ht="34.5" hidden="1" customHeight="1" x14ac:dyDescent="0.2">
      <c r="A29" s="350"/>
      <c r="B29" s="350"/>
      <c r="C29" s="353"/>
      <c r="D29" s="358"/>
      <c r="E29" s="359"/>
      <c r="F29" s="356"/>
      <c r="G29" s="360" t="str">
        <f>IF(ISTEXT(F29)," ",IFERROR(VLOOKUP(SMALL(puan!$AK$4:$AL$111,COUNTIF(puan!$AK$4:$AL$111,"&lt;"&amp;F29)+1),puan!$AK$4:$AL$111,2,0),"    "))</f>
        <v xml:space="preserve">    </v>
      </c>
      <c r="H29" s="22"/>
      <c r="I29" s="350">
        <v>2</v>
      </c>
      <c r="J29" s="351" t="s">
        <v>1081</v>
      </c>
      <c r="K29" s="352" t="str">
        <f>IF(ISERROR(VLOOKUP(J29,'KAYIT LİSTESİ'!$B$4:$H$767,2,0)),"",(VLOOKUP(J29,'KAYIT LİSTESİ'!$B$4:$H$767,2,0)))</f>
        <v/>
      </c>
      <c r="L29" s="353" t="str">
        <f>IF(ISERROR(VLOOKUP(J29,'KAYIT LİSTESİ'!$B$4:$H$767,4,0)),"",(VLOOKUP(J29,'KAYIT LİSTESİ'!$B$4:$H$767,4,0)))</f>
        <v/>
      </c>
      <c r="M29" s="354" t="str">
        <f>IF(ISERROR(VLOOKUP(J29,'KAYIT LİSTESİ'!$B$4:$H$767,5,0)),"",(VLOOKUP(J29,'KAYIT LİSTESİ'!$B$4:$H$767,5,0)))</f>
        <v/>
      </c>
      <c r="N29" s="354" t="str">
        <f>IF(ISERROR(VLOOKUP(J29,'KAYIT LİSTESİ'!$B$4:$H$767,6,0)),"",(VLOOKUP(J29,'KAYIT LİSTESİ'!$B$4:$H$767,6,0)))</f>
        <v/>
      </c>
      <c r="O29" s="428" t="str">
        <f t="shared" ref="O29:O35" si="2">IF(IF(OR(P29="NM",P29="DNF",P29="DNS",P29="DQ",P29=""),P29,(ROUNDUP(P29,)+24))=0," ",IF(OR(P29="NM",P29="DNF",P29="DNS",P29="DQ",P29=""),P29,(ROUNDUP(P29,)+24)))</f>
        <v xml:space="preserve"> </v>
      </c>
      <c r="P29" s="397"/>
      <c r="Q29" s="356"/>
      <c r="R29" s="352"/>
    </row>
    <row r="30" spans="1:18" s="19" customFormat="1" ht="34.5" hidden="1" customHeight="1" x14ac:dyDescent="0.2">
      <c r="A30" s="350"/>
      <c r="B30" s="350"/>
      <c r="C30" s="353"/>
      <c r="D30" s="358"/>
      <c r="E30" s="359"/>
      <c r="F30" s="356"/>
      <c r="G30" s="360" t="str">
        <f>IF(ISTEXT(F30)," ",IFERROR(VLOOKUP(SMALL(puan!$AK$4:$AL$111,COUNTIF(puan!$AK$4:$AL$111,"&lt;"&amp;F30)+1),puan!$AK$4:$AL$111,2,0),"    "))</f>
        <v xml:space="preserve">    </v>
      </c>
      <c r="H30" s="22"/>
      <c r="I30" s="350">
        <v>3</v>
      </c>
      <c r="J30" s="351" t="s">
        <v>1082</v>
      </c>
      <c r="K30" s="352" t="str">
        <f>IF(ISERROR(VLOOKUP(J30,'KAYIT LİSTESİ'!$B$4:$H$767,2,0)),"",(VLOOKUP(J30,'KAYIT LİSTESİ'!$B$4:$H$767,2,0)))</f>
        <v/>
      </c>
      <c r="L30" s="353" t="str">
        <f>IF(ISERROR(VLOOKUP(J30,'KAYIT LİSTESİ'!$B$4:$H$767,4,0)),"",(VLOOKUP(J30,'KAYIT LİSTESİ'!$B$4:$H$767,4,0)))</f>
        <v/>
      </c>
      <c r="M30" s="354" t="str">
        <f>IF(ISERROR(VLOOKUP(J30,'KAYIT LİSTESİ'!$B$4:$H$767,5,0)),"",(VLOOKUP(J30,'KAYIT LİSTESİ'!$B$4:$H$767,5,0)))</f>
        <v/>
      </c>
      <c r="N30" s="354" t="str">
        <f>IF(ISERROR(VLOOKUP(J30,'KAYIT LİSTESİ'!$B$4:$H$767,6,0)),"",(VLOOKUP(J30,'KAYIT LİSTESİ'!$B$4:$H$767,6,0)))</f>
        <v/>
      </c>
      <c r="O30" s="428" t="str">
        <f t="shared" si="2"/>
        <v xml:space="preserve"> </v>
      </c>
      <c r="P30" s="397"/>
      <c r="Q30" s="356"/>
      <c r="R30" s="352"/>
    </row>
    <row r="31" spans="1:18" s="19" customFormat="1" ht="34.5" hidden="1" customHeight="1" x14ac:dyDescent="0.2">
      <c r="A31" s="350"/>
      <c r="B31" s="350"/>
      <c r="C31" s="353"/>
      <c r="D31" s="358"/>
      <c r="E31" s="359"/>
      <c r="F31" s="356"/>
      <c r="G31" s="360" t="str">
        <f>IF(ISTEXT(F31)," ",IFERROR(VLOOKUP(SMALL(puan!$AK$4:$AL$111,COUNTIF(puan!$AK$4:$AL$111,"&lt;"&amp;F31)+1),puan!$AK$4:$AL$111,2,0),"    "))</f>
        <v xml:space="preserve">    </v>
      </c>
      <c r="H31" s="22"/>
      <c r="I31" s="350">
        <v>4</v>
      </c>
      <c r="J31" s="351" t="s">
        <v>1083</v>
      </c>
      <c r="K31" s="352" t="str">
        <f>IF(ISERROR(VLOOKUP(J31,'KAYIT LİSTESİ'!$B$4:$H$767,2,0)),"",(VLOOKUP(J31,'KAYIT LİSTESİ'!$B$4:$H$767,2,0)))</f>
        <v/>
      </c>
      <c r="L31" s="353" t="str">
        <f>IF(ISERROR(VLOOKUP(J31,'KAYIT LİSTESİ'!$B$4:$H$767,4,0)),"",(VLOOKUP(J31,'KAYIT LİSTESİ'!$B$4:$H$767,4,0)))</f>
        <v/>
      </c>
      <c r="M31" s="354" t="str">
        <f>IF(ISERROR(VLOOKUP(J31,'KAYIT LİSTESİ'!$B$4:$H$767,5,0)),"",(VLOOKUP(J31,'KAYIT LİSTESİ'!$B$4:$H$767,5,0)))</f>
        <v/>
      </c>
      <c r="N31" s="354" t="str">
        <f>IF(ISERROR(VLOOKUP(J31,'KAYIT LİSTESİ'!$B$4:$H$767,6,0)),"",(VLOOKUP(J31,'KAYIT LİSTESİ'!$B$4:$H$767,6,0)))</f>
        <v/>
      </c>
      <c r="O31" s="428" t="str">
        <f t="shared" si="2"/>
        <v xml:space="preserve"> </v>
      </c>
      <c r="P31" s="397"/>
      <c r="Q31" s="356"/>
      <c r="R31" s="352"/>
    </row>
    <row r="32" spans="1:18" s="19" customFormat="1" ht="34.5" hidden="1" customHeight="1" x14ac:dyDescent="0.2">
      <c r="A32" s="350"/>
      <c r="B32" s="350"/>
      <c r="C32" s="353"/>
      <c r="D32" s="358"/>
      <c r="E32" s="359"/>
      <c r="F32" s="356"/>
      <c r="G32" s="360" t="str">
        <f>IF(ISTEXT(F32)," ",IFERROR(VLOOKUP(SMALL(puan!$AK$4:$AL$111,COUNTIF(puan!$AK$4:$AL$111,"&lt;"&amp;F32)+1),puan!$AK$4:$AL$111,2,0),"    "))</f>
        <v xml:space="preserve">    </v>
      </c>
      <c r="H32" s="22"/>
      <c r="I32" s="350">
        <v>5</v>
      </c>
      <c r="J32" s="351" t="s">
        <v>1084</v>
      </c>
      <c r="K32" s="352" t="str">
        <f>IF(ISERROR(VLOOKUP(J32,'KAYIT LİSTESİ'!$B$4:$H$767,2,0)),"",(VLOOKUP(J32,'KAYIT LİSTESİ'!$B$4:$H$767,2,0)))</f>
        <v/>
      </c>
      <c r="L32" s="353" t="str">
        <f>IF(ISERROR(VLOOKUP(J32,'KAYIT LİSTESİ'!$B$4:$H$767,4,0)),"",(VLOOKUP(J32,'KAYIT LİSTESİ'!$B$4:$H$767,4,0)))</f>
        <v/>
      </c>
      <c r="M32" s="354" t="str">
        <f>IF(ISERROR(VLOOKUP(J32,'KAYIT LİSTESİ'!$B$4:$H$767,5,0)),"",(VLOOKUP(J32,'KAYIT LİSTESİ'!$B$4:$H$767,5,0)))</f>
        <v/>
      </c>
      <c r="N32" s="354" t="str">
        <f>IF(ISERROR(VLOOKUP(J32,'KAYIT LİSTESİ'!$B$4:$H$767,6,0)),"",(VLOOKUP(J32,'KAYIT LİSTESİ'!$B$4:$H$767,6,0)))</f>
        <v/>
      </c>
      <c r="O32" s="428" t="str">
        <f t="shared" si="2"/>
        <v xml:space="preserve"> </v>
      </c>
      <c r="P32" s="397"/>
      <c r="Q32" s="356"/>
      <c r="R32" s="352"/>
    </row>
    <row r="33" spans="1:18" s="19" customFormat="1" ht="34.5" hidden="1" customHeight="1" x14ac:dyDescent="0.2">
      <c r="A33" s="350"/>
      <c r="B33" s="350"/>
      <c r="C33" s="353"/>
      <c r="D33" s="358"/>
      <c r="E33" s="359"/>
      <c r="F33" s="356"/>
      <c r="G33" s="360" t="str">
        <f>IF(ISTEXT(F33)," ",IFERROR(VLOOKUP(SMALL(puan!$AK$4:$AL$111,COUNTIF(puan!$AK$4:$AL$111,"&lt;"&amp;F33)+1),puan!$AK$4:$AL$111,2,0),"    "))</f>
        <v xml:space="preserve">    </v>
      </c>
      <c r="H33" s="22"/>
      <c r="I33" s="350">
        <v>6</v>
      </c>
      <c r="J33" s="351" t="s">
        <v>1085</v>
      </c>
      <c r="K33" s="352" t="str">
        <f>IF(ISERROR(VLOOKUP(J33,'KAYIT LİSTESİ'!$B$4:$H$767,2,0)),"",(VLOOKUP(J33,'KAYIT LİSTESİ'!$B$4:$H$767,2,0)))</f>
        <v/>
      </c>
      <c r="L33" s="353" t="str">
        <f>IF(ISERROR(VLOOKUP(J33,'KAYIT LİSTESİ'!$B$4:$H$767,4,0)),"",(VLOOKUP(J33,'KAYIT LİSTESİ'!$B$4:$H$767,4,0)))</f>
        <v/>
      </c>
      <c r="M33" s="354" t="str">
        <f>IF(ISERROR(VLOOKUP(J33,'KAYIT LİSTESİ'!$B$4:$H$767,5,0)),"",(VLOOKUP(J33,'KAYIT LİSTESİ'!$B$4:$H$767,5,0)))</f>
        <v/>
      </c>
      <c r="N33" s="354" t="str">
        <f>IF(ISERROR(VLOOKUP(J33,'KAYIT LİSTESİ'!$B$4:$H$767,6,0)),"",(VLOOKUP(J33,'KAYIT LİSTESİ'!$B$4:$H$767,6,0)))</f>
        <v/>
      </c>
      <c r="O33" s="428" t="str">
        <f t="shared" si="2"/>
        <v xml:space="preserve"> </v>
      </c>
      <c r="P33" s="398"/>
      <c r="Q33" s="356"/>
      <c r="R33" s="352"/>
    </row>
    <row r="34" spans="1:18" s="19" customFormat="1" ht="34.5" hidden="1" customHeight="1" x14ac:dyDescent="0.2">
      <c r="A34" s="350"/>
      <c r="B34" s="350"/>
      <c r="C34" s="353"/>
      <c r="D34" s="358"/>
      <c r="E34" s="359"/>
      <c r="F34" s="356"/>
      <c r="G34" s="360" t="str">
        <f>IF(ISTEXT(F34)," ",IFERROR(VLOOKUP(SMALL(puan!$AK$4:$AL$111,COUNTIF(puan!$AK$4:$AL$111,"&lt;"&amp;F34)+1),puan!$AK$4:$AL$111,2,0),"    "))</f>
        <v xml:space="preserve">    </v>
      </c>
      <c r="H34" s="22"/>
      <c r="I34" s="350">
        <v>7</v>
      </c>
      <c r="J34" s="351" t="s">
        <v>1086</v>
      </c>
      <c r="K34" s="352" t="str">
        <f>IF(ISERROR(VLOOKUP(J34,'KAYIT LİSTESİ'!$B$4:$H$767,2,0)),"",(VLOOKUP(J34,'KAYIT LİSTESİ'!$B$4:$H$767,2,0)))</f>
        <v/>
      </c>
      <c r="L34" s="353" t="str">
        <f>IF(ISERROR(VLOOKUP(J34,'KAYIT LİSTESİ'!$B$4:$H$767,4,0)),"",(VLOOKUP(J34,'KAYIT LİSTESİ'!$B$4:$H$767,4,0)))</f>
        <v/>
      </c>
      <c r="M34" s="354" t="str">
        <f>IF(ISERROR(VLOOKUP(J34,'KAYIT LİSTESİ'!$B$4:$H$767,5,0)),"",(VLOOKUP(J34,'KAYIT LİSTESİ'!$B$4:$H$767,5,0)))</f>
        <v/>
      </c>
      <c r="N34" s="354" t="str">
        <f>IF(ISERROR(VLOOKUP(J34,'KAYIT LİSTESİ'!$B$4:$H$767,6,0)),"",(VLOOKUP(J34,'KAYIT LİSTESİ'!$B$4:$H$767,6,0)))</f>
        <v/>
      </c>
      <c r="O34" s="428" t="str">
        <f t="shared" si="2"/>
        <v xml:space="preserve"> </v>
      </c>
      <c r="P34" s="397"/>
      <c r="Q34" s="356"/>
      <c r="R34" s="352"/>
    </row>
    <row r="35" spans="1:18" s="19" customFormat="1" ht="34.5" hidden="1" customHeight="1" x14ac:dyDescent="0.2">
      <c r="A35" s="350"/>
      <c r="B35" s="350"/>
      <c r="C35" s="353"/>
      <c r="D35" s="358"/>
      <c r="E35" s="359"/>
      <c r="F35" s="356"/>
      <c r="G35" s="360" t="str">
        <f>IF(ISTEXT(F35)," ",IFERROR(VLOOKUP(SMALL(puan!$AK$4:$AL$111,COUNTIF(puan!$AK$4:$AL$111,"&lt;"&amp;F35)+1),puan!$AK$4:$AL$111,2,0),"    "))</f>
        <v xml:space="preserve">    </v>
      </c>
      <c r="H35" s="22"/>
      <c r="I35" s="350">
        <v>8</v>
      </c>
      <c r="J35" s="351" t="s">
        <v>1087</v>
      </c>
      <c r="K35" s="352" t="str">
        <f>IF(ISERROR(VLOOKUP(J35,'KAYIT LİSTESİ'!$B$4:$H$767,2,0)),"",(VLOOKUP(J35,'KAYIT LİSTESİ'!$B$4:$H$767,2,0)))</f>
        <v/>
      </c>
      <c r="L35" s="353" t="str">
        <f>IF(ISERROR(VLOOKUP(J35,'KAYIT LİSTESİ'!$B$4:$H$767,4,0)),"",(VLOOKUP(J35,'KAYIT LİSTESİ'!$B$4:$H$767,4,0)))</f>
        <v/>
      </c>
      <c r="M35" s="354" t="str">
        <f>IF(ISERROR(VLOOKUP(J35,'KAYIT LİSTESİ'!$B$4:$H$767,5,0)),"",(VLOOKUP(J35,'KAYIT LİSTESİ'!$B$4:$H$767,5,0)))</f>
        <v/>
      </c>
      <c r="N35" s="354" t="str">
        <f>IF(ISERROR(VLOOKUP(J35,'KAYIT LİSTESİ'!$B$4:$H$767,6,0)),"",(VLOOKUP(J35,'KAYIT LİSTESİ'!$B$4:$H$767,6,0)))</f>
        <v/>
      </c>
      <c r="O35" s="428" t="str">
        <f t="shared" si="2"/>
        <v xml:space="preserve"> </v>
      </c>
      <c r="P35" s="397"/>
      <c r="Q35" s="356"/>
      <c r="R35" s="352"/>
    </row>
    <row r="36" spans="1:18" s="19" customFormat="1" ht="34.5" hidden="1" customHeight="1" x14ac:dyDescent="0.2">
      <c r="A36" s="350"/>
      <c r="B36" s="350"/>
      <c r="C36" s="353"/>
      <c r="D36" s="358"/>
      <c r="E36" s="359"/>
      <c r="F36" s="356"/>
      <c r="G36" s="360" t="str">
        <f>IF(ISTEXT(F36)," ",IFERROR(VLOOKUP(SMALL(puan!$AK$4:$AL$111,COUNTIF(puan!$AK$4:$AL$111,"&lt;"&amp;F36)+1),puan!$AK$4:$AL$111,2,0),"    "))</f>
        <v xml:space="preserve">    </v>
      </c>
      <c r="H36" s="22"/>
      <c r="I36" s="248" t="s">
        <v>43</v>
      </c>
      <c r="J36" s="249"/>
      <c r="K36" s="249"/>
      <c r="L36" s="249"/>
      <c r="M36" s="252" t="s">
        <v>693</v>
      </c>
      <c r="N36" s="253"/>
      <c r="O36" s="427"/>
      <c r="P36" s="253"/>
      <c r="Q36" s="249"/>
      <c r="R36" s="250"/>
    </row>
    <row r="37" spans="1:18" s="19" customFormat="1" ht="34.5" hidden="1" customHeight="1" x14ac:dyDescent="0.2">
      <c r="A37" s="350"/>
      <c r="B37" s="350"/>
      <c r="C37" s="353"/>
      <c r="D37" s="358"/>
      <c r="E37" s="359"/>
      <c r="F37" s="356"/>
      <c r="G37" s="360" t="str">
        <f>IF(ISTEXT(F37)," ",IFERROR(VLOOKUP(SMALL(puan!$AK$4:$AL$111,COUNTIF(puan!$AK$4:$AL$111,"&lt;"&amp;F37)+1),puan!$AK$4:$AL$111,2,0),"    "))</f>
        <v xml:space="preserve">    </v>
      </c>
      <c r="H37" s="22"/>
      <c r="I37" s="49" t="s">
        <v>12</v>
      </c>
      <c r="J37" s="46" t="s">
        <v>97</v>
      </c>
      <c r="K37" s="46" t="s">
        <v>96</v>
      </c>
      <c r="L37" s="47" t="s">
        <v>13</v>
      </c>
      <c r="M37" s="48" t="s">
        <v>14</v>
      </c>
      <c r="N37" s="48" t="s">
        <v>750</v>
      </c>
      <c r="O37" s="439" t="s">
        <v>1136</v>
      </c>
      <c r="P37" s="48" t="s">
        <v>735</v>
      </c>
      <c r="Q37" s="267" t="s">
        <v>735</v>
      </c>
      <c r="R37" s="46" t="s">
        <v>27</v>
      </c>
    </row>
    <row r="38" spans="1:18" s="19" customFormat="1" ht="34.5" hidden="1" customHeight="1" x14ac:dyDescent="0.2">
      <c r="A38" s="350"/>
      <c r="B38" s="350"/>
      <c r="C38" s="353"/>
      <c r="D38" s="358"/>
      <c r="E38" s="359"/>
      <c r="F38" s="356"/>
      <c r="G38" s="360" t="str">
        <f>IF(ISTEXT(F38)," ",IFERROR(VLOOKUP(SMALL(puan!$AK$4:$AL$111,COUNTIF(puan!$AK$4:$AL$111,"&lt;"&amp;F38)+1),puan!$AK$4:$AL$111,2,0),"    "))</f>
        <v xml:space="preserve">    </v>
      </c>
      <c r="H38" s="22"/>
      <c r="I38" s="350">
        <v>1</v>
      </c>
      <c r="J38" s="351" t="s">
        <v>1088</v>
      </c>
      <c r="K38" s="352" t="str">
        <f>IF(ISERROR(VLOOKUP(J38,'KAYIT LİSTESİ'!$B$4:$H$767,2,0)),"",(VLOOKUP(J38,'KAYIT LİSTESİ'!$B$4:$H$767,2,0)))</f>
        <v/>
      </c>
      <c r="L38" s="353" t="str">
        <f>IF(ISERROR(VLOOKUP(J38,'KAYIT LİSTESİ'!$B$4:$H$767,4,0)),"",(VLOOKUP(J38,'KAYIT LİSTESİ'!$B$4:$H$767,4,0)))</f>
        <v/>
      </c>
      <c r="M38" s="354" t="str">
        <f>IF(ISERROR(VLOOKUP(J38,'KAYIT LİSTESİ'!$B$4:$H$767,5,0)),"",(VLOOKUP(J38,'KAYIT LİSTESİ'!$B$4:$H$767,5,0)))</f>
        <v/>
      </c>
      <c r="N38" s="354" t="str">
        <f>IF(ISERROR(VLOOKUP(J38,'KAYIT LİSTESİ'!$B$4:$H$767,6,0)),"",(VLOOKUP(J38,'KAYIT LİSTESİ'!$B$4:$H$767,6,0)))</f>
        <v/>
      </c>
      <c r="O38" s="428" t="str">
        <f>IF(IF(OR(P38="NM",P38="DNF",P38="DNS",P38="DQ",P38=""),P38,(ROUNDUP(P38,)+24))=0," ",IF(OR(P38="NM",P38="DNF",P38="DNS",P38="DQ",P38=""),P38,(ROUNDUP(P38,)+24)))</f>
        <v xml:space="preserve"> </v>
      </c>
      <c r="P38" s="355"/>
      <c r="Q38" s="356"/>
      <c r="R38" s="352"/>
    </row>
    <row r="39" spans="1:18" s="19" customFormat="1" ht="34.5" hidden="1" customHeight="1" x14ac:dyDescent="0.2">
      <c r="A39" s="350"/>
      <c r="B39" s="350"/>
      <c r="C39" s="353"/>
      <c r="D39" s="358"/>
      <c r="E39" s="359"/>
      <c r="F39" s="356"/>
      <c r="G39" s="360" t="str">
        <f>IF(ISTEXT(F39)," ",IFERROR(VLOOKUP(SMALL(puan!$AK$4:$AL$111,COUNTIF(puan!$AK$4:$AL$111,"&lt;"&amp;F39)+1),puan!$AK$4:$AL$111,2,0),"    "))</f>
        <v xml:space="preserve">    </v>
      </c>
      <c r="H39" s="22"/>
      <c r="I39" s="350">
        <v>2</v>
      </c>
      <c r="J39" s="351" t="s">
        <v>1089</v>
      </c>
      <c r="K39" s="352" t="str">
        <f>IF(ISERROR(VLOOKUP(J39,'KAYIT LİSTESİ'!$B$4:$H$767,2,0)),"",(VLOOKUP(J39,'KAYIT LİSTESİ'!$B$4:$H$767,2,0)))</f>
        <v/>
      </c>
      <c r="L39" s="353" t="str">
        <f>IF(ISERROR(VLOOKUP(J39,'KAYIT LİSTESİ'!$B$4:$H$767,4,0)),"",(VLOOKUP(J39,'KAYIT LİSTESİ'!$B$4:$H$767,4,0)))</f>
        <v/>
      </c>
      <c r="M39" s="354" t="str">
        <f>IF(ISERROR(VLOOKUP(J39,'KAYIT LİSTESİ'!$B$4:$H$767,5,0)),"",(VLOOKUP(J39,'KAYIT LİSTESİ'!$B$4:$H$767,5,0)))</f>
        <v/>
      </c>
      <c r="N39" s="354" t="str">
        <f>IF(ISERROR(VLOOKUP(J39,'KAYIT LİSTESİ'!$B$4:$H$767,6,0)),"",(VLOOKUP(J39,'KAYIT LİSTESİ'!$B$4:$H$767,6,0)))</f>
        <v/>
      </c>
      <c r="O39" s="428" t="str">
        <f t="shared" ref="O39:O45" si="3">IF(IF(OR(P39="NM",P39="DNF",P39="DNS",P39="DQ",P39=""),P39,(ROUNDUP(P39,)+24))=0," ",IF(OR(P39="NM",P39="DNF",P39="DNS",P39="DQ",P39=""),P39,(ROUNDUP(P39,)+24)))</f>
        <v xml:space="preserve"> </v>
      </c>
      <c r="P39" s="355"/>
      <c r="Q39" s="356"/>
      <c r="R39" s="352"/>
    </row>
    <row r="40" spans="1:18" s="19" customFormat="1" ht="34.5" hidden="1" customHeight="1" x14ac:dyDescent="0.2">
      <c r="A40" s="350"/>
      <c r="B40" s="350"/>
      <c r="C40" s="353"/>
      <c r="D40" s="358"/>
      <c r="E40" s="359"/>
      <c r="F40" s="356"/>
      <c r="G40" s="360" t="str">
        <f>IF(ISTEXT(F40)," ",IFERROR(VLOOKUP(SMALL(puan!$AK$4:$AL$111,COUNTIF(puan!$AK$4:$AL$111,"&lt;"&amp;F40)+1),puan!$AK$4:$AL$111,2,0),"    "))</f>
        <v xml:space="preserve">    </v>
      </c>
      <c r="H40" s="22"/>
      <c r="I40" s="350">
        <v>3</v>
      </c>
      <c r="J40" s="351" t="s">
        <v>1090</v>
      </c>
      <c r="K40" s="352" t="str">
        <f>IF(ISERROR(VLOOKUP(J40,'KAYIT LİSTESİ'!$B$4:$H$767,2,0)),"",(VLOOKUP(J40,'KAYIT LİSTESİ'!$B$4:$H$767,2,0)))</f>
        <v/>
      </c>
      <c r="L40" s="353" t="str">
        <f>IF(ISERROR(VLOOKUP(J40,'KAYIT LİSTESİ'!$B$4:$H$767,4,0)),"",(VLOOKUP(J40,'KAYIT LİSTESİ'!$B$4:$H$767,4,0)))</f>
        <v/>
      </c>
      <c r="M40" s="354" t="str">
        <f>IF(ISERROR(VLOOKUP(J40,'KAYIT LİSTESİ'!$B$4:$H$767,5,0)),"",(VLOOKUP(J40,'KAYIT LİSTESİ'!$B$4:$H$767,5,0)))</f>
        <v/>
      </c>
      <c r="N40" s="354" t="str">
        <f>IF(ISERROR(VLOOKUP(J40,'KAYIT LİSTESİ'!$B$4:$H$767,6,0)),"",(VLOOKUP(J40,'KAYIT LİSTESİ'!$B$4:$H$767,6,0)))</f>
        <v/>
      </c>
      <c r="O40" s="428" t="str">
        <f t="shared" si="3"/>
        <v xml:space="preserve"> </v>
      </c>
      <c r="P40" s="355"/>
      <c r="Q40" s="356"/>
      <c r="R40" s="352"/>
    </row>
    <row r="41" spans="1:18" s="19" customFormat="1" ht="34.5" hidden="1" customHeight="1" x14ac:dyDescent="0.2">
      <c r="A41" s="350"/>
      <c r="B41" s="350"/>
      <c r="C41" s="353"/>
      <c r="D41" s="358"/>
      <c r="E41" s="359"/>
      <c r="F41" s="356"/>
      <c r="G41" s="360" t="str">
        <f>IF(ISTEXT(F41)," ",IFERROR(VLOOKUP(SMALL(puan!$AK$4:$AL$111,COUNTIF(puan!$AK$4:$AL$111,"&lt;"&amp;F41)+1),puan!$AK$4:$AL$111,2,0),"    "))</f>
        <v xml:space="preserve">    </v>
      </c>
      <c r="H41" s="22"/>
      <c r="I41" s="350">
        <v>4</v>
      </c>
      <c r="J41" s="351" t="s">
        <v>1091</v>
      </c>
      <c r="K41" s="352" t="str">
        <f>IF(ISERROR(VLOOKUP(J41,'KAYIT LİSTESİ'!$B$4:$H$767,2,0)),"",(VLOOKUP(J41,'KAYIT LİSTESİ'!$B$4:$H$767,2,0)))</f>
        <v/>
      </c>
      <c r="L41" s="353" t="str">
        <f>IF(ISERROR(VLOOKUP(J41,'KAYIT LİSTESİ'!$B$4:$H$767,4,0)),"",(VLOOKUP(J41,'KAYIT LİSTESİ'!$B$4:$H$767,4,0)))</f>
        <v/>
      </c>
      <c r="M41" s="354" t="str">
        <f>IF(ISERROR(VLOOKUP(J41,'KAYIT LİSTESİ'!$B$4:$H$767,5,0)),"",(VLOOKUP(J41,'KAYIT LİSTESİ'!$B$4:$H$767,5,0)))</f>
        <v/>
      </c>
      <c r="N41" s="354" t="str">
        <f>IF(ISERROR(VLOOKUP(J41,'KAYIT LİSTESİ'!$B$4:$H$767,6,0)),"",(VLOOKUP(J41,'KAYIT LİSTESİ'!$B$4:$H$767,6,0)))</f>
        <v/>
      </c>
      <c r="O41" s="428" t="str">
        <f t="shared" si="3"/>
        <v xml:space="preserve"> </v>
      </c>
      <c r="P41" s="355"/>
      <c r="Q41" s="356"/>
      <c r="R41" s="352"/>
    </row>
    <row r="42" spans="1:18" s="19" customFormat="1" ht="34.5" hidden="1" customHeight="1" x14ac:dyDescent="0.2">
      <c r="A42" s="350"/>
      <c r="B42" s="350"/>
      <c r="C42" s="353"/>
      <c r="D42" s="358"/>
      <c r="E42" s="359"/>
      <c r="F42" s="356"/>
      <c r="G42" s="360" t="str">
        <f>IF(ISTEXT(F42)," ",IFERROR(VLOOKUP(SMALL(puan!$AK$4:$AL$111,COUNTIF(puan!$AK$4:$AL$111,"&lt;"&amp;F42)+1),puan!$AK$4:$AL$111,2,0),"    "))</f>
        <v xml:space="preserve">    </v>
      </c>
      <c r="H42" s="22"/>
      <c r="I42" s="350">
        <v>5</v>
      </c>
      <c r="J42" s="351" t="s">
        <v>1092</v>
      </c>
      <c r="K42" s="352" t="str">
        <f>IF(ISERROR(VLOOKUP(J42,'KAYIT LİSTESİ'!$B$4:$H$767,2,0)),"",(VLOOKUP(J42,'KAYIT LİSTESİ'!$B$4:$H$767,2,0)))</f>
        <v/>
      </c>
      <c r="L42" s="353" t="str">
        <f>IF(ISERROR(VLOOKUP(J42,'KAYIT LİSTESİ'!$B$4:$H$767,4,0)),"",(VLOOKUP(J42,'KAYIT LİSTESİ'!$B$4:$H$767,4,0)))</f>
        <v/>
      </c>
      <c r="M42" s="354" t="str">
        <f>IF(ISERROR(VLOOKUP(J42,'KAYIT LİSTESİ'!$B$4:$H$767,5,0)),"",(VLOOKUP(J42,'KAYIT LİSTESİ'!$B$4:$H$767,5,0)))</f>
        <v/>
      </c>
      <c r="N42" s="354" t="str">
        <f>IF(ISERROR(VLOOKUP(J42,'KAYIT LİSTESİ'!$B$4:$H$767,6,0)),"",(VLOOKUP(J42,'KAYIT LİSTESİ'!$B$4:$H$767,6,0)))</f>
        <v/>
      </c>
      <c r="O42" s="428" t="str">
        <f t="shared" si="3"/>
        <v xml:space="preserve"> </v>
      </c>
      <c r="P42" s="355"/>
      <c r="Q42" s="356"/>
      <c r="R42" s="352"/>
    </row>
    <row r="43" spans="1:18" s="19" customFormat="1" ht="34.5" hidden="1" customHeight="1" x14ac:dyDescent="0.2">
      <c r="A43" s="350"/>
      <c r="B43" s="350"/>
      <c r="C43" s="353"/>
      <c r="D43" s="358"/>
      <c r="E43" s="359"/>
      <c r="F43" s="356"/>
      <c r="G43" s="360" t="str">
        <f>IF(ISTEXT(F43)," ",IFERROR(VLOOKUP(SMALL(puan!$AK$4:$AL$111,COUNTIF(puan!$AK$4:$AL$111,"&lt;"&amp;F43)+1),puan!$AK$4:$AL$111,2,0),"    "))</f>
        <v xml:space="preserve">    </v>
      </c>
      <c r="H43" s="22"/>
      <c r="I43" s="350">
        <v>6</v>
      </c>
      <c r="J43" s="351" t="s">
        <v>1093</v>
      </c>
      <c r="K43" s="352" t="str">
        <f>IF(ISERROR(VLOOKUP(J43,'KAYIT LİSTESİ'!$B$4:$H$767,2,0)),"",(VLOOKUP(J43,'KAYIT LİSTESİ'!$B$4:$H$767,2,0)))</f>
        <v/>
      </c>
      <c r="L43" s="353" t="str">
        <f>IF(ISERROR(VLOOKUP(J43,'KAYIT LİSTESİ'!$B$4:$H$767,4,0)),"",(VLOOKUP(J43,'KAYIT LİSTESİ'!$B$4:$H$767,4,0)))</f>
        <v/>
      </c>
      <c r="M43" s="354" t="str">
        <f>IF(ISERROR(VLOOKUP(J43,'KAYIT LİSTESİ'!$B$4:$H$767,5,0)),"",(VLOOKUP(J43,'KAYIT LİSTESİ'!$B$4:$H$767,5,0)))</f>
        <v/>
      </c>
      <c r="N43" s="354" t="str">
        <f>IF(ISERROR(VLOOKUP(J43,'KAYIT LİSTESİ'!$B$4:$H$767,6,0)),"",(VLOOKUP(J43,'KAYIT LİSTESİ'!$B$4:$H$767,6,0)))</f>
        <v/>
      </c>
      <c r="O43" s="428" t="str">
        <f t="shared" si="3"/>
        <v xml:space="preserve"> </v>
      </c>
      <c r="P43" s="355"/>
      <c r="Q43" s="356"/>
      <c r="R43" s="352"/>
    </row>
    <row r="44" spans="1:18" s="19" customFormat="1" ht="34.5" hidden="1" customHeight="1" x14ac:dyDescent="0.2">
      <c r="A44" s="350"/>
      <c r="B44" s="350"/>
      <c r="C44" s="353"/>
      <c r="D44" s="358"/>
      <c r="E44" s="359"/>
      <c r="F44" s="356"/>
      <c r="G44" s="360" t="str">
        <f>IF(ISTEXT(F44)," ",IFERROR(VLOOKUP(SMALL(puan!$AK$4:$AL$111,COUNTIF(puan!$AK$4:$AL$111,"&lt;"&amp;F44)+1),puan!$AK$4:$AL$111,2,0),"    "))</f>
        <v xml:space="preserve">    </v>
      </c>
      <c r="H44" s="22"/>
      <c r="I44" s="350">
        <v>7</v>
      </c>
      <c r="J44" s="351" t="s">
        <v>1094</v>
      </c>
      <c r="K44" s="352" t="str">
        <f>IF(ISERROR(VLOOKUP(J44,'KAYIT LİSTESİ'!$B$4:$H$767,2,0)),"",(VLOOKUP(J44,'KAYIT LİSTESİ'!$B$4:$H$767,2,0)))</f>
        <v/>
      </c>
      <c r="L44" s="353" t="str">
        <f>IF(ISERROR(VLOOKUP(J44,'KAYIT LİSTESİ'!$B$4:$H$767,4,0)),"",(VLOOKUP(J44,'KAYIT LİSTESİ'!$B$4:$H$767,4,0)))</f>
        <v/>
      </c>
      <c r="M44" s="354" t="str">
        <f>IF(ISERROR(VLOOKUP(J44,'KAYIT LİSTESİ'!$B$4:$H$767,5,0)),"",(VLOOKUP(J44,'KAYIT LİSTESİ'!$B$4:$H$767,5,0)))</f>
        <v/>
      </c>
      <c r="N44" s="354" t="str">
        <f>IF(ISERROR(VLOOKUP(J44,'KAYIT LİSTESİ'!$B$4:$H$767,6,0)),"",(VLOOKUP(J44,'KAYIT LİSTESİ'!$B$4:$H$767,6,0)))</f>
        <v/>
      </c>
      <c r="O44" s="428" t="str">
        <f t="shared" si="3"/>
        <v xml:space="preserve"> </v>
      </c>
      <c r="P44" s="355"/>
      <c r="Q44" s="356"/>
      <c r="R44" s="352"/>
    </row>
    <row r="45" spans="1:18" s="19" customFormat="1" ht="34.15" hidden="1" customHeight="1" x14ac:dyDescent="0.2">
      <c r="A45" s="350"/>
      <c r="B45" s="350"/>
      <c r="C45" s="353"/>
      <c r="D45" s="358"/>
      <c r="E45" s="359"/>
      <c r="F45" s="356"/>
      <c r="G45" s="360" t="str">
        <f>IF(ISTEXT(F45)," ",IFERROR(VLOOKUP(SMALL(puan!$AK$4:$AL$111,COUNTIF(puan!$AK$4:$AL$111,"&lt;"&amp;F45)+1),puan!$AK$4:$AL$111,2,0),"    "))</f>
        <v xml:space="preserve">    </v>
      </c>
      <c r="H45" s="22"/>
      <c r="I45" s="350">
        <v>8</v>
      </c>
      <c r="J45" s="351" t="s">
        <v>1095</v>
      </c>
      <c r="K45" s="352" t="str">
        <f>IF(ISERROR(VLOOKUP(J45,'KAYIT LİSTESİ'!$B$4:$H$767,2,0)),"",(VLOOKUP(J45,'KAYIT LİSTESİ'!$B$4:$H$767,2,0)))</f>
        <v/>
      </c>
      <c r="L45" s="353" t="str">
        <f>IF(ISERROR(VLOOKUP(J45,'KAYIT LİSTESİ'!$B$4:$H$767,4,0)),"",(VLOOKUP(J45,'KAYIT LİSTESİ'!$B$4:$H$767,4,0)))</f>
        <v/>
      </c>
      <c r="M45" s="354" t="str">
        <f>IF(ISERROR(VLOOKUP(J45,'KAYIT LİSTESİ'!$B$4:$H$767,5,0)),"",(VLOOKUP(J45,'KAYIT LİSTESİ'!$B$4:$H$767,5,0)))</f>
        <v/>
      </c>
      <c r="N45" s="354" t="str">
        <f>IF(ISERROR(VLOOKUP(J45,'KAYIT LİSTESİ'!$B$4:$H$767,6,0)),"",(VLOOKUP(J45,'KAYIT LİSTESİ'!$B$4:$H$767,6,0)))</f>
        <v/>
      </c>
      <c r="O45" s="429" t="str">
        <f t="shared" si="3"/>
        <v xml:space="preserve"> </v>
      </c>
      <c r="P45" s="357"/>
      <c r="Q45" s="356"/>
      <c r="R45" s="352"/>
    </row>
    <row r="46" spans="1:18" ht="13.5" customHeight="1" x14ac:dyDescent="0.2">
      <c r="A46" s="35"/>
      <c r="B46" s="35"/>
      <c r="C46" s="36"/>
      <c r="D46" s="57"/>
      <c r="E46" s="37"/>
      <c r="F46" s="38"/>
      <c r="G46" s="39"/>
      <c r="I46" s="40"/>
      <c r="J46" s="41"/>
      <c r="K46" s="42"/>
      <c r="L46" s="43"/>
      <c r="M46" s="53"/>
      <c r="N46" s="53"/>
      <c r="O46" s="430"/>
      <c r="P46" s="53"/>
      <c r="Q46" s="44"/>
      <c r="R46" s="42"/>
    </row>
    <row r="47" spans="1:18" ht="14.25" customHeight="1" x14ac:dyDescent="0.2">
      <c r="A47" s="30" t="s">
        <v>19</v>
      </c>
      <c r="B47" s="30"/>
      <c r="C47" s="30"/>
      <c r="D47" s="58"/>
      <c r="E47" s="51" t="s">
        <v>0</v>
      </c>
      <c r="F47" s="45" t="s">
        <v>1</v>
      </c>
      <c r="G47" s="27"/>
      <c r="H47" s="31" t="s">
        <v>2</v>
      </c>
      <c r="I47" s="31"/>
      <c r="J47" s="31"/>
      <c r="K47" s="31"/>
      <c r="M47" s="54" t="s">
        <v>3</v>
      </c>
      <c r="N47" s="55" t="s">
        <v>3</v>
      </c>
      <c r="O47" s="431"/>
      <c r="P47" s="55"/>
      <c r="Q47" s="27" t="s">
        <v>3</v>
      </c>
      <c r="R47" s="30"/>
    </row>
    <row r="52" spans="4:4" hidden="1" x14ac:dyDescent="0.2">
      <c r="D52" s="52" t="s">
        <v>864</v>
      </c>
    </row>
    <row r="53" spans="4:4" hidden="1" x14ac:dyDescent="0.2">
      <c r="D53" s="52" t="s">
        <v>903</v>
      </c>
    </row>
    <row r="54" spans="4:4" hidden="1" x14ac:dyDescent="0.2">
      <c r="D54" s="52" t="s">
        <v>863</v>
      </c>
    </row>
    <row r="55" spans="4:4" hidden="1" x14ac:dyDescent="0.2">
      <c r="D55" s="52" t="s">
        <v>833</v>
      </c>
    </row>
    <row r="56" spans="4:4" hidden="1" x14ac:dyDescent="0.2"/>
    <row r="57" spans="4:4" hidden="1" x14ac:dyDescent="0.2"/>
    <row r="58" spans="4:4" hidden="1" x14ac:dyDescent="0.2">
      <c r="D58" s="52" t="s">
        <v>849</v>
      </c>
    </row>
    <row r="59" spans="4:4" hidden="1" x14ac:dyDescent="0.2">
      <c r="D59" s="52" t="s">
        <v>870</v>
      </c>
    </row>
    <row r="60" spans="4:4" hidden="1" x14ac:dyDescent="0.2">
      <c r="D60" s="52" t="s">
        <v>846</v>
      </c>
    </row>
    <row r="61" spans="4:4" hidden="1" x14ac:dyDescent="0.2">
      <c r="D61" s="52" t="s">
        <v>877</v>
      </c>
    </row>
    <row r="62" spans="4:4" hidden="1" x14ac:dyDescent="0.2"/>
    <row r="63" spans="4:4" hidden="1" x14ac:dyDescent="0.2"/>
    <row r="64" spans="4:4" hidden="1" x14ac:dyDescent="0.2"/>
    <row r="65" spans="4:4" hidden="1" x14ac:dyDescent="0.2"/>
    <row r="66" spans="4:4" hidden="1" x14ac:dyDescent="0.2">
      <c r="D66" s="52" t="s">
        <v>851</v>
      </c>
    </row>
    <row r="67" spans="4:4" hidden="1" x14ac:dyDescent="0.2">
      <c r="D67" s="52" t="s">
        <v>881</v>
      </c>
    </row>
    <row r="68" spans="4:4" hidden="1" x14ac:dyDescent="0.2">
      <c r="D68" s="52" t="s">
        <v>868</v>
      </c>
    </row>
    <row r="69" spans="4:4" hidden="1" x14ac:dyDescent="0.2">
      <c r="D69" s="52" t="s">
        <v>831</v>
      </c>
    </row>
    <row r="70" spans="4:4" hidden="1" x14ac:dyDescent="0.2">
      <c r="D70" s="52" t="s">
        <v>840</v>
      </c>
    </row>
    <row r="71" spans="4:4" hidden="1" x14ac:dyDescent="0.2"/>
    <row r="72" spans="4:4" hidden="1" x14ac:dyDescent="0.2">
      <c r="D72" s="52" t="s">
        <v>832</v>
      </c>
    </row>
    <row r="73" spans="4:4" hidden="1" x14ac:dyDescent="0.2">
      <c r="D73" s="52" t="s">
        <v>880</v>
      </c>
    </row>
    <row r="74" spans="4:4" hidden="1" x14ac:dyDescent="0.2">
      <c r="D74" s="52" t="s">
        <v>844</v>
      </c>
    </row>
    <row r="75" spans="4:4" hidden="1" x14ac:dyDescent="0.2">
      <c r="D75" s="52" t="s">
        <v>841</v>
      </c>
    </row>
    <row r="76" spans="4:4" hidden="1" x14ac:dyDescent="0.2">
      <c r="D76" s="52" t="s">
        <v>853</v>
      </c>
    </row>
    <row r="77" spans="4:4" hidden="1" x14ac:dyDescent="0.2">
      <c r="D77" s="52" t="s">
        <v>855</v>
      </c>
    </row>
    <row r="78" spans="4:4" hidden="1" x14ac:dyDescent="0.2">
      <c r="D78" s="52" t="s">
        <v>878</v>
      </c>
    </row>
    <row r="79" spans="4:4" hidden="1" x14ac:dyDescent="0.2">
      <c r="D79" s="52" t="s">
        <v>830</v>
      </c>
    </row>
    <row r="80" spans="4:4" hidden="1" x14ac:dyDescent="0.2"/>
    <row r="81" spans="4:4" hidden="1" x14ac:dyDescent="0.2"/>
    <row r="82" spans="4:4" hidden="1" x14ac:dyDescent="0.2">
      <c r="D82" s="52" t="s">
        <v>859</v>
      </c>
    </row>
    <row r="83" spans="4:4" hidden="1" x14ac:dyDescent="0.2"/>
    <row r="84" spans="4:4" hidden="1" x14ac:dyDescent="0.2">
      <c r="D84" s="52" t="s">
        <v>829</v>
      </c>
    </row>
    <row r="85" spans="4:4" hidden="1" x14ac:dyDescent="0.2">
      <c r="D85" s="52" t="s">
        <v>834</v>
      </c>
    </row>
    <row r="86" spans="4:4" hidden="1" x14ac:dyDescent="0.2"/>
    <row r="87" spans="4:4" hidden="1" x14ac:dyDescent="0.2"/>
    <row r="88" spans="4:4" hidden="1" x14ac:dyDescent="0.2"/>
    <row r="89" spans="4:4" hidden="1" x14ac:dyDescent="0.2"/>
    <row r="90" spans="4:4" hidden="1" x14ac:dyDescent="0.2">
      <c r="D90" s="52" t="s">
        <v>858</v>
      </c>
    </row>
    <row r="91" spans="4:4" hidden="1" x14ac:dyDescent="0.2"/>
    <row r="92" spans="4:4" hidden="1" x14ac:dyDescent="0.2">
      <c r="D92" s="52" t="s">
        <v>865</v>
      </c>
    </row>
    <row r="93" spans="4:4" hidden="1" x14ac:dyDescent="0.2">
      <c r="D93" s="52" t="s">
        <v>866</v>
      </c>
    </row>
    <row r="94" spans="4:4" hidden="1" x14ac:dyDescent="0.2"/>
    <row r="95" spans="4:4" hidden="1" x14ac:dyDescent="0.2">
      <c r="D95" s="52" t="s">
        <v>836</v>
      </c>
    </row>
    <row r="96" spans="4:4" hidden="1" x14ac:dyDescent="0.2">
      <c r="D96" s="52" t="s">
        <v>873</v>
      </c>
    </row>
    <row r="97" spans="4:4" hidden="1" x14ac:dyDescent="0.2"/>
    <row r="98" spans="4:4" hidden="1" x14ac:dyDescent="0.2"/>
    <row r="99" spans="4:4" hidden="1" x14ac:dyDescent="0.2"/>
    <row r="100" spans="4:4" hidden="1" x14ac:dyDescent="0.2"/>
    <row r="101" spans="4:4" hidden="1" x14ac:dyDescent="0.2"/>
    <row r="102" spans="4:4" hidden="1" x14ac:dyDescent="0.2"/>
    <row r="103" spans="4:4" hidden="1" x14ac:dyDescent="0.2">
      <c r="D103" s="52" t="s">
        <v>887</v>
      </c>
    </row>
    <row r="104" spans="4:4" hidden="1" x14ac:dyDescent="0.2">
      <c r="D104" s="52" t="s">
        <v>891</v>
      </c>
    </row>
    <row r="105" spans="4:4" hidden="1" x14ac:dyDescent="0.2">
      <c r="D105" s="52" t="s">
        <v>893</v>
      </c>
    </row>
    <row r="106" spans="4:4" hidden="1" x14ac:dyDescent="0.2">
      <c r="D106" s="52" t="s">
        <v>890</v>
      </c>
    </row>
    <row r="107" spans="4:4" hidden="1" x14ac:dyDescent="0.2">
      <c r="D107" s="52" t="s">
        <v>886</v>
      </c>
    </row>
    <row r="108" spans="4:4" hidden="1" x14ac:dyDescent="0.2">
      <c r="D108" s="52" t="s">
        <v>889</v>
      </c>
    </row>
    <row r="109" spans="4:4" hidden="1" x14ac:dyDescent="0.2">
      <c r="D109" s="52" t="s">
        <v>896</v>
      </c>
    </row>
    <row r="110" spans="4:4" hidden="1" x14ac:dyDescent="0.2">
      <c r="D110" s="52" t="s">
        <v>888</v>
      </c>
    </row>
    <row r="111" spans="4:4" hidden="1" x14ac:dyDescent="0.2">
      <c r="D111" s="52" t="s">
        <v>892</v>
      </c>
    </row>
    <row r="112" spans="4:4" hidden="1" x14ac:dyDescent="0.2">
      <c r="D112" s="52" t="s">
        <v>894</v>
      </c>
    </row>
    <row r="113" spans="4:4" hidden="1" x14ac:dyDescent="0.2">
      <c r="D113" s="52" t="s">
        <v>895</v>
      </c>
    </row>
    <row r="114" spans="4:4" hidden="1" x14ac:dyDescent="0.2">
      <c r="D114" s="52" t="s">
        <v>897</v>
      </c>
    </row>
    <row r="115" spans="4:4" hidden="1" x14ac:dyDescent="0.2">
      <c r="D115" s="52" t="s">
        <v>898</v>
      </c>
    </row>
    <row r="65536" spans="1:1" x14ac:dyDescent="0.2">
      <c r="A65536" s="27" t="s">
        <v>736</v>
      </c>
    </row>
  </sheetData>
  <sortState ref="B8:F30">
    <sortCondition ref="F8:F30"/>
  </sortState>
  <mergeCells count="18">
    <mergeCell ref="N5:R5"/>
    <mergeCell ref="G6:G7"/>
    <mergeCell ref="A4:C4"/>
    <mergeCell ref="D4:E4"/>
    <mergeCell ref="N3:R3"/>
    <mergeCell ref="I3:L3"/>
    <mergeCell ref="N4:R4"/>
    <mergeCell ref="F6:F7"/>
    <mergeCell ref="C6:C7"/>
    <mergeCell ref="D6:D7"/>
    <mergeCell ref="E6:E7"/>
    <mergeCell ref="A6:A7"/>
    <mergeCell ref="B6:B7"/>
    <mergeCell ref="A1:R1"/>
    <mergeCell ref="A2:R2"/>
    <mergeCell ref="A3:C3"/>
    <mergeCell ref="D3:E3"/>
    <mergeCell ref="F3:G3"/>
  </mergeCells>
  <conditionalFormatting sqref="P7">
    <cfRule type="containsText" dxfId="34" priority="13" stopIfTrue="1" operator="containsText" text="FERDİ">
      <formula>NOT(ISERROR(SEARCH("FERDİ",P7)))</formula>
    </cfRule>
  </conditionalFormatting>
  <conditionalFormatting sqref="P7">
    <cfRule type="containsText" dxfId="33" priority="16" stopIfTrue="1" operator="containsText" text="FERDİ">
      <formula>NOT(ISERROR(SEARCH("FERDİ",P7)))</formula>
    </cfRule>
  </conditionalFormatting>
  <conditionalFormatting sqref="P17">
    <cfRule type="containsText" dxfId="32" priority="12" stopIfTrue="1" operator="containsText" text="FERDİ">
      <formula>NOT(ISERROR(SEARCH("FERDİ",P17)))</formula>
    </cfRule>
  </conditionalFormatting>
  <conditionalFormatting sqref="P17">
    <cfRule type="containsText" dxfId="31" priority="11" stopIfTrue="1" operator="containsText" text="FERDİ">
      <formula>NOT(ISERROR(SEARCH("FERDİ",P17)))</formula>
    </cfRule>
  </conditionalFormatting>
  <conditionalFormatting sqref="P27">
    <cfRule type="containsText" dxfId="30" priority="6" stopIfTrue="1" operator="containsText" text="FERDİ">
      <formula>NOT(ISERROR(SEARCH("FERDİ",P27)))</formula>
    </cfRule>
  </conditionalFormatting>
  <conditionalFormatting sqref="P27">
    <cfRule type="containsText" dxfId="29" priority="5" stopIfTrue="1" operator="containsText" text="FERDİ">
      <formula>NOT(ISERROR(SEARCH("FERDİ",P27)))</formula>
    </cfRule>
  </conditionalFormatting>
  <conditionalFormatting sqref="P37">
    <cfRule type="containsText" dxfId="28" priority="4" stopIfTrue="1" operator="containsText" text="FERDİ">
      <formula>NOT(ISERROR(SEARCH("FERDİ",P37)))</formula>
    </cfRule>
  </conditionalFormatting>
  <conditionalFormatting sqref="D52:D115">
    <cfRule type="duplicateValues" dxfId="27" priority="18"/>
  </conditionalFormatting>
  <conditionalFormatting sqref="D1:D7 D12:D1048576">
    <cfRule type="duplicateValues" dxfId="26" priority="17"/>
  </conditionalFormatting>
  <conditionalFormatting sqref="P7">
    <cfRule type="containsText" dxfId="25" priority="15" stopIfTrue="1" operator="containsText" text="FERDİ">
      <formula>NOT(ISERROR(SEARCH("FERDİ",P7)))</formula>
    </cfRule>
  </conditionalFormatting>
  <conditionalFormatting sqref="P7">
    <cfRule type="containsText" dxfId="24" priority="14" stopIfTrue="1" operator="containsText" text="FERDİ">
      <formula>NOT(ISERROR(SEARCH("FERDİ",P7)))</formula>
    </cfRule>
  </conditionalFormatting>
  <conditionalFormatting sqref="P17">
    <cfRule type="containsText" dxfId="23" priority="10" stopIfTrue="1" operator="containsText" text="FERDİ">
      <formula>NOT(ISERROR(SEARCH("FERDİ",P17)))</formula>
    </cfRule>
  </conditionalFormatting>
  <conditionalFormatting sqref="P17">
    <cfRule type="containsText" dxfId="22" priority="9" stopIfTrue="1" operator="containsText" text="FERDİ">
      <formula>NOT(ISERROR(SEARCH("FERDİ",P17)))</formula>
    </cfRule>
  </conditionalFormatting>
  <conditionalFormatting sqref="P27">
    <cfRule type="containsText" dxfId="21" priority="8" stopIfTrue="1" operator="containsText" text="FERDİ">
      <formula>NOT(ISERROR(SEARCH("FERDİ",P27)))</formula>
    </cfRule>
  </conditionalFormatting>
  <conditionalFormatting sqref="P27">
    <cfRule type="containsText" dxfId="20" priority="7" stopIfTrue="1" operator="containsText" text="FERDİ">
      <formula>NOT(ISERROR(SEARCH("FERDİ",P27)))</formula>
    </cfRule>
  </conditionalFormatting>
  <conditionalFormatting sqref="P37">
    <cfRule type="containsText" dxfId="19" priority="3" stopIfTrue="1" operator="containsText" text="FERDİ">
      <formula>NOT(ISERROR(SEARCH("FERDİ",P37)))</formula>
    </cfRule>
  </conditionalFormatting>
  <conditionalFormatting sqref="P37">
    <cfRule type="containsText" dxfId="18" priority="2" stopIfTrue="1" operator="containsText" text="FERDİ">
      <formula>NOT(ISERROR(SEARCH("FERDİ",P37)))</formula>
    </cfRule>
  </conditionalFormatting>
  <conditionalFormatting sqref="P37">
    <cfRule type="containsText" dxfId="17" priority="1" stopIfTrue="1" operator="containsText" text="FERDİ">
      <formula>NOT(ISERROR(SEARCH("FERDİ",P37)))</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4" orientation="portrait" r:id="rId1"/>
  <headerFooter alignWithMargins="0"/>
  <ignoredErrors>
    <ignoredError sqref="G8:G4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YARIŞMA BİLGİLERİ</vt:lpstr>
      <vt:lpstr>YARIŞMA PROGRAMI</vt:lpstr>
      <vt:lpstr>KAYIT LİSTESİ</vt:lpstr>
      <vt:lpstr>1.Gün Start Listesi</vt:lpstr>
      <vt:lpstr>puan</vt:lpstr>
      <vt:lpstr>60m seriler</vt:lpstr>
      <vt:lpstr>60m sonuç</vt:lpstr>
      <vt:lpstr>1500m.</vt:lpstr>
      <vt:lpstr>60m.eng</vt:lpstr>
      <vt:lpstr>Uzun A</vt:lpstr>
      <vt:lpstr>Uzun B</vt:lpstr>
      <vt:lpstr>Uzun Genel Sonuçlar</vt:lpstr>
      <vt:lpstr>Yüksek</vt:lpstr>
      <vt:lpstr>fırlatma</vt:lpstr>
      <vt:lpstr>Genel Puan Tablosu</vt:lpstr>
      <vt:lpstr>Sayfa1</vt:lpstr>
      <vt:lpstr>2.Gün Start Listesi </vt:lpstr>
      <vt:lpstr>ALMANAK TOPLU SONUÇ</vt:lpstr>
      <vt:lpstr>'1.Gün Start Listesi'!Print_Area</vt:lpstr>
      <vt:lpstr>'1500m.'!Print_Area</vt:lpstr>
      <vt:lpstr>'2.Gün Start Listesi '!Print_Area</vt:lpstr>
      <vt:lpstr>'60m seriler'!Print_Area</vt:lpstr>
      <vt:lpstr>'60m sonuç'!Print_Area</vt:lpstr>
      <vt:lpstr>'60m.eng'!Print_Area</vt:lpstr>
      <vt:lpstr>fırlatma!Print_Area</vt:lpstr>
      <vt:lpstr>'Genel Puan Tablosu'!Print_Area</vt:lpstr>
      <vt:lpstr>'KAYIT LİSTESİ'!Print_Area</vt:lpstr>
      <vt:lpstr>puan!Print_Area</vt:lpstr>
      <vt:lpstr>'Uzun A'!Print_Area</vt:lpstr>
      <vt:lpstr>'Uzun B'!Print_Area</vt:lpstr>
      <vt:lpstr>'Uzun Genel Sonuçlar'!Print_Area</vt:lpstr>
      <vt:lpstr>Yüksek!Print_Area</vt:lpstr>
      <vt:lpstr>'KAYIT LİSTESİ'!Print_Titles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kullanıcı</dc:creator>
  <cp:lastModifiedBy>Hüseyin Arslan</cp:lastModifiedBy>
  <cp:lastPrinted>2015-07-01T17:13:42Z</cp:lastPrinted>
  <dcterms:created xsi:type="dcterms:W3CDTF">2004-05-10T13:01:28Z</dcterms:created>
  <dcterms:modified xsi:type="dcterms:W3CDTF">2019-05-17T05:17:18Z</dcterms:modified>
  <cp:version>2014-1</cp:version>
</cp:coreProperties>
</file>