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ümin\Downloads\"/>
    </mc:Choice>
  </mc:AlternateContent>
  <bookViews>
    <workbookView xWindow="0" yWindow="0" windowWidth="19200" windowHeight="11610" tabRatio="939"/>
  </bookViews>
  <sheets>
    <sheet name="YARIŞMA BİLGİLERİ" sheetId="68" r:id="rId1"/>
    <sheet name="KAYIT LİSTESİ" sheetId="262" state="hidden" r:id="rId2"/>
    <sheet name="Sayfa1" sheetId="349" state="hidden" r:id="rId3"/>
    <sheet name="PUAN" sheetId="341" state="hidden" r:id="rId4"/>
    <sheet name="60M 2009" sheetId="358" r:id="rId5"/>
    <sheet name="60M 2008" sheetId="357" r:id="rId6"/>
    <sheet name="60M 2007" sheetId="356" r:id="rId7"/>
    <sheet name="80M 2006" sheetId="355" r:id="rId8"/>
    <sheet name="80M 2005" sheetId="285" r:id="rId9"/>
    <sheet name="Start Listesi" sheetId="304" state="hidden" r:id="rId10"/>
    <sheet name="Genel Puan Tablosu" sheetId="307" state="hidden" r:id="rId11"/>
    <sheet name="ALMANAK TOPLU SONUÇ" sheetId="268" state="hidden" r:id="rId12"/>
  </sheets>
  <definedNames>
    <definedName name="_10Excel_BuiltIn_Print_Area_9_1">#N/A</definedName>
    <definedName name="_1Excel_BuiltIn_Print_Area_11_1">#N/A</definedName>
    <definedName name="_2Excel_BuiltIn_Print_Area_12_1">#N/A</definedName>
    <definedName name="_3Excel_BuiltIn_Print_Area_13_1">#N/A</definedName>
    <definedName name="_4Excel_BuiltIn_Print_Area_16_1">#N/A</definedName>
    <definedName name="_5Excel_BuiltIn_Print_Area_19_1">#N/A</definedName>
    <definedName name="_6Excel_BuiltIn_Print_Area_20_1">#N/A</definedName>
    <definedName name="_7Excel_BuiltIn_Print_Area_21_1">#N/A</definedName>
    <definedName name="_8Excel_BuiltIn_Print_Area_4_1">#N/A</definedName>
    <definedName name="_9Excel_BuiltIn_Print_Area_5_1">#N/A</definedName>
    <definedName name="_xlnm._FilterDatabase" localSheetId="11" hidden="1">'ALMANAK TOPLU SONUÇ'!$A$2:$M$256</definedName>
    <definedName name="_xlnm._FilterDatabase" localSheetId="1" hidden="1">'KAYIT LİSTESİ'!$A$3:$M$807</definedName>
    <definedName name="Excel_BuiltIn__FilterDatabase_3" localSheetId="6">#REF!</definedName>
    <definedName name="Excel_BuiltIn__FilterDatabase_3" localSheetId="5">#REF!</definedName>
    <definedName name="Excel_BuiltIn__FilterDatabase_3" localSheetId="4">#REF!</definedName>
    <definedName name="Excel_BuiltIn__FilterDatabase_3" localSheetId="7">#REF!</definedName>
    <definedName name="Excel_BuiltIn__FilterDatabase_3" localSheetId="1">#REF!</definedName>
    <definedName name="Excel_BuiltIn__FilterDatabase_3">#REF!</definedName>
    <definedName name="Excel_BuiltIn__FilterDatabase_3_1">#N/A</definedName>
    <definedName name="Excel_BuiltIn_Print_Area_11" localSheetId="6">#REF!</definedName>
    <definedName name="Excel_BuiltIn_Print_Area_11" localSheetId="5">#REF!</definedName>
    <definedName name="Excel_BuiltIn_Print_Area_11" localSheetId="4">#REF!</definedName>
    <definedName name="Excel_BuiltIn_Print_Area_11" localSheetId="8">#REF!</definedName>
    <definedName name="Excel_BuiltIn_Print_Area_11" localSheetId="7">#REF!</definedName>
    <definedName name="Excel_BuiltIn_Print_Area_11" localSheetId="10">#REF!</definedName>
    <definedName name="Excel_BuiltIn_Print_Area_11" localSheetId="1">#REF!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6">#REF!</definedName>
    <definedName name="Excel_BuiltIn_Print_Area_12" localSheetId="5">#REF!</definedName>
    <definedName name="Excel_BuiltIn_Print_Area_12" localSheetId="4">#REF!</definedName>
    <definedName name="Excel_BuiltIn_Print_Area_12" localSheetId="8">#REF!</definedName>
    <definedName name="Excel_BuiltIn_Print_Area_12" localSheetId="7">#REF!</definedName>
    <definedName name="Excel_BuiltIn_Print_Area_12" localSheetId="10">#REF!</definedName>
    <definedName name="Excel_BuiltIn_Print_Area_12" localSheetId="1">#REF!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6">#REF!</definedName>
    <definedName name="Excel_BuiltIn_Print_Area_13" localSheetId="5">#REF!</definedName>
    <definedName name="Excel_BuiltIn_Print_Area_13" localSheetId="4">#REF!</definedName>
    <definedName name="Excel_BuiltIn_Print_Area_13" localSheetId="8">#REF!</definedName>
    <definedName name="Excel_BuiltIn_Print_Area_13" localSheetId="7">#REF!</definedName>
    <definedName name="Excel_BuiltIn_Print_Area_13" localSheetId="10">#REF!</definedName>
    <definedName name="Excel_BuiltIn_Print_Area_13" localSheetId="1">#REF!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6">#REF!</definedName>
    <definedName name="Excel_BuiltIn_Print_Area_16" localSheetId="5">#REF!</definedName>
    <definedName name="Excel_BuiltIn_Print_Area_16" localSheetId="4">#REF!</definedName>
    <definedName name="Excel_BuiltIn_Print_Area_16" localSheetId="8">#REF!</definedName>
    <definedName name="Excel_BuiltIn_Print_Area_16" localSheetId="7">#REF!</definedName>
    <definedName name="Excel_BuiltIn_Print_Area_16" localSheetId="10">#REF!</definedName>
    <definedName name="Excel_BuiltIn_Print_Area_16" localSheetId="1">#REF!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6">#REF!</definedName>
    <definedName name="Excel_BuiltIn_Print_Area_19" localSheetId="5">#REF!</definedName>
    <definedName name="Excel_BuiltIn_Print_Area_19" localSheetId="4">#REF!</definedName>
    <definedName name="Excel_BuiltIn_Print_Area_19" localSheetId="8">#REF!</definedName>
    <definedName name="Excel_BuiltIn_Print_Area_19" localSheetId="7">#REF!</definedName>
    <definedName name="Excel_BuiltIn_Print_Area_19" localSheetId="10">#REF!</definedName>
    <definedName name="Excel_BuiltIn_Print_Area_19" localSheetId="1">#REF!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6">#REF!</definedName>
    <definedName name="Excel_BuiltIn_Print_Area_20" localSheetId="5">#REF!</definedName>
    <definedName name="Excel_BuiltIn_Print_Area_20" localSheetId="4">#REF!</definedName>
    <definedName name="Excel_BuiltIn_Print_Area_20" localSheetId="8">#REF!</definedName>
    <definedName name="Excel_BuiltIn_Print_Area_20" localSheetId="7">#REF!</definedName>
    <definedName name="Excel_BuiltIn_Print_Area_20" localSheetId="10">#REF!</definedName>
    <definedName name="Excel_BuiltIn_Print_Area_20" localSheetId="1">#REF!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6">#REF!</definedName>
    <definedName name="Excel_BuiltIn_Print_Area_21" localSheetId="5">#REF!</definedName>
    <definedName name="Excel_BuiltIn_Print_Area_21" localSheetId="4">#REF!</definedName>
    <definedName name="Excel_BuiltIn_Print_Area_21" localSheetId="8">#REF!</definedName>
    <definedName name="Excel_BuiltIn_Print_Area_21" localSheetId="7">#REF!</definedName>
    <definedName name="Excel_BuiltIn_Print_Area_21" localSheetId="10">#REF!</definedName>
    <definedName name="Excel_BuiltIn_Print_Area_21" localSheetId="1">#REF!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6">#REF!</definedName>
    <definedName name="Excel_BuiltIn_Print_Area_4" localSheetId="5">#REF!</definedName>
    <definedName name="Excel_BuiltIn_Print_Area_4" localSheetId="4">#REF!</definedName>
    <definedName name="Excel_BuiltIn_Print_Area_4" localSheetId="8">#REF!</definedName>
    <definedName name="Excel_BuiltIn_Print_Area_4" localSheetId="7">#REF!</definedName>
    <definedName name="Excel_BuiltIn_Print_Area_4" localSheetId="10">#REF!</definedName>
    <definedName name="Excel_BuiltIn_Print_Area_4" localSheetId="1">#REF!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6">#REF!</definedName>
    <definedName name="Excel_BuiltIn_Print_Area_5" localSheetId="5">#REF!</definedName>
    <definedName name="Excel_BuiltIn_Print_Area_5" localSheetId="4">#REF!</definedName>
    <definedName name="Excel_BuiltIn_Print_Area_5" localSheetId="8">#REF!</definedName>
    <definedName name="Excel_BuiltIn_Print_Area_5" localSheetId="7">#REF!</definedName>
    <definedName name="Excel_BuiltIn_Print_Area_5" localSheetId="10">#REF!</definedName>
    <definedName name="Excel_BuiltIn_Print_Area_5" localSheetId="1">#REF!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6">#REF!</definedName>
    <definedName name="Excel_BuiltIn_Print_Area_9" localSheetId="5">#REF!</definedName>
    <definedName name="Excel_BuiltIn_Print_Area_9" localSheetId="4">#REF!</definedName>
    <definedName name="Excel_BuiltIn_Print_Area_9" localSheetId="8">#REF!</definedName>
    <definedName name="Excel_BuiltIn_Print_Area_9" localSheetId="7">#REF!</definedName>
    <definedName name="Excel_BuiltIn_Print_Area_9" localSheetId="10">#REF!</definedName>
    <definedName name="Excel_BuiltIn_Print_Area_9" localSheetId="1">#REF!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6">'60M 2007'!$A$1:$S$58</definedName>
    <definedName name="_xlnm.Print_Area" localSheetId="5">'60M 2008'!$A$1:$S$57</definedName>
    <definedName name="_xlnm.Print_Area" localSheetId="4">'60M 2009'!$A$1:$S$47</definedName>
    <definedName name="_xlnm.Print_Area" localSheetId="8">'80M 2005'!$A$1:$S$47</definedName>
    <definedName name="_xlnm.Print_Area" localSheetId="7">'80M 2006'!$A$1:$S$47</definedName>
    <definedName name="_xlnm.Print_Area" localSheetId="10">'Genel Puan Tablosu'!$A$1:$U$39</definedName>
    <definedName name="_xlnm.Print_Area" localSheetId="1">'KAYIT LİSTESİ'!$A$1:$M$719</definedName>
    <definedName name="_xlnm.Print_Area" localSheetId="9">'Start Listesi'!$A$1:$O$99</definedName>
    <definedName name="_xlnm.Print_Titles" localSheetId="10">'Genel Puan Tablosu'!$1:$2</definedName>
    <definedName name="_xlnm.Print_Titles" localSheetId="1">'KAYIT LİSTESİ'!$1:$3</definedName>
    <definedName name="_xlnm.Print_Titles" localSheetId="9">'Start Listesi'!$1:$3</definedName>
  </definedNames>
  <calcPr calcId="152511"/>
</workbook>
</file>

<file path=xl/calcChain.xml><?xml version="1.0" encoding="utf-8"?>
<calcChain xmlns="http://schemas.openxmlformats.org/spreadsheetml/2006/main">
  <c r="F57" i="356" l="1"/>
  <c r="E57" i="356"/>
  <c r="D57" i="356"/>
  <c r="C57" i="356"/>
  <c r="C56" i="356"/>
  <c r="C55" i="356"/>
  <c r="E50" i="356"/>
  <c r="D50" i="356"/>
  <c r="C50" i="356"/>
  <c r="S45" i="358" l="1"/>
  <c r="F45" i="358"/>
  <c r="E45" i="358"/>
  <c r="D45" i="358"/>
  <c r="C45" i="358"/>
  <c r="S44" i="358"/>
  <c r="F44" i="358"/>
  <c r="E44" i="358"/>
  <c r="D44" i="358"/>
  <c r="C44" i="358"/>
  <c r="S43" i="358"/>
  <c r="F43" i="358"/>
  <c r="E43" i="358"/>
  <c r="D43" i="358"/>
  <c r="C43" i="358"/>
  <c r="S42" i="358"/>
  <c r="E42" i="358"/>
  <c r="D42" i="358"/>
  <c r="C42" i="358"/>
  <c r="S41" i="358"/>
  <c r="E41" i="358"/>
  <c r="D41" i="358"/>
  <c r="C41" i="358"/>
  <c r="S40" i="358"/>
  <c r="S39" i="358"/>
  <c r="S38" i="358"/>
  <c r="E38" i="358"/>
  <c r="D38" i="358"/>
  <c r="C38" i="358"/>
  <c r="S37" i="358"/>
  <c r="S36" i="358"/>
  <c r="E28" i="358"/>
  <c r="D28" i="358"/>
  <c r="C28" i="358"/>
  <c r="S25" i="358"/>
  <c r="C25" i="358"/>
  <c r="S24" i="358"/>
  <c r="S23" i="358"/>
  <c r="S22" i="358"/>
  <c r="C18" i="358"/>
  <c r="C15" i="358"/>
  <c r="R5" i="358"/>
  <c r="A2" i="358"/>
  <c r="A1" i="358"/>
  <c r="F45" i="357"/>
  <c r="E45" i="357"/>
  <c r="D45" i="357"/>
  <c r="C45" i="357"/>
  <c r="E38" i="357"/>
  <c r="D38" i="357"/>
  <c r="C38" i="357"/>
  <c r="S55" i="357"/>
  <c r="F55" i="357"/>
  <c r="E55" i="357"/>
  <c r="D55" i="357"/>
  <c r="C55" i="357"/>
  <c r="S54" i="357"/>
  <c r="F54" i="357"/>
  <c r="E54" i="357"/>
  <c r="D54" i="357"/>
  <c r="C54" i="357"/>
  <c r="S53" i="357"/>
  <c r="S52" i="357"/>
  <c r="S51" i="357"/>
  <c r="S50" i="357"/>
  <c r="S49" i="357"/>
  <c r="S48" i="357"/>
  <c r="E48" i="357"/>
  <c r="D48" i="357"/>
  <c r="C48" i="357"/>
  <c r="S47" i="357"/>
  <c r="S46" i="357"/>
  <c r="E28" i="357"/>
  <c r="D28" i="357"/>
  <c r="C28" i="357"/>
  <c r="F25" i="357"/>
  <c r="E25" i="357"/>
  <c r="D25" i="357"/>
  <c r="C25" i="357"/>
  <c r="E18" i="357"/>
  <c r="D18" i="357"/>
  <c r="C18" i="357"/>
  <c r="C15" i="357"/>
  <c r="R5" i="357"/>
  <c r="A2" i="357"/>
  <c r="A1" i="357"/>
  <c r="S45" i="356"/>
  <c r="F45" i="356"/>
  <c r="E45" i="356"/>
  <c r="D45" i="356"/>
  <c r="C45" i="356"/>
  <c r="S44" i="356"/>
  <c r="F44" i="356"/>
  <c r="E44" i="356"/>
  <c r="D44" i="356"/>
  <c r="C44" i="356"/>
  <c r="S43" i="356"/>
  <c r="F43" i="356"/>
  <c r="E43" i="356"/>
  <c r="D43" i="356"/>
  <c r="C43" i="356"/>
  <c r="S42" i="356"/>
  <c r="S41" i="356"/>
  <c r="S40" i="356"/>
  <c r="S39" i="356"/>
  <c r="S38" i="356"/>
  <c r="E38" i="356"/>
  <c r="D38" i="356"/>
  <c r="C38" i="356"/>
  <c r="S37" i="356"/>
  <c r="S36" i="356"/>
  <c r="E28" i="356"/>
  <c r="D28" i="356"/>
  <c r="C28" i="356"/>
  <c r="S25" i="356"/>
  <c r="F25" i="356"/>
  <c r="E25" i="356"/>
  <c r="D25" i="356"/>
  <c r="C25" i="356"/>
  <c r="S24" i="356"/>
  <c r="S23" i="356"/>
  <c r="S22" i="356"/>
  <c r="E18" i="356"/>
  <c r="D18" i="356"/>
  <c r="C18" i="356"/>
  <c r="C15" i="356"/>
  <c r="R5" i="356"/>
  <c r="A2" i="356"/>
  <c r="A1" i="356"/>
  <c r="C38" i="355"/>
  <c r="D38" i="355"/>
  <c r="E38" i="355"/>
  <c r="S45" i="355"/>
  <c r="F45" i="355"/>
  <c r="E45" i="355"/>
  <c r="D45" i="355"/>
  <c r="C45" i="355"/>
  <c r="S44" i="355"/>
  <c r="F44" i="355"/>
  <c r="E44" i="355"/>
  <c r="D44" i="355"/>
  <c r="C44" i="355"/>
  <c r="S43" i="355"/>
  <c r="F43" i="355"/>
  <c r="E43" i="355"/>
  <c r="D43" i="355"/>
  <c r="C43" i="355"/>
  <c r="S42" i="355"/>
  <c r="E42" i="355"/>
  <c r="D42" i="355"/>
  <c r="C42" i="355"/>
  <c r="S41" i="355"/>
  <c r="C41" i="355"/>
  <c r="S40" i="355"/>
  <c r="S39" i="355"/>
  <c r="S38" i="355"/>
  <c r="S37" i="355"/>
  <c r="S36" i="355"/>
  <c r="E28" i="355"/>
  <c r="D28" i="355"/>
  <c r="C28" i="355"/>
  <c r="S25" i="355"/>
  <c r="F25" i="355"/>
  <c r="E25" i="355"/>
  <c r="D25" i="355"/>
  <c r="C25" i="355"/>
  <c r="S24" i="355"/>
  <c r="S23" i="355"/>
  <c r="S22" i="355"/>
  <c r="E18" i="355"/>
  <c r="D18" i="355"/>
  <c r="C18" i="355"/>
  <c r="C15" i="355"/>
  <c r="R5" i="355"/>
  <c r="A2" i="355"/>
  <c r="A1" i="355"/>
  <c r="C33" i="285"/>
  <c r="C32" i="285"/>
  <c r="C31" i="285"/>
  <c r="C30" i="285"/>
  <c r="E29" i="285"/>
  <c r="D29" i="285"/>
  <c r="C29" i="285"/>
  <c r="E28" i="285"/>
  <c r="D28" i="285"/>
  <c r="C28" i="285"/>
  <c r="C31" i="307" l="1"/>
  <c r="E31" i="307"/>
  <c r="G31" i="307"/>
  <c r="I31" i="307"/>
  <c r="Q31" i="307"/>
  <c r="C33" i="307"/>
  <c r="E33" i="307"/>
  <c r="G33" i="307"/>
  <c r="I33" i="307"/>
  <c r="Q33" i="307"/>
  <c r="C35" i="307"/>
  <c r="E35" i="307"/>
  <c r="G35" i="307"/>
  <c r="I35" i="307"/>
  <c r="Q35" i="307"/>
  <c r="C38" i="307"/>
  <c r="E38" i="307"/>
  <c r="G38" i="307"/>
  <c r="I38" i="307"/>
  <c r="Q38" i="307"/>
  <c r="C34" i="307"/>
  <c r="E34" i="307"/>
  <c r="G34" i="307"/>
  <c r="I34" i="307"/>
  <c r="Q34" i="307"/>
  <c r="C32" i="307"/>
  <c r="E32" i="307"/>
  <c r="G32" i="307"/>
  <c r="I32" i="307"/>
  <c r="Q32" i="307"/>
  <c r="C37" i="307"/>
  <c r="E37" i="307"/>
  <c r="G37" i="307"/>
  <c r="I37" i="307"/>
  <c r="Q37" i="307"/>
  <c r="C39" i="307"/>
  <c r="E39" i="307"/>
  <c r="G39" i="307"/>
  <c r="H39" i="307"/>
  <c r="I39" i="307"/>
  <c r="Q39" i="307"/>
  <c r="C40" i="307"/>
  <c r="D40" i="307"/>
  <c r="E40" i="307"/>
  <c r="F40" i="307"/>
  <c r="G40" i="307"/>
  <c r="H40" i="307"/>
  <c r="I40" i="307"/>
  <c r="J40" i="307"/>
  <c r="Q40" i="307"/>
  <c r="R40" i="307"/>
  <c r="S40" i="307"/>
  <c r="C41" i="307"/>
  <c r="D41" i="307"/>
  <c r="E41" i="307"/>
  <c r="F41" i="307"/>
  <c r="G41" i="307"/>
  <c r="H41" i="307"/>
  <c r="I41" i="307"/>
  <c r="J41" i="307"/>
  <c r="Q41" i="307"/>
  <c r="R41" i="307"/>
  <c r="S41" i="307"/>
  <c r="C42" i="307"/>
  <c r="D42" i="307"/>
  <c r="E42" i="307"/>
  <c r="F42" i="307"/>
  <c r="G42" i="307"/>
  <c r="H42" i="307"/>
  <c r="I42" i="307"/>
  <c r="J42" i="307"/>
  <c r="Q42" i="307"/>
  <c r="R42" i="307"/>
  <c r="S42" i="307"/>
  <c r="C43" i="307"/>
  <c r="D43" i="307"/>
  <c r="E43" i="307"/>
  <c r="F43" i="307"/>
  <c r="G43" i="307"/>
  <c r="H43" i="307"/>
  <c r="I43" i="307"/>
  <c r="J43" i="307"/>
  <c r="Q43" i="307"/>
  <c r="R43" i="307"/>
  <c r="S43" i="307"/>
  <c r="C44" i="307"/>
  <c r="D44" i="307"/>
  <c r="E44" i="307"/>
  <c r="F44" i="307"/>
  <c r="G44" i="307"/>
  <c r="H44" i="307"/>
  <c r="I44" i="307"/>
  <c r="J44" i="307"/>
  <c r="Q44" i="307"/>
  <c r="R44" i="307"/>
  <c r="S44" i="307"/>
  <c r="C45" i="307"/>
  <c r="D45" i="307"/>
  <c r="E45" i="307"/>
  <c r="F45" i="307"/>
  <c r="G45" i="307"/>
  <c r="H45" i="307"/>
  <c r="I45" i="307"/>
  <c r="J45" i="307"/>
  <c r="Q45" i="307"/>
  <c r="R45" i="307"/>
  <c r="S45" i="307"/>
  <c r="C46" i="307"/>
  <c r="D46" i="307"/>
  <c r="E46" i="307"/>
  <c r="F46" i="307"/>
  <c r="G46" i="307"/>
  <c r="H46" i="307"/>
  <c r="I46" i="307"/>
  <c r="J46" i="307"/>
  <c r="Q46" i="307"/>
  <c r="R46" i="307"/>
  <c r="S46" i="307"/>
  <c r="C47" i="307"/>
  <c r="D47" i="307"/>
  <c r="E47" i="307"/>
  <c r="F47" i="307"/>
  <c r="G47" i="307"/>
  <c r="H47" i="307"/>
  <c r="I47" i="307"/>
  <c r="J47" i="307"/>
  <c r="Q47" i="307"/>
  <c r="R47" i="307"/>
  <c r="S47" i="307"/>
  <c r="C9" i="307"/>
  <c r="D9" i="307"/>
  <c r="E9" i="307"/>
  <c r="F9" i="307"/>
  <c r="G9" i="307"/>
  <c r="H9" i="307"/>
  <c r="M9" i="307"/>
  <c r="N9" i="307"/>
  <c r="C10" i="307"/>
  <c r="D10" i="307"/>
  <c r="E10" i="307"/>
  <c r="F10" i="307"/>
  <c r="G10" i="307"/>
  <c r="H10" i="307"/>
  <c r="M10" i="307"/>
  <c r="N10" i="307"/>
  <c r="C12" i="307"/>
  <c r="D12" i="307"/>
  <c r="E12" i="307"/>
  <c r="F12" i="307"/>
  <c r="G12" i="307"/>
  <c r="H12" i="307"/>
  <c r="M12" i="307"/>
  <c r="N12" i="307"/>
  <c r="C15" i="307"/>
  <c r="D15" i="307"/>
  <c r="E15" i="307"/>
  <c r="F15" i="307"/>
  <c r="G15" i="307"/>
  <c r="H15" i="307"/>
  <c r="M15" i="307"/>
  <c r="N15" i="307"/>
  <c r="C11" i="307"/>
  <c r="D11" i="307"/>
  <c r="E11" i="307"/>
  <c r="F11" i="307"/>
  <c r="G11" i="307"/>
  <c r="H11" i="307"/>
  <c r="M11" i="307"/>
  <c r="N11" i="307"/>
  <c r="C8" i="307"/>
  <c r="D8" i="307"/>
  <c r="E8" i="307"/>
  <c r="F8" i="307"/>
  <c r="G8" i="307"/>
  <c r="H8" i="307"/>
  <c r="M8" i="307"/>
  <c r="N8" i="307"/>
  <c r="C13" i="307"/>
  <c r="D13" i="307"/>
  <c r="E13" i="307"/>
  <c r="F13" i="307"/>
  <c r="G13" i="307"/>
  <c r="M13" i="307"/>
  <c r="N13" i="307"/>
  <c r="C16" i="307"/>
  <c r="D16" i="307"/>
  <c r="E16" i="307"/>
  <c r="F16" i="307"/>
  <c r="G16" i="307"/>
  <c r="H16" i="307"/>
  <c r="M16" i="307"/>
  <c r="N16" i="307"/>
  <c r="C17" i="307"/>
  <c r="D17" i="307"/>
  <c r="E17" i="307"/>
  <c r="F17" i="307"/>
  <c r="G17" i="307"/>
  <c r="H17" i="307"/>
  <c r="M17" i="307"/>
  <c r="N17" i="307"/>
  <c r="C18" i="307"/>
  <c r="D18" i="307"/>
  <c r="E18" i="307"/>
  <c r="F18" i="307"/>
  <c r="G18" i="307"/>
  <c r="H18" i="307"/>
  <c r="M18" i="307"/>
  <c r="N18" i="307"/>
  <c r="C19" i="307"/>
  <c r="D19" i="307"/>
  <c r="E19" i="307"/>
  <c r="F19" i="307"/>
  <c r="G19" i="307"/>
  <c r="H19" i="307"/>
  <c r="M19" i="307"/>
  <c r="N19" i="307"/>
  <c r="C20" i="307"/>
  <c r="D20" i="307"/>
  <c r="E20" i="307"/>
  <c r="F20" i="307"/>
  <c r="G20" i="307"/>
  <c r="H20" i="307"/>
  <c r="M20" i="307"/>
  <c r="N20" i="307"/>
  <c r="C21" i="307"/>
  <c r="D21" i="307"/>
  <c r="E21" i="307"/>
  <c r="F21" i="307"/>
  <c r="G21" i="307"/>
  <c r="H21" i="307"/>
  <c r="M21" i="307"/>
  <c r="N21" i="307"/>
  <c r="C22" i="307"/>
  <c r="D22" i="307"/>
  <c r="E22" i="307"/>
  <c r="F22" i="307"/>
  <c r="G22" i="307"/>
  <c r="H22" i="307"/>
  <c r="M22" i="307"/>
  <c r="N22" i="307"/>
  <c r="C23" i="307"/>
  <c r="D23" i="307"/>
  <c r="E23" i="307"/>
  <c r="F23" i="307"/>
  <c r="G23" i="307"/>
  <c r="H23" i="307"/>
  <c r="M23" i="307"/>
  <c r="N23" i="307"/>
  <c r="C24" i="307"/>
  <c r="D24" i="307"/>
  <c r="E24" i="307"/>
  <c r="F24" i="307"/>
  <c r="G24" i="307"/>
  <c r="H24" i="307"/>
  <c r="M24" i="307"/>
  <c r="N24" i="307"/>
  <c r="H32" i="307" l="1"/>
  <c r="H37" i="307"/>
  <c r="S23" i="285"/>
  <c r="S24" i="285"/>
  <c r="S25" i="285"/>
  <c r="B719" i="262"/>
  <c r="B718" i="262"/>
  <c r="B717" i="262"/>
  <c r="B716" i="262"/>
  <c r="B715" i="262"/>
  <c r="B714" i="262"/>
  <c r="B713" i="262"/>
  <c r="B712" i="262"/>
  <c r="B711" i="262"/>
  <c r="B710" i="262"/>
  <c r="B709" i="262"/>
  <c r="B708" i="262"/>
  <c r="I36" i="307" l="1"/>
  <c r="B53" i="307" l="1"/>
  <c r="B54" i="307"/>
  <c r="J37" i="307" l="1"/>
  <c r="J39" i="307"/>
  <c r="B554" i="262" l="1"/>
  <c r="B555" i="262"/>
  <c r="B556" i="262"/>
  <c r="B557" i="262"/>
  <c r="B558" i="262"/>
  <c r="B569" i="262"/>
  <c r="B570" i="262"/>
  <c r="B571" i="262"/>
  <c r="B572" i="262"/>
  <c r="B573" i="262"/>
  <c r="B574" i="262"/>
  <c r="B575" i="262"/>
  <c r="B576" i="262"/>
  <c r="B550" i="262"/>
  <c r="B551" i="262"/>
  <c r="B552" i="262"/>
  <c r="B553" i="262"/>
  <c r="B66" i="307" l="1"/>
  <c r="B86" i="307"/>
  <c r="B85" i="307"/>
  <c r="B84" i="307"/>
  <c r="B83" i="307"/>
  <c r="R83" i="307" s="1"/>
  <c r="B82" i="307"/>
  <c r="B81" i="307"/>
  <c r="B80" i="307"/>
  <c r="B79" i="307"/>
  <c r="B78" i="307"/>
  <c r="B77" i="307"/>
  <c r="E77" i="307" s="1"/>
  <c r="B76" i="307"/>
  <c r="B75" i="307"/>
  <c r="B74" i="307"/>
  <c r="B73" i="307"/>
  <c r="B72" i="307"/>
  <c r="B71" i="307"/>
  <c r="B70" i="307"/>
  <c r="B69" i="307"/>
  <c r="R69" i="307" s="1"/>
  <c r="B68" i="307"/>
  <c r="B67" i="307"/>
  <c r="B65" i="307"/>
  <c r="B64" i="307"/>
  <c r="B63" i="307"/>
  <c r="R63" i="307" s="1"/>
  <c r="B62" i="307"/>
  <c r="B61" i="307"/>
  <c r="B60" i="307"/>
  <c r="B59" i="307"/>
  <c r="B58" i="307"/>
  <c r="B57" i="307"/>
  <c r="B56" i="307"/>
  <c r="B55" i="307"/>
  <c r="M85" i="307"/>
  <c r="K85" i="307"/>
  <c r="H85" i="307"/>
  <c r="E85" i="307"/>
  <c r="D85" i="307"/>
  <c r="C85" i="307"/>
  <c r="Q83" i="307"/>
  <c r="D83" i="307"/>
  <c r="M71" i="307" l="1"/>
  <c r="R71" i="307"/>
  <c r="M73" i="307"/>
  <c r="R73" i="307"/>
  <c r="K75" i="307"/>
  <c r="R75" i="307"/>
  <c r="H77" i="307"/>
  <c r="R77" i="307"/>
  <c r="H71" i="307"/>
  <c r="M79" i="307"/>
  <c r="R79" i="307"/>
  <c r="M75" i="307"/>
  <c r="Q75" i="307"/>
  <c r="M81" i="307"/>
  <c r="R81" i="307"/>
  <c r="C77" i="307"/>
  <c r="K77" i="307"/>
  <c r="L77" i="307"/>
  <c r="Q85" i="307"/>
  <c r="R85" i="307"/>
  <c r="M77" i="307"/>
  <c r="Q77" i="307"/>
  <c r="H81" i="307"/>
  <c r="H73" i="307"/>
  <c r="C75" i="307"/>
  <c r="E83" i="307"/>
  <c r="D75" i="307"/>
  <c r="H83" i="307"/>
  <c r="H75" i="307"/>
  <c r="K83" i="307"/>
  <c r="L75" i="307"/>
  <c r="L83" i="307"/>
  <c r="E75" i="307"/>
  <c r="D77" i="307"/>
  <c r="H79" i="307"/>
  <c r="M83" i="307"/>
  <c r="L85" i="307"/>
  <c r="C83" i="307"/>
  <c r="Q71" i="307"/>
  <c r="Q73" i="307"/>
  <c r="Q79" i="307"/>
  <c r="Q81" i="307"/>
  <c r="C71" i="307"/>
  <c r="K71" i="307"/>
  <c r="C73" i="307"/>
  <c r="K73" i="307"/>
  <c r="C79" i="307"/>
  <c r="K79" i="307"/>
  <c r="C81" i="307"/>
  <c r="K81" i="307"/>
  <c r="D71" i="307"/>
  <c r="L71" i="307"/>
  <c r="D73" i="307"/>
  <c r="L73" i="307"/>
  <c r="D79" i="307"/>
  <c r="L79" i="307"/>
  <c r="D81" i="307"/>
  <c r="L81" i="307"/>
  <c r="E71" i="307"/>
  <c r="E73" i="307"/>
  <c r="E79" i="307"/>
  <c r="E81" i="307"/>
  <c r="R31" i="307"/>
  <c r="R33" i="307"/>
  <c r="R34" i="307"/>
  <c r="R37" i="307"/>
  <c r="R39" i="307"/>
  <c r="Q59" i="307"/>
  <c r="H31" i="307"/>
  <c r="H35" i="307"/>
  <c r="H38" i="307"/>
  <c r="M61" i="307"/>
  <c r="M69" i="307"/>
  <c r="J31" i="307"/>
  <c r="J33" i="307"/>
  <c r="J35" i="307"/>
  <c r="J38" i="307"/>
  <c r="J34" i="307"/>
  <c r="J36" i="307"/>
  <c r="Q61" i="307" l="1"/>
  <c r="R32" i="307"/>
  <c r="Q57" i="307"/>
  <c r="R38" i="307"/>
  <c r="Q65" i="307"/>
  <c r="Q53" i="307"/>
  <c r="R35" i="307"/>
  <c r="M59" i="307"/>
  <c r="M63" i="307"/>
  <c r="H34" i="307"/>
  <c r="M55" i="307"/>
  <c r="H33" i="307"/>
  <c r="R65" i="307"/>
  <c r="R57" i="307"/>
  <c r="J32" i="307"/>
  <c r="R53" i="307"/>
  <c r="R59" i="307"/>
  <c r="R67" i="307"/>
  <c r="R61" i="307"/>
  <c r="R55" i="307"/>
  <c r="Q55" i="307"/>
  <c r="Q69" i="307"/>
  <c r="Q63" i="307"/>
  <c r="Q67" i="307"/>
  <c r="M53" i="307"/>
  <c r="M57" i="307"/>
  <c r="M65" i="307"/>
  <c r="M67" i="307"/>
  <c r="B609" i="262"/>
  <c r="B608" i="262"/>
  <c r="B607" i="262"/>
  <c r="B606" i="262"/>
  <c r="B605" i="262"/>
  <c r="B604" i="262"/>
  <c r="B603" i="262"/>
  <c r="B602" i="262"/>
  <c r="B601" i="262"/>
  <c r="B600" i="262"/>
  <c r="B524" i="262"/>
  <c r="B523" i="262"/>
  <c r="B522" i="262"/>
  <c r="B521" i="262"/>
  <c r="B520" i="262"/>
  <c r="B519" i="262"/>
  <c r="B518" i="262"/>
  <c r="B517" i="262"/>
  <c r="B516" i="262"/>
  <c r="B515" i="262"/>
  <c r="B514" i="262"/>
  <c r="B513" i="262"/>
  <c r="B512" i="262"/>
  <c r="B511" i="262"/>
  <c r="B510" i="262"/>
  <c r="B502" i="262"/>
  <c r="B501" i="262"/>
  <c r="B500" i="262"/>
  <c r="B499" i="262"/>
  <c r="B498" i="262"/>
  <c r="B497" i="262"/>
  <c r="B496" i="262"/>
  <c r="B495" i="262"/>
  <c r="B494" i="262"/>
  <c r="B493" i="262"/>
  <c r="B492" i="262"/>
  <c r="B491" i="262"/>
  <c r="B490" i="262"/>
  <c r="B489" i="262"/>
  <c r="B488" i="262"/>
  <c r="B480" i="262"/>
  <c r="B479" i="262"/>
  <c r="B478" i="262"/>
  <c r="B477" i="262"/>
  <c r="B476" i="262"/>
  <c r="B475" i="262"/>
  <c r="B474" i="262"/>
  <c r="B473" i="262"/>
  <c r="B472" i="262"/>
  <c r="B471" i="262"/>
  <c r="B470" i="262"/>
  <c r="B469" i="262"/>
  <c r="B468" i="262"/>
  <c r="B467" i="262"/>
  <c r="B466" i="262"/>
  <c r="B458" i="262"/>
  <c r="B457" i="262"/>
  <c r="B456" i="262"/>
  <c r="B455" i="262"/>
  <c r="B454" i="262"/>
  <c r="B453" i="262"/>
  <c r="B452" i="262"/>
  <c r="B451" i="262"/>
  <c r="B450" i="262"/>
  <c r="B449" i="262"/>
  <c r="B448" i="262"/>
  <c r="B447" i="262"/>
  <c r="B446" i="262"/>
  <c r="B445" i="262"/>
  <c r="B444" i="262"/>
  <c r="B436" i="262"/>
  <c r="B435" i="262"/>
  <c r="B434" i="262"/>
  <c r="B433" i="262"/>
  <c r="B432" i="262"/>
  <c r="B431" i="262"/>
  <c r="B430" i="262"/>
  <c r="B429" i="262"/>
  <c r="B428" i="262"/>
  <c r="B427" i="262"/>
  <c r="B426" i="262"/>
  <c r="B425" i="262"/>
  <c r="B424" i="262"/>
  <c r="B423" i="262"/>
  <c r="B422" i="262"/>
  <c r="B414" i="262"/>
  <c r="B413" i="262"/>
  <c r="B412" i="262"/>
  <c r="B411" i="262"/>
  <c r="B410" i="262"/>
  <c r="B409" i="262"/>
  <c r="B408" i="262"/>
  <c r="B407" i="262"/>
  <c r="B406" i="262"/>
  <c r="B405" i="262"/>
  <c r="B404" i="262"/>
  <c r="B403" i="262"/>
  <c r="B402" i="262"/>
  <c r="B401" i="262"/>
  <c r="B400" i="262"/>
  <c r="B392" i="262"/>
  <c r="B391" i="262"/>
  <c r="B390" i="262"/>
  <c r="B389" i="262"/>
  <c r="B388" i="262"/>
  <c r="B387" i="262"/>
  <c r="B386" i="262"/>
  <c r="B385" i="262"/>
  <c r="B384" i="262"/>
  <c r="B383" i="262"/>
  <c r="B382" i="262"/>
  <c r="B381" i="262"/>
  <c r="B380" i="262"/>
  <c r="B379" i="262"/>
  <c r="B378" i="262"/>
  <c r="B370" i="262"/>
  <c r="B369" i="262"/>
  <c r="B368" i="262"/>
  <c r="B367" i="262"/>
  <c r="B366" i="262"/>
  <c r="B365" i="262"/>
  <c r="B364" i="262"/>
  <c r="B363" i="262"/>
  <c r="B362" i="262"/>
  <c r="B361" i="262"/>
  <c r="B360" i="262"/>
  <c r="B359" i="262"/>
  <c r="B358" i="262"/>
  <c r="B357" i="262"/>
  <c r="B356" i="262"/>
  <c r="B348" i="262"/>
  <c r="B347" i="262"/>
  <c r="B346" i="262"/>
  <c r="B345" i="262"/>
  <c r="B344" i="262"/>
  <c r="B343" i="262"/>
  <c r="B342" i="262"/>
  <c r="B341" i="262"/>
  <c r="B340" i="262"/>
  <c r="B339" i="262"/>
  <c r="B338" i="262"/>
  <c r="B337" i="262"/>
  <c r="B336" i="262"/>
  <c r="B335" i="262"/>
  <c r="B334" i="262"/>
  <c r="B326" i="262"/>
  <c r="B325" i="262"/>
  <c r="B324" i="262"/>
  <c r="B323" i="262"/>
  <c r="B322" i="262"/>
  <c r="B321" i="262"/>
  <c r="B320" i="262"/>
  <c r="B319" i="262"/>
  <c r="B318" i="262"/>
  <c r="B317" i="262"/>
  <c r="B316" i="262"/>
  <c r="B315" i="262"/>
  <c r="B314" i="262"/>
  <c r="B313" i="262"/>
  <c r="B312" i="262"/>
  <c r="B304" i="262"/>
  <c r="B303" i="262"/>
  <c r="B302" i="262"/>
  <c r="B301" i="262"/>
  <c r="B300" i="262"/>
  <c r="B299" i="262"/>
  <c r="B298" i="262"/>
  <c r="B297" i="262"/>
  <c r="B296" i="262"/>
  <c r="B295" i="262"/>
  <c r="B294" i="262"/>
  <c r="B293" i="262"/>
  <c r="B292" i="262"/>
  <c r="B291" i="262"/>
  <c r="B290" i="262"/>
  <c r="B282" i="262"/>
  <c r="B281" i="262"/>
  <c r="B280" i="262"/>
  <c r="B279" i="262"/>
  <c r="B278" i="262"/>
  <c r="B277" i="262"/>
  <c r="B276" i="262"/>
  <c r="B275" i="262"/>
  <c r="B274" i="262"/>
  <c r="B273" i="262"/>
  <c r="B272" i="262"/>
  <c r="B271" i="262"/>
  <c r="B270" i="262"/>
  <c r="B269" i="262"/>
  <c r="B268" i="262"/>
  <c r="B260" i="262"/>
  <c r="B259" i="262"/>
  <c r="B258" i="262"/>
  <c r="B257" i="262"/>
  <c r="B256" i="262"/>
  <c r="B255" i="262"/>
  <c r="B254" i="262"/>
  <c r="B253" i="262"/>
  <c r="B252" i="262"/>
  <c r="B251" i="262"/>
  <c r="B250" i="262"/>
  <c r="B249" i="262"/>
  <c r="B248" i="262"/>
  <c r="B247" i="262"/>
  <c r="B246" i="262"/>
  <c r="B238" i="262"/>
  <c r="B237" i="262"/>
  <c r="B236" i="262"/>
  <c r="B235" i="262"/>
  <c r="B234" i="262"/>
  <c r="B233" i="262"/>
  <c r="B232" i="262"/>
  <c r="B231" i="262"/>
  <c r="B230" i="262"/>
  <c r="B229" i="262"/>
  <c r="B228" i="262"/>
  <c r="B227" i="262"/>
  <c r="B226" i="262"/>
  <c r="B225" i="262"/>
  <c r="B224" i="262"/>
  <c r="B216" i="262"/>
  <c r="B215" i="262"/>
  <c r="B214" i="262"/>
  <c r="B213" i="262"/>
  <c r="B212" i="262"/>
  <c r="B211" i="262"/>
  <c r="B210" i="262"/>
  <c r="B209" i="262"/>
  <c r="B208" i="262"/>
  <c r="B207" i="262"/>
  <c r="B206" i="262"/>
  <c r="B205" i="262"/>
  <c r="B204" i="262"/>
  <c r="B203" i="262"/>
  <c r="B202" i="262"/>
  <c r="B194" i="262"/>
  <c r="B193" i="262"/>
  <c r="B192" i="262"/>
  <c r="B191" i="262"/>
  <c r="B190" i="262"/>
  <c r="B189" i="262"/>
  <c r="B188" i="262"/>
  <c r="B187" i="262"/>
  <c r="B186" i="262"/>
  <c r="B185" i="262"/>
  <c r="B184" i="262"/>
  <c r="B183" i="262"/>
  <c r="B182" i="262"/>
  <c r="B181" i="262"/>
  <c r="B180" i="262"/>
  <c r="B172" i="262"/>
  <c r="B171" i="262"/>
  <c r="B170" i="262"/>
  <c r="B169" i="262"/>
  <c r="B168" i="262"/>
  <c r="B167" i="262"/>
  <c r="B166" i="262"/>
  <c r="B165" i="262"/>
  <c r="B164" i="262"/>
  <c r="B163" i="262"/>
  <c r="B162" i="262"/>
  <c r="B161" i="262"/>
  <c r="B160" i="262"/>
  <c r="B159" i="262"/>
  <c r="B158" i="262"/>
  <c r="B150" i="262"/>
  <c r="B149" i="262"/>
  <c r="B148" i="262"/>
  <c r="B147" i="262"/>
  <c r="B146" i="262"/>
  <c r="B145" i="262"/>
  <c r="B144" i="262"/>
  <c r="B143" i="262"/>
  <c r="B142" i="262"/>
  <c r="B141" i="262"/>
  <c r="B140" i="262"/>
  <c r="B139" i="262"/>
  <c r="B138" i="262"/>
  <c r="B137" i="262"/>
  <c r="B136" i="262"/>
  <c r="B128" i="262"/>
  <c r="B127" i="262"/>
  <c r="B126" i="262"/>
  <c r="B125" i="262"/>
  <c r="B124" i="262"/>
  <c r="B123" i="262"/>
  <c r="B122" i="262"/>
  <c r="B121" i="262"/>
  <c r="B120" i="262"/>
  <c r="B119" i="262"/>
  <c r="B118" i="262"/>
  <c r="B117" i="262"/>
  <c r="B116" i="262"/>
  <c r="B115" i="262"/>
  <c r="B114" i="262"/>
  <c r="B106" i="262"/>
  <c r="B105" i="262"/>
  <c r="B104" i="262"/>
  <c r="B103" i="262"/>
  <c r="B102" i="262"/>
  <c r="B101" i="262"/>
  <c r="B100" i="262"/>
  <c r="B99" i="262"/>
  <c r="B98" i="262"/>
  <c r="B97" i="262"/>
  <c r="B96" i="262"/>
  <c r="B95" i="262"/>
  <c r="B94" i="262"/>
  <c r="B93" i="262"/>
  <c r="B92" i="262"/>
  <c r="B84" i="262"/>
  <c r="B83" i="262"/>
  <c r="B82" i="262"/>
  <c r="B81" i="262"/>
  <c r="B80" i="262"/>
  <c r="B79" i="262"/>
  <c r="B78" i="262"/>
  <c r="B77" i="262"/>
  <c r="B76" i="262"/>
  <c r="B75" i="262"/>
  <c r="B74" i="262"/>
  <c r="B73" i="262"/>
  <c r="B72" i="262"/>
  <c r="B71" i="262"/>
  <c r="B70" i="262"/>
  <c r="B62" i="262"/>
  <c r="B61" i="262"/>
  <c r="B60" i="262"/>
  <c r="B59" i="262"/>
  <c r="B58" i="262"/>
  <c r="B57" i="262"/>
  <c r="B56" i="262"/>
  <c r="B55" i="262"/>
  <c r="B54" i="262"/>
  <c r="B53" i="262"/>
  <c r="B52" i="262"/>
  <c r="B51" i="262"/>
  <c r="B50" i="262"/>
  <c r="B49" i="262"/>
  <c r="B48" i="262"/>
  <c r="B40" i="262"/>
  <c r="B39" i="262"/>
  <c r="B38" i="262"/>
  <c r="B37" i="262"/>
  <c r="B36" i="262"/>
  <c r="B35" i="262"/>
  <c r="B34" i="262"/>
  <c r="B33" i="262"/>
  <c r="B32" i="262"/>
  <c r="B31" i="262"/>
  <c r="B30" i="262"/>
  <c r="B29" i="262"/>
  <c r="B28" i="262"/>
  <c r="B27" i="262"/>
  <c r="B26" i="262"/>
  <c r="B9" i="262"/>
  <c r="B707" i="262" l="1"/>
  <c r="B706" i="262"/>
  <c r="B705" i="262"/>
  <c r="B704" i="262"/>
  <c r="B703" i="262"/>
  <c r="B702" i="262"/>
  <c r="B701" i="262"/>
  <c r="B700" i="262"/>
  <c r="B699" i="262"/>
  <c r="B698" i="262"/>
  <c r="B697" i="262"/>
  <c r="B696" i="262"/>
  <c r="B695" i="262"/>
  <c r="B694" i="262"/>
  <c r="B693" i="262"/>
  <c r="B692" i="262"/>
  <c r="B691" i="262"/>
  <c r="B690" i="262"/>
  <c r="B689" i="262"/>
  <c r="B688" i="262"/>
  <c r="B687" i="262"/>
  <c r="B686" i="262"/>
  <c r="B685" i="262"/>
  <c r="B684" i="262"/>
  <c r="B683" i="262"/>
  <c r="B682" i="262"/>
  <c r="B681" i="262"/>
  <c r="B680" i="262"/>
  <c r="B679" i="262"/>
  <c r="B678" i="262"/>
  <c r="B677" i="262"/>
  <c r="B676" i="262"/>
  <c r="B631" i="262"/>
  <c r="B630" i="262"/>
  <c r="B629" i="262"/>
  <c r="B628" i="262"/>
  <c r="B627" i="262"/>
  <c r="B626" i="262"/>
  <c r="B625" i="262"/>
  <c r="B624" i="262"/>
  <c r="B623" i="262"/>
  <c r="B622" i="262"/>
  <c r="B531" i="262"/>
  <c r="B509" i="262"/>
  <c r="B487" i="262"/>
  <c r="B465" i="262"/>
  <c r="B443" i="262"/>
  <c r="B421" i="262"/>
  <c r="B399" i="262"/>
  <c r="B377" i="262"/>
  <c r="B355" i="262"/>
  <c r="B333" i="262"/>
  <c r="B311" i="262"/>
  <c r="B289" i="262"/>
  <c r="B267" i="262"/>
  <c r="B245" i="262"/>
  <c r="B223" i="262"/>
  <c r="B201" i="262"/>
  <c r="B179" i="262"/>
  <c r="B157" i="262"/>
  <c r="B135" i="262"/>
  <c r="B113" i="262"/>
  <c r="B91" i="262"/>
  <c r="B69" i="262"/>
  <c r="B47" i="262"/>
  <c r="B18" i="262"/>
  <c r="B14" i="262"/>
  <c r="B15" i="262"/>
  <c r="B11" i="262"/>
  <c r="G36" i="307"/>
  <c r="H36" i="307"/>
  <c r="M14" i="307"/>
  <c r="B577" i="262" l="1"/>
  <c r="B568" i="262"/>
  <c r="B567" i="262"/>
  <c r="B566" i="262"/>
  <c r="B565" i="262"/>
  <c r="B564" i="262"/>
  <c r="B563" i="262"/>
  <c r="B562" i="262"/>
  <c r="B7" i="262"/>
  <c r="E36" i="307" l="1"/>
  <c r="C36" i="307"/>
  <c r="G14" i="307"/>
  <c r="E14" i="307"/>
  <c r="F31" i="307"/>
  <c r="F33" i="307"/>
  <c r="F35" i="307"/>
  <c r="F38" i="307"/>
  <c r="F37" i="307"/>
  <c r="F39" i="307"/>
  <c r="L59" i="307"/>
  <c r="D53" i="307"/>
  <c r="L61" i="307" l="1"/>
  <c r="F32" i="307"/>
  <c r="L63" i="307"/>
  <c r="F34" i="307"/>
  <c r="L53" i="307"/>
  <c r="D65" i="307"/>
  <c r="L65" i="307"/>
  <c r="L55" i="307"/>
  <c r="L67" i="307"/>
  <c r="L69" i="307"/>
  <c r="L57" i="307"/>
  <c r="F36" i="307"/>
  <c r="D57" i="307"/>
  <c r="D59" i="307"/>
  <c r="D63" i="307"/>
  <c r="D55" i="307"/>
  <c r="D69" i="307"/>
  <c r="D61" i="307"/>
  <c r="D67" i="307"/>
  <c r="F14" i="307"/>
  <c r="H13" i="307"/>
  <c r="D31" i="307"/>
  <c r="D33" i="307"/>
  <c r="D35" i="307"/>
  <c r="D38" i="307"/>
  <c r="D34" i="307"/>
  <c r="D32" i="307"/>
  <c r="D37" i="307"/>
  <c r="D39" i="307"/>
  <c r="C59" i="307"/>
  <c r="S22" i="285"/>
  <c r="S36" i="285"/>
  <c r="S37" i="285"/>
  <c r="S38" i="285"/>
  <c r="S39" i="285"/>
  <c r="S40" i="285"/>
  <c r="S41" i="285"/>
  <c r="S42" i="285"/>
  <c r="S43" i="285"/>
  <c r="S44" i="285"/>
  <c r="S45" i="285"/>
  <c r="K65" i="307" l="1"/>
  <c r="K53" i="307"/>
  <c r="K61" i="307"/>
  <c r="K55" i="307"/>
  <c r="D36" i="307"/>
  <c r="K63" i="307"/>
  <c r="K69" i="307"/>
  <c r="K59" i="307"/>
  <c r="K67" i="307"/>
  <c r="K57" i="307"/>
  <c r="C65" i="307"/>
  <c r="C61" i="307"/>
  <c r="C53" i="307"/>
  <c r="H65" i="307"/>
  <c r="H57" i="307"/>
  <c r="H67" i="307"/>
  <c r="H61" i="307"/>
  <c r="H69" i="307"/>
  <c r="H55" i="307"/>
  <c r="C69" i="307"/>
  <c r="H53" i="307"/>
  <c r="H63" i="307"/>
  <c r="H59" i="307"/>
  <c r="N14" i="307"/>
  <c r="E69" i="307"/>
  <c r="E67" i="307"/>
  <c r="E59" i="307"/>
  <c r="H14" i="307"/>
  <c r="E65" i="307"/>
  <c r="E57" i="307"/>
  <c r="E53" i="307"/>
  <c r="E63" i="307"/>
  <c r="E55" i="307"/>
  <c r="E61" i="307"/>
  <c r="C67" i="307"/>
  <c r="C57" i="307"/>
  <c r="C63" i="307"/>
  <c r="C55" i="307"/>
  <c r="B675" i="262"/>
  <c r="B674" i="262"/>
  <c r="B673" i="262"/>
  <c r="B672" i="262"/>
  <c r="B671" i="262"/>
  <c r="B670" i="262"/>
  <c r="B669" i="262"/>
  <c r="B668" i="262"/>
  <c r="B667" i="262"/>
  <c r="B666" i="262"/>
  <c r="B665" i="262"/>
  <c r="B664" i="262"/>
  <c r="B663" i="262"/>
  <c r="B662" i="262"/>
  <c r="B661" i="262"/>
  <c r="B660" i="262"/>
  <c r="B659" i="262"/>
  <c r="B658" i="262"/>
  <c r="B657" i="262"/>
  <c r="B656" i="262"/>
  <c r="B655" i="262"/>
  <c r="B654" i="262"/>
  <c r="B653" i="262"/>
  <c r="B652" i="262"/>
  <c r="B651" i="262"/>
  <c r="B650" i="262"/>
  <c r="B649" i="262"/>
  <c r="B648" i="262"/>
  <c r="B647" i="262"/>
  <c r="B646" i="262"/>
  <c r="B645" i="262"/>
  <c r="B644" i="262"/>
  <c r="B643" i="262"/>
  <c r="B642" i="262"/>
  <c r="B641" i="262"/>
  <c r="B640" i="262"/>
  <c r="B639" i="262"/>
  <c r="B638" i="262"/>
  <c r="B637" i="262"/>
  <c r="B636" i="262"/>
  <c r="B635" i="262"/>
  <c r="B634" i="262"/>
  <c r="B633" i="262"/>
  <c r="B632" i="262"/>
  <c r="B621" i="262"/>
  <c r="B620" i="262"/>
  <c r="B619" i="262"/>
  <c r="B618" i="262"/>
  <c r="B617" i="262"/>
  <c r="B616" i="262"/>
  <c r="B615" i="262"/>
  <c r="B614" i="262"/>
  <c r="B613" i="262"/>
  <c r="B612" i="262"/>
  <c r="B611" i="262"/>
  <c r="B610" i="262"/>
  <c r="B599" i="262"/>
  <c r="B598" i="262"/>
  <c r="B597" i="262"/>
  <c r="B596" i="262"/>
  <c r="B595" i="262"/>
  <c r="B594" i="262"/>
  <c r="B593" i="262"/>
  <c r="B592" i="262"/>
  <c r="B591" i="262"/>
  <c r="B590" i="262"/>
  <c r="B589" i="262"/>
  <c r="B588" i="262"/>
  <c r="B587" i="262"/>
  <c r="B586" i="262"/>
  <c r="B585" i="262"/>
  <c r="B584" i="262"/>
  <c r="B583" i="262"/>
  <c r="B582" i="262"/>
  <c r="B581" i="262"/>
  <c r="B580" i="262"/>
  <c r="B579" i="262"/>
  <c r="B578" i="262"/>
  <c r="B561" i="262"/>
  <c r="B560" i="262"/>
  <c r="B559" i="262"/>
  <c r="B549" i="262"/>
  <c r="B548" i="262"/>
  <c r="B547" i="262"/>
  <c r="B546" i="262"/>
  <c r="B545" i="262"/>
  <c r="B544" i="262"/>
  <c r="B543" i="262"/>
  <c r="B542" i="262"/>
  <c r="B541" i="262"/>
  <c r="B540" i="262"/>
  <c r="B539" i="262"/>
  <c r="B538" i="262"/>
  <c r="B537" i="262"/>
  <c r="B536" i="262"/>
  <c r="B535" i="262"/>
  <c r="B534" i="262"/>
  <c r="B533" i="262"/>
  <c r="B532" i="262"/>
  <c r="Q36" i="307" l="1"/>
  <c r="R36" i="307"/>
  <c r="C14" i="307"/>
  <c r="D14" i="307"/>
  <c r="B13" i="262"/>
  <c r="B16" i="262"/>
  <c r="B17" i="262"/>
  <c r="B12" i="262"/>
  <c r="M5" i="307" l="1"/>
  <c r="R5" i="285"/>
  <c r="I2" i="304" l="1"/>
  <c r="B25" i="262" l="1"/>
  <c r="A3" i="304" l="1"/>
  <c r="B5" i="262"/>
  <c r="B6" i="262"/>
  <c r="B8" i="262"/>
  <c r="B10" i="262"/>
  <c r="B4" i="262"/>
  <c r="A28" i="307"/>
  <c r="A26" i="307"/>
  <c r="A25" i="307"/>
  <c r="L108" i="268"/>
  <c r="F359" i="268"/>
  <c r="F355" i="268"/>
  <c r="F353" i="268"/>
  <c r="F371" i="268"/>
  <c r="F370" i="268"/>
  <c r="F241" i="268"/>
  <c r="F243" i="268"/>
  <c r="F250" i="268"/>
  <c r="F245" i="268"/>
  <c r="F251" i="268"/>
  <c r="C207" i="268"/>
  <c r="D207" i="268"/>
  <c r="E207" i="268"/>
  <c r="F207" i="268"/>
  <c r="G207" i="268"/>
  <c r="C208" i="268"/>
  <c r="D208" i="268"/>
  <c r="E208" i="268"/>
  <c r="F208" i="268"/>
  <c r="G208" i="268"/>
  <c r="C209" i="268"/>
  <c r="D209" i="268"/>
  <c r="E209" i="268"/>
  <c r="F209" i="268"/>
  <c r="G209" i="268"/>
  <c r="C210" i="268"/>
  <c r="D210" i="268"/>
  <c r="E210" i="268"/>
  <c r="F210" i="268"/>
  <c r="G210" i="268"/>
  <c r="C211" i="268"/>
  <c r="D211" i="268"/>
  <c r="E211" i="268"/>
  <c r="F211" i="268"/>
  <c r="G211" i="268"/>
  <c r="C212" i="268"/>
  <c r="D212" i="268"/>
  <c r="E212" i="268"/>
  <c r="F212" i="268"/>
  <c r="G212" i="268"/>
  <c r="C213" i="268"/>
  <c r="D213" i="268"/>
  <c r="E213" i="268"/>
  <c r="F213" i="268"/>
  <c r="G213" i="268"/>
  <c r="C214" i="268"/>
  <c r="D214" i="268"/>
  <c r="E214" i="268"/>
  <c r="F214" i="268"/>
  <c r="G214" i="268"/>
  <c r="C215" i="268"/>
  <c r="D215" i="268"/>
  <c r="E215" i="268"/>
  <c r="F215" i="268"/>
  <c r="G215" i="268"/>
  <c r="C216" i="268"/>
  <c r="D216" i="268"/>
  <c r="E216" i="268"/>
  <c r="F216" i="268"/>
  <c r="G216" i="268"/>
  <c r="C217" i="268"/>
  <c r="D217" i="268"/>
  <c r="E217" i="268"/>
  <c r="F217" i="268"/>
  <c r="G217" i="268"/>
  <c r="C218" i="268"/>
  <c r="D218" i="268"/>
  <c r="E218" i="268"/>
  <c r="F218" i="268"/>
  <c r="G218" i="268"/>
  <c r="C219" i="268"/>
  <c r="D219" i="268"/>
  <c r="E219" i="268"/>
  <c r="F219" i="268"/>
  <c r="G219" i="268"/>
  <c r="C220" i="268"/>
  <c r="D220" i="268"/>
  <c r="E220" i="268"/>
  <c r="F220" i="268"/>
  <c r="G220" i="268"/>
  <c r="C221" i="268"/>
  <c r="D221" i="268"/>
  <c r="E221" i="268"/>
  <c r="F221" i="268"/>
  <c r="G221" i="268"/>
  <c r="C222" i="268"/>
  <c r="D222" i="268"/>
  <c r="E222" i="268"/>
  <c r="F222" i="268"/>
  <c r="G222" i="268"/>
  <c r="C223" i="268"/>
  <c r="D223" i="268"/>
  <c r="E223" i="268"/>
  <c r="F223" i="268"/>
  <c r="G223" i="268"/>
  <c r="C224" i="268"/>
  <c r="D224" i="268"/>
  <c r="E224" i="268"/>
  <c r="F224" i="268"/>
  <c r="G224" i="268"/>
  <c r="C225" i="268"/>
  <c r="D225" i="268"/>
  <c r="E225" i="268"/>
  <c r="F225" i="268"/>
  <c r="G225" i="268"/>
  <c r="C226" i="268"/>
  <c r="D226" i="268"/>
  <c r="E226" i="268"/>
  <c r="F226" i="268"/>
  <c r="G226" i="268"/>
  <c r="C227" i="268"/>
  <c r="D227" i="268"/>
  <c r="E227" i="268"/>
  <c r="F227" i="268"/>
  <c r="G227" i="268"/>
  <c r="C228" i="268"/>
  <c r="D228" i="268"/>
  <c r="E228" i="268"/>
  <c r="F228" i="268"/>
  <c r="G228" i="268"/>
  <c r="C229" i="268"/>
  <c r="D229" i="268"/>
  <c r="E229" i="268"/>
  <c r="F229" i="268"/>
  <c r="G229" i="268"/>
  <c r="C230" i="268"/>
  <c r="D230" i="268"/>
  <c r="E230" i="268"/>
  <c r="F230" i="268"/>
  <c r="G230" i="268"/>
  <c r="C231" i="268"/>
  <c r="D231" i="268"/>
  <c r="E231" i="268"/>
  <c r="F231" i="268"/>
  <c r="G231" i="268"/>
  <c r="G206" i="268"/>
  <c r="F206" i="268"/>
  <c r="E206" i="268"/>
  <c r="D206" i="268"/>
  <c r="C206" i="268"/>
  <c r="J231" i="268"/>
  <c r="J230" i="268"/>
  <c r="J229" i="268"/>
  <c r="J228" i="268"/>
  <c r="J227" i="268"/>
  <c r="J226" i="268"/>
  <c r="J225" i="268"/>
  <c r="J224" i="268"/>
  <c r="J223" i="268"/>
  <c r="J222" i="268"/>
  <c r="J221" i="268"/>
  <c r="J220" i="268"/>
  <c r="J219" i="268"/>
  <c r="J218" i="268"/>
  <c r="J217" i="268"/>
  <c r="J216" i="268"/>
  <c r="J215" i="268"/>
  <c r="J214" i="268"/>
  <c r="J213" i="268"/>
  <c r="J212" i="268"/>
  <c r="J211" i="268"/>
  <c r="J210" i="268"/>
  <c r="J209" i="268"/>
  <c r="J208" i="268"/>
  <c r="J207" i="268"/>
  <c r="J206" i="268"/>
  <c r="J132" i="268"/>
  <c r="G132" i="268"/>
  <c r="F132" i="268"/>
  <c r="E132" i="268"/>
  <c r="D132" i="268"/>
  <c r="C132" i="268"/>
  <c r="J131" i="268"/>
  <c r="G131" i="268"/>
  <c r="F131" i="268"/>
  <c r="E131" i="268"/>
  <c r="D131" i="268"/>
  <c r="C131" i="268"/>
  <c r="J130" i="268"/>
  <c r="G130" i="268"/>
  <c r="F130" i="268"/>
  <c r="E130" i="268"/>
  <c r="D130" i="268"/>
  <c r="C130" i="268"/>
  <c r="J129" i="268"/>
  <c r="G129" i="268"/>
  <c r="F129" i="268"/>
  <c r="E129" i="268"/>
  <c r="D129" i="268"/>
  <c r="C129" i="268"/>
  <c r="J128" i="268"/>
  <c r="G128" i="268"/>
  <c r="F128" i="268"/>
  <c r="E128" i="268"/>
  <c r="D128" i="268"/>
  <c r="C128" i="268"/>
  <c r="J127" i="268"/>
  <c r="G127" i="268"/>
  <c r="F127" i="268"/>
  <c r="E127" i="268"/>
  <c r="D127" i="268"/>
  <c r="C127" i="268"/>
  <c r="C94" i="268"/>
  <c r="D94" i="268"/>
  <c r="E94" i="268"/>
  <c r="F94" i="268"/>
  <c r="G94" i="268"/>
  <c r="C95" i="268"/>
  <c r="D95" i="268"/>
  <c r="E95" i="268"/>
  <c r="F95" i="268"/>
  <c r="G95" i="268"/>
  <c r="C96" i="268"/>
  <c r="D96" i="268"/>
  <c r="E96" i="268"/>
  <c r="F96" i="268"/>
  <c r="G96" i="268"/>
  <c r="C97" i="268"/>
  <c r="D97" i="268"/>
  <c r="E97" i="268"/>
  <c r="F97" i="268"/>
  <c r="G97" i="268"/>
  <c r="C98" i="268"/>
  <c r="D98" i="268"/>
  <c r="E98" i="268"/>
  <c r="F98" i="268"/>
  <c r="G98" i="268"/>
  <c r="C99" i="268"/>
  <c r="D99" i="268"/>
  <c r="E99" i="268"/>
  <c r="F99" i="268"/>
  <c r="G99" i="268"/>
  <c r="C100" i="268"/>
  <c r="D100" i="268"/>
  <c r="E100" i="268"/>
  <c r="F100" i="268"/>
  <c r="G100" i="268"/>
  <c r="C101" i="268"/>
  <c r="D101" i="268"/>
  <c r="E101" i="268"/>
  <c r="F101" i="268"/>
  <c r="G101" i="268"/>
  <c r="C102" i="268"/>
  <c r="D102" i="268"/>
  <c r="E102" i="268"/>
  <c r="F102" i="268"/>
  <c r="G102" i="268"/>
  <c r="C103" i="268"/>
  <c r="D103" i="268"/>
  <c r="E103" i="268"/>
  <c r="F103" i="268"/>
  <c r="G103" i="268"/>
  <c r="C104" i="268"/>
  <c r="D104" i="268"/>
  <c r="E104" i="268"/>
  <c r="F104" i="268"/>
  <c r="G104" i="268"/>
  <c r="C105" i="268"/>
  <c r="D105" i="268"/>
  <c r="E105" i="268"/>
  <c r="F105" i="268"/>
  <c r="G105" i="268"/>
  <c r="C106" i="268"/>
  <c r="D106" i="268"/>
  <c r="E106" i="268"/>
  <c r="F106" i="268"/>
  <c r="G106" i="268"/>
  <c r="C107" i="268"/>
  <c r="D107" i="268"/>
  <c r="E107" i="268"/>
  <c r="F107" i="268"/>
  <c r="G107" i="268"/>
  <c r="C108" i="268"/>
  <c r="D108" i="268"/>
  <c r="E108" i="268"/>
  <c r="F108" i="268"/>
  <c r="G108" i="268"/>
  <c r="C109" i="268"/>
  <c r="D109" i="268"/>
  <c r="E109" i="268"/>
  <c r="F109" i="268"/>
  <c r="G109" i="268"/>
  <c r="C110" i="268"/>
  <c r="D110" i="268"/>
  <c r="E110" i="268"/>
  <c r="F110" i="268"/>
  <c r="G110" i="268"/>
  <c r="C111" i="268"/>
  <c r="D111" i="268"/>
  <c r="E111" i="268"/>
  <c r="F111" i="268"/>
  <c r="G111" i="268"/>
  <c r="C112" i="268"/>
  <c r="D112" i="268"/>
  <c r="E112" i="268"/>
  <c r="F112" i="268"/>
  <c r="G112" i="268"/>
  <c r="C113" i="268"/>
  <c r="D113" i="268"/>
  <c r="E113" i="268"/>
  <c r="F113" i="268"/>
  <c r="G113" i="268"/>
  <c r="C114" i="268"/>
  <c r="D114" i="268"/>
  <c r="E114" i="268"/>
  <c r="F114" i="268"/>
  <c r="G114" i="268"/>
  <c r="C115" i="268"/>
  <c r="D115" i="268"/>
  <c r="E115" i="268"/>
  <c r="F115" i="268"/>
  <c r="G115" i="268"/>
  <c r="C116" i="268"/>
  <c r="D116" i="268"/>
  <c r="E116" i="268"/>
  <c r="F116" i="268"/>
  <c r="G116" i="268"/>
  <c r="C117" i="268"/>
  <c r="D117" i="268"/>
  <c r="E117" i="268"/>
  <c r="F117" i="268"/>
  <c r="G117" i="268"/>
  <c r="C118" i="268"/>
  <c r="D118" i="268"/>
  <c r="E118" i="268"/>
  <c r="F118" i="268"/>
  <c r="G118" i="268"/>
  <c r="C119" i="268"/>
  <c r="D119" i="268"/>
  <c r="E119" i="268"/>
  <c r="F119" i="268"/>
  <c r="G119" i="268"/>
  <c r="C120" i="268"/>
  <c r="D120" i="268"/>
  <c r="E120" i="268"/>
  <c r="F120" i="268"/>
  <c r="G120" i="268"/>
  <c r="C121" i="268"/>
  <c r="D121" i="268"/>
  <c r="E121" i="268"/>
  <c r="F121" i="268"/>
  <c r="G121" i="268"/>
  <c r="C122" i="268"/>
  <c r="D122" i="268"/>
  <c r="E122" i="268"/>
  <c r="F122" i="268"/>
  <c r="G122" i="268"/>
  <c r="C123" i="268"/>
  <c r="D123" i="268"/>
  <c r="E123" i="268"/>
  <c r="F123" i="268"/>
  <c r="G123" i="268"/>
  <c r="C124" i="268"/>
  <c r="D124" i="268"/>
  <c r="E124" i="268"/>
  <c r="F124" i="268"/>
  <c r="G124" i="268"/>
  <c r="C125" i="268"/>
  <c r="D125" i="268"/>
  <c r="E125" i="268"/>
  <c r="F125" i="268"/>
  <c r="G125" i="268"/>
  <c r="C126" i="268"/>
  <c r="D126" i="268"/>
  <c r="E126" i="268"/>
  <c r="F126" i="268"/>
  <c r="G126" i="268"/>
  <c r="G93" i="268"/>
  <c r="F93" i="268"/>
  <c r="E93" i="268"/>
  <c r="D93" i="268"/>
  <c r="C93" i="268"/>
  <c r="J126" i="268"/>
  <c r="J125" i="268"/>
  <c r="J124" i="268"/>
  <c r="J123" i="268"/>
  <c r="J122" i="268"/>
  <c r="J121" i="268"/>
  <c r="J120" i="268"/>
  <c r="J119" i="268"/>
  <c r="J118" i="268"/>
  <c r="J117" i="268"/>
  <c r="J116" i="268"/>
  <c r="J115" i="268"/>
  <c r="J114" i="268"/>
  <c r="J113" i="268"/>
  <c r="J112" i="268"/>
  <c r="J111" i="268"/>
  <c r="J110" i="268"/>
  <c r="J109" i="268"/>
  <c r="J108" i="268"/>
  <c r="J107" i="268"/>
  <c r="J106" i="268"/>
  <c r="J105" i="268"/>
  <c r="J104" i="268"/>
  <c r="J103" i="268"/>
  <c r="J102" i="268"/>
  <c r="J101" i="268"/>
  <c r="J100" i="268"/>
  <c r="J99" i="268"/>
  <c r="J98" i="268"/>
  <c r="J97" i="268"/>
  <c r="J96" i="268"/>
  <c r="J95" i="268"/>
  <c r="J94" i="268"/>
  <c r="J93" i="268"/>
  <c r="C189" i="268"/>
  <c r="D189" i="268"/>
  <c r="E189" i="268"/>
  <c r="F189" i="268"/>
  <c r="G189" i="268"/>
  <c r="C190" i="268"/>
  <c r="D190" i="268"/>
  <c r="E190" i="268"/>
  <c r="F190" i="268"/>
  <c r="G190" i="268"/>
  <c r="C191" i="268"/>
  <c r="D191" i="268"/>
  <c r="E191" i="268"/>
  <c r="F191" i="268"/>
  <c r="G191" i="268"/>
  <c r="C192" i="268"/>
  <c r="D192" i="268"/>
  <c r="E192" i="268"/>
  <c r="F192" i="268"/>
  <c r="G192" i="268"/>
  <c r="C193" i="268"/>
  <c r="D193" i="268"/>
  <c r="E193" i="268"/>
  <c r="F193" i="268"/>
  <c r="G193" i="268"/>
  <c r="C194" i="268"/>
  <c r="D194" i="268"/>
  <c r="E194" i="268"/>
  <c r="F194" i="268"/>
  <c r="G194" i="268"/>
  <c r="C195" i="268"/>
  <c r="D195" i="268"/>
  <c r="E195" i="268"/>
  <c r="F195" i="268"/>
  <c r="G195" i="268"/>
  <c r="C196" i="268"/>
  <c r="D196" i="268"/>
  <c r="E196" i="268"/>
  <c r="F196" i="268"/>
  <c r="G196" i="268"/>
  <c r="C197" i="268"/>
  <c r="D197" i="268"/>
  <c r="E197" i="268"/>
  <c r="F197" i="268"/>
  <c r="G197" i="268"/>
  <c r="C198" i="268"/>
  <c r="D198" i="268"/>
  <c r="E198" i="268"/>
  <c r="F198" i="268"/>
  <c r="G198" i="268"/>
  <c r="C199" i="268"/>
  <c r="D199" i="268"/>
  <c r="E199" i="268"/>
  <c r="F199" i="268"/>
  <c r="G199" i="268"/>
  <c r="C200" i="268"/>
  <c r="D200" i="268"/>
  <c r="E200" i="268"/>
  <c r="F200" i="268"/>
  <c r="G200" i="268"/>
  <c r="C201" i="268"/>
  <c r="D201" i="268"/>
  <c r="E201" i="268"/>
  <c r="F201" i="268"/>
  <c r="G201" i="268"/>
  <c r="C202" i="268"/>
  <c r="D202" i="268"/>
  <c r="E202" i="268"/>
  <c r="F202" i="268"/>
  <c r="G202" i="268"/>
  <c r="C203" i="268"/>
  <c r="D203" i="268"/>
  <c r="E203" i="268"/>
  <c r="F203" i="268"/>
  <c r="G203" i="268"/>
  <c r="C204" i="268"/>
  <c r="D204" i="268"/>
  <c r="E204" i="268"/>
  <c r="F204" i="268"/>
  <c r="G204" i="268"/>
  <c r="C205" i="268"/>
  <c r="D205" i="268"/>
  <c r="E205" i="268"/>
  <c r="F205" i="268"/>
  <c r="G205" i="268"/>
  <c r="G188" i="268"/>
  <c r="F188" i="268"/>
  <c r="E188" i="268"/>
  <c r="D188" i="268"/>
  <c r="C188" i="268"/>
  <c r="J205" i="268"/>
  <c r="J204" i="268"/>
  <c r="J203" i="268"/>
  <c r="J202" i="268"/>
  <c r="J201" i="268"/>
  <c r="J200" i="268"/>
  <c r="J199" i="268"/>
  <c r="J198" i="268"/>
  <c r="J197" i="268"/>
  <c r="J196" i="268"/>
  <c r="J195" i="268"/>
  <c r="J194" i="268"/>
  <c r="J193" i="268"/>
  <c r="J192" i="268"/>
  <c r="J191" i="268"/>
  <c r="J190" i="268"/>
  <c r="J189" i="268"/>
  <c r="J188" i="268"/>
  <c r="I233" i="268"/>
  <c r="I234" i="268"/>
  <c r="I235" i="268"/>
  <c r="I236" i="268"/>
  <c r="I237" i="268"/>
  <c r="I238" i="268"/>
  <c r="I239" i="268"/>
  <c r="I240" i="268"/>
  <c r="I241" i="268"/>
  <c r="G233" i="268"/>
  <c r="F234" i="268"/>
  <c r="G234" i="268"/>
  <c r="G235" i="268"/>
  <c r="F236" i="268"/>
  <c r="G236" i="268"/>
  <c r="G237" i="268"/>
  <c r="F238" i="268"/>
  <c r="G238" i="268"/>
  <c r="G239" i="268"/>
  <c r="F240" i="268"/>
  <c r="G240" i="268"/>
  <c r="G241" i="268"/>
  <c r="I232" i="268"/>
  <c r="G232" i="268"/>
  <c r="F232" i="268"/>
  <c r="J241" i="268"/>
  <c r="J240" i="268"/>
  <c r="J239" i="268"/>
  <c r="J238" i="268"/>
  <c r="J237" i="268"/>
  <c r="J236" i="268"/>
  <c r="J235" i="268"/>
  <c r="J234" i="268"/>
  <c r="J233" i="268"/>
  <c r="J232" i="268"/>
  <c r="C134" i="268"/>
  <c r="D134" i="268"/>
  <c r="E134" i="268"/>
  <c r="F134" i="268"/>
  <c r="G134" i="268"/>
  <c r="C135" i="268"/>
  <c r="D135" i="268"/>
  <c r="E135" i="268"/>
  <c r="F135" i="268"/>
  <c r="G135" i="268"/>
  <c r="C136" i="268"/>
  <c r="D136" i="268"/>
  <c r="E136" i="268"/>
  <c r="F136" i="268"/>
  <c r="G136" i="268"/>
  <c r="C137" i="268"/>
  <c r="D137" i="268"/>
  <c r="E137" i="268"/>
  <c r="F137" i="268"/>
  <c r="G137" i="268"/>
  <c r="C138" i="268"/>
  <c r="D138" i="268"/>
  <c r="E138" i="268"/>
  <c r="F138" i="268"/>
  <c r="G138" i="268"/>
  <c r="C139" i="268"/>
  <c r="D139" i="268"/>
  <c r="E139" i="268"/>
  <c r="F139" i="268"/>
  <c r="G139" i="268"/>
  <c r="C140" i="268"/>
  <c r="D140" i="268"/>
  <c r="E140" i="268"/>
  <c r="F140" i="268"/>
  <c r="G140" i="268"/>
  <c r="C141" i="268"/>
  <c r="D141" i="268"/>
  <c r="E141" i="268"/>
  <c r="F141" i="268"/>
  <c r="G141" i="268"/>
  <c r="C142" i="268"/>
  <c r="D142" i="268"/>
  <c r="E142" i="268"/>
  <c r="F142" i="268"/>
  <c r="G142" i="268"/>
  <c r="C143" i="268"/>
  <c r="D143" i="268"/>
  <c r="E143" i="268"/>
  <c r="F143" i="268"/>
  <c r="G143" i="268"/>
  <c r="C144" i="268"/>
  <c r="D144" i="268"/>
  <c r="E144" i="268"/>
  <c r="F144" i="268"/>
  <c r="G144" i="268"/>
  <c r="C145" i="268"/>
  <c r="D145" i="268"/>
  <c r="E145" i="268"/>
  <c r="F145" i="268"/>
  <c r="G145" i="268"/>
  <c r="C146" i="268"/>
  <c r="D146" i="268"/>
  <c r="E146" i="268"/>
  <c r="F146" i="268"/>
  <c r="G146" i="268"/>
  <c r="C147" i="268"/>
  <c r="D147" i="268"/>
  <c r="E147" i="268"/>
  <c r="F147" i="268"/>
  <c r="G147" i="268"/>
  <c r="C148" i="268"/>
  <c r="D148" i="268"/>
  <c r="E148" i="268"/>
  <c r="F148" i="268"/>
  <c r="G148" i="268"/>
  <c r="C149" i="268"/>
  <c r="D149" i="268"/>
  <c r="E149" i="268"/>
  <c r="F149" i="268"/>
  <c r="G149" i="268"/>
  <c r="C150" i="268"/>
  <c r="D150" i="268"/>
  <c r="E150" i="268"/>
  <c r="F150" i="268"/>
  <c r="G150" i="268"/>
  <c r="C151" i="268"/>
  <c r="D151" i="268"/>
  <c r="E151" i="268"/>
  <c r="F151" i="268"/>
  <c r="G151" i="268"/>
  <c r="C152" i="268"/>
  <c r="D152" i="268"/>
  <c r="E152" i="268"/>
  <c r="F152" i="268"/>
  <c r="G152" i="268"/>
  <c r="C153" i="268"/>
  <c r="D153" i="268"/>
  <c r="E153" i="268"/>
  <c r="F153" i="268"/>
  <c r="G153" i="268"/>
  <c r="C154" i="268"/>
  <c r="D154" i="268"/>
  <c r="E154" i="268"/>
  <c r="F154" i="268"/>
  <c r="G154" i="268"/>
  <c r="C155" i="268"/>
  <c r="D155" i="268"/>
  <c r="E155" i="268"/>
  <c r="F155" i="268"/>
  <c r="G155" i="268"/>
  <c r="C156" i="268"/>
  <c r="D156" i="268"/>
  <c r="E156" i="268"/>
  <c r="F156" i="268"/>
  <c r="G156" i="268"/>
  <c r="C157" i="268"/>
  <c r="D157" i="268"/>
  <c r="E157" i="268"/>
  <c r="F157" i="268"/>
  <c r="G157" i="268"/>
  <c r="C158" i="268"/>
  <c r="D158" i="268"/>
  <c r="E158" i="268"/>
  <c r="F158" i="268"/>
  <c r="G158" i="268"/>
  <c r="C159" i="268"/>
  <c r="D159" i="268"/>
  <c r="E159" i="268"/>
  <c r="F159" i="268"/>
  <c r="G159" i="268"/>
  <c r="G133" i="268"/>
  <c r="F133" i="268"/>
  <c r="E133" i="268"/>
  <c r="D133" i="268"/>
  <c r="C133" i="268"/>
  <c r="J159" i="268"/>
  <c r="J158" i="268"/>
  <c r="J157" i="268"/>
  <c r="J156" i="268"/>
  <c r="J155" i="268"/>
  <c r="J154" i="268"/>
  <c r="J153" i="268"/>
  <c r="J152" i="268"/>
  <c r="J151" i="268"/>
  <c r="J150" i="268"/>
  <c r="J149" i="268"/>
  <c r="J148" i="268"/>
  <c r="J147" i="268"/>
  <c r="J146" i="268"/>
  <c r="J145" i="268"/>
  <c r="J144" i="268"/>
  <c r="J143" i="268"/>
  <c r="J142" i="268"/>
  <c r="J141" i="268"/>
  <c r="J140" i="268"/>
  <c r="J139" i="268"/>
  <c r="J138" i="268"/>
  <c r="J137" i="268"/>
  <c r="J136" i="268"/>
  <c r="J135" i="268"/>
  <c r="J134" i="268"/>
  <c r="J133" i="268"/>
  <c r="L198" i="268"/>
  <c r="L235" i="268"/>
  <c r="L133" i="268"/>
  <c r="L218" i="268"/>
  <c r="L100" i="268"/>
  <c r="C291" i="268"/>
  <c r="D291" i="268"/>
  <c r="E291" i="268"/>
  <c r="F291" i="268"/>
  <c r="G291" i="268"/>
  <c r="C292" i="268"/>
  <c r="D292" i="268"/>
  <c r="E292" i="268"/>
  <c r="F292" i="268"/>
  <c r="G292" i="268"/>
  <c r="C293" i="268"/>
  <c r="D293" i="268"/>
  <c r="E293" i="268"/>
  <c r="F293" i="268"/>
  <c r="G293" i="268"/>
  <c r="C294" i="268"/>
  <c r="D294" i="268"/>
  <c r="E294" i="268"/>
  <c r="F294" i="268"/>
  <c r="G294" i="268"/>
  <c r="C295" i="268"/>
  <c r="D295" i="268"/>
  <c r="E295" i="268"/>
  <c r="F295" i="268"/>
  <c r="G295" i="268"/>
  <c r="C296" i="268"/>
  <c r="D296" i="268"/>
  <c r="E296" i="268"/>
  <c r="F296" i="268"/>
  <c r="G296" i="268"/>
  <c r="C297" i="268"/>
  <c r="D297" i="268"/>
  <c r="E297" i="268"/>
  <c r="F297" i="268"/>
  <c r="G297" i="268"/>
  <c r="C298" i="268"/>
  <c r="D298" i="268"/>
  <c r="E298" i="268"/>
  <c r="F298" i="268"/>
  <c r="G298" i="268"/>
  <c r="C299" i="268"/>
  <c r="D299" i="268"/>
  <c r="E299" i="268"/>
  <c r="F299" i="268"/>
  <c r="G299" i="268"/>
  <c r="C300" i="268"/>
  <c r="D300" i="268"/>
  <c r="E300" i="268"/>
  <c r="F300" i="268"/>
  <c r="G300" i="268"/>
  <c r="C301" i="268"/>
  <c r="D301" i="268"/>
  <c r="E301" i="268"/>
  <c r="F301" i="268"/>
  <c r="G301" i="268"/>
  <c r="C302" i="268"/>
  <c r="D302" i="268"/>
  <c r="E302" i="268"/>
  <c r="F302" i="268"/>
  <c r="G302" i="268"/>
  <c r="C303" i="268"/>
  <c r="D303" i="268"/>
  <c r="E303" i="268"/>
  <c r="F303" i="268"/>
  <c r="G303" i="268"/>
  <c r="C304" i="268"/>
  <c r="D304" i="268"/>
  <c r="E304" i="268"/>
  <c r="F304" i="268"/>
  <c r="G304" i="268"/>
  <c r="C305" i="268"/>
  <c r="D305" i="268"/>
  <c r="E305" i="268"/>
  <c r="F305" i="268"/>
  <c r="G305" i="268"/>
  <c r="C306" i="268"/>
  <c r="D306" i="268"/>
  <c r="E306" i="268"/>
  <c r="F306" i="268"/>
  <c r="G306" i="268"/>
  <c r="C307" i="268"/>
  <c r="D307" i="268"/>
  <c r="E307" i="268"/>
  <c r="F307" i="268"/>
  <c r="G307" i="268"/>
  <c r="C308" i="268"/>
  <c r="D308" i="268"/>
  <c r="E308" i="268"/>
  <c r="F308" i="268"/>
  <c r="G308" i="268"/>
  <c r="C309" i="268"/>
  <c r="D309" i="268"/>
  <c r="E309" i="268"/>
  <c r="F309" i="268"/>
  <c r="G309" i="268"/>
  <c r="C310" i="268"/>
  <c r="D310" i="268"/>
  <c r="E310" i="268"/>
  <c r="F310" i="268"/>
  <c r="G310" i="268"/>
  <c r="C311" i="268"/>
  <c r="D311" i="268"/>
  <c r="E311" i="268"/>
  <c r="F311" i="268"/>
  <c r="G311" i="268"/>
  <c r="C312" i="268"/>
  <c r="D312" i="268"/>
  <c r="E312" i="268"/>
  <c r="F312" i="268"/>
  <c r="G312" i="268"/>
  <c r="C313" i="268"/>
  <c r="D313" i="268"/>
  <c r="E313" i="268"/>
  <c r="F313" i="268"/>
  <c r="G313" i="268"/>
  <c r="C314" i="268"/>
  <c r="D314" i="268"/>
  <c r="E314" i="268"/>
  <c r="F314" i="268"/>
  <c r="G314" i="268"/>
  <c r="C315" i="268"/>
  <c r="D315" i="268"/>
  <c r="E315" i="268"/>
  <c r="F315" i="268"/>
  <c r="G315" i="268"/>
  <c r="C316" i="268"/>
  <c r="D316" i="268"/>
  <c r="E316" i="268"/>
  <c r="F316" i="268"/>
  <c r="G316" i="268"/>
  <c r="C317" i="268"/>
  <c r="D317" i="268"/>
  <c r="E317" i="268"/>
  <c r="F317" i="268"/>
  <c r="G317" i="268"/>
  <c r="G290" i="268"/>
  <c r="F290" i="268"/>
  <c r="E290" i="268"/>
  <c r="D290" i="268"/>
  <c r="C290" i="268"/>
  <c r="C263" i="268"/>
  <c r="D263" i="268"/>
  <c r="E263" i="268"/>
  <c r="F263" i="268"/>
  <c r="G263" i="268"/>
  <c r="C264" i="268"/>
  <c r="D264" i="268"/>
  <c r="E264" i="268"/>
  <c r="F264" i="268"/>
  <c r="G264" i="268"/>
  <c r="C265" i="268"/>
  <c r="D265" i="268"/>
  <c r="E265" i="268"/>
  <c r="F265" i="268"/>
  <c r="G265" i="268"/>
  <c r="C266" i="268"/>
  <c r="D266" i="268"/>
  <c r="E266" i="268"/>
  <c r="F266" i="268"/>
  <c r="G266" i="268"/>
  <c r="C267" i="268"/>
  <c r="D267" i="268"/>
  <c r="E267" i="268"/>
  <c r="F267" i="268"/>
  <c r="G267" i="268"/>
  <c r="C268" i="268"/>
  <c r="D268" i="268"/>
  <c r="E268" i="268"/>
  <c r="F268" i="268"/>
  <c r="G268" i="268"/>
  <c r="C269" i="268"/>
  <c r="D269" i="268"/>
  <c r="E269" i="268"/>
  <c r="F269" i="268"/>
  <c r="G269" i="268"/>
  <c r="C270" i="268"/>
  <c r="D270" i="268"/>
  <c r="E270" i="268"/>
  <c r="F270" i="268"/>
  <c r="G270" i="268"/>
  <c r="C271" i="268"/>
  <c r="D271" i="268"/>
  <c r="E271" i="268"/>
  <c r="F271" i="268"/>
  <c r="G271" i="268"/>
  <c r="C272" i="268"/>
  <c r="D272" i="268"/>
  <c r="E272" i="268"/>
  <c r="F272" i="268"/>
  <c r="G272" i="268"/>
  <c r="C273" i="268"/>
  <c r="D273" i="268"/>
  <c r="E273" i="268"/>
  <c r="F273" i="268"/>
  <c r="G273" i="268"/>
  <c r="C274" i="268"/>
  <c r="D274" i="268"/>
  <c r="E274" i="268"/>
  <c r="F274" i="268"/>
  <c r="G274" i="268"/>
  <c r="C275" i="268"/>
  <c r="D275" i="268"/>
  <c r="E275" i="268"/>
  <c r="F275" i="268"/>
  <c r="G275" i="268"/>
  <c r="C276" i="268"/>
  <c r="D276" i="268"/>
  <c r="E276" i="268"/>
  <c r="F276" i="268"/>
  <c r="G276" i="268"/>
  <c r="C277" i="268"/>
  <c r="D277" i="268"/>
  <c r="E277" i="268"/>
  <c r="F277" i="268"/>
  <c r="G277" i="268"/>
  <c r="C278" i="268"/>
  <c r="D278" i="268"/>
  <c r="E278" i="268"/>
  <c r="F278" i="268"/>
  <c r="G278" i="268"/>
  <c r="C279" i="268"/>
  <c r="D279" i="268"/>
  <c r="E279" i="268"/>
  <c r="F279" i="268"/>
  <c r="G279" i="268"/>
  <c r="C280" i="268"/>
  <c r="D280" i="268"/>
  <c r="E280" i="268"/>
  <c r="F280" i="268"/>
  <c r="G280" i="268"/>
  <c r="C281" i="268"/>
  <c r="D281" i="268"/>
  <c r="E281" i="268"/>
  <c r="F281" i="268"/>
  <c r="G281" i="268"/>
  <c r="C282" i="268"/>
  <c r="D282" i="268"/>
  <c r="E282" i="268"/>
  <c r="F282" i="268"/>
  <c r="G282" i="268"/>
  <c r="C283" i="268"/>
  <c r="D283" i="268"/>
  <c r="E283" i="268"/>
  <c r="F283" i="268"/>
  <c r="G283" i="268"/>
  <c r="C284" i="268"/>
  <c r="D284" i="268"/>
  <c r="E284" i="268"/>
  <c r="F284" i="268"/>
  <c r="G284" i="268"/>
  <c r="C285" i="268"/>
  <c r="D285" i="268"/>
  <c r="E285" i="268"/>
  <c r="F285" i="268"/>
  <c r="G285" i="268"/>
  <c r="C286" i="268"/>
  <c r="D286" i="268"/>
  <c r="E286" i="268"/>
  <c r="F286" i="268"/>
  <c r="G286" i="268"/>
  <c r="C287" i="268"/>
  <c r="D287" i="268"/>
  <c r="E287" i="268"/>
  <c r="F287" i="268"/>
  <c r="G287" i="268"/>
  <c r="C288" i="268"/>
  <c r="D288" i="268"/>
  <c r="E288" i="268"/>
  <c r="F288" i="268"/>
  <c r="G288" i="268"/>
  <c r="C289" i="268"/>
  <c r="D289" i="268"/>
  <c r="E289" i="268"/>
  <c r="F289" i="268"/>
  <c r="G289" i="268"/>
  <c r="G262" i="268"/>
  <c r="F262" i="268"/>
  <c r="E262" i="268"/>
  <c r="D262" i="268"/>
  <c r="C262" i="268"/>
  <c r="I353" i="268"/>
  <c r="I354" i="268"/>
  <c r="I355" i="268"/>
  <c r="I356" i="268"/>
  <c r="I357" i="268"/>
  <c r="I358" i="268"/>
  <c r="I359" i="268"/>
  <c r="I360" i="268"/>
  <c r="I361" i="268"/>
  <c r="I352" i="268"/>
  <c r="I363" i="268"/>
  <c r="I364" i="268"/>
  <c r="I365" i="268"/>
  <c r="I366" i="268"/>
  <c r="I367" i="268"/>
  <c r="I368" i="268"/>
  <c r="I369" i="268"/>
  <c r="I370" i="268"/>
  <c r="I371" i="268"/>
  <c r="I362" i="268"/>
  <c r="I243" i="268"/>
  <c r="I244" i="268"/>
  <c r="I245" i="268"/>
  <c r="I246" i="268"/>
  <c r="I247" i="268"/>
  <c r="I248" i="268"/>
  <c r="I249" i="268"/>
  <c r="I250" i="268"/>
  <c r="I251" i="268"/>
  <c r="I242" i="268"/>
  <c r="J261" i="268"/>
  <c r="J260" i="268"/>
  <c r="J259" i="268"/>
  <c r="J258" i="268"/>
  <c r="J257" i="268"/>
  <c r="J256" i="268"/>
  <c r="J255" i="268"/>
  <c r="J254" i="268"/>
  <c r="J253" i="268"/>
  <c r="F253" i="268"/>
  <c r="G253" i="268"/>
  <c r="F254" i="268"/>
  <c r="G254" i="268"/>
  <c r="F255" i="268"/>
  <c r="G255" i="268"/>
  <c r="F256" i="268"/>
  <c r="G256" i="268"/>
  <c r="F257" i="268"/>
  <c r="G257" i="268"/>
  <c r="F258" i="268"/>
  <c r="G258" i="268"/>
  <c r="F259" i="268"/>
  <c r="G259" i="268"/>
  <c r="F260" i="268"/>
  <c r="G260" i="268"/>
  <c r="F261" i="268"/>
  <c r="G261" i="268"/>
  <c r="G252" i="268"/>
  <c r="F252" i="268"/>
  <c r="J252" i="268"/>
  <c r="J317" i="268"/>
  <c r="J316" i="268"/>
  <c r="J315" i="268"/>
  <c r="J314" i="268"/>
  <c r="J313" i="268"/>
  <c r="J312" i="268"/>
  <c r="J311" i="268"/>
  <c r="J310" i="268"/>
  <c r="J309" i="268"/>
  <c r="J308" i="268"/>
  <c r="J307" i="268"/>
  <c r="J306" i="268"/>
  <c r="J305" i="268"/>
  <c r="J304" i="268"/>
  <c r="J303" i="268"/>
  <c r="J302" i="268"/>
  <c r="J301" i="268"/>
  <c r="J300" i="268"/>
  <c r="J299" i="268"/>
  <c r="J298" i="268"/>
  <c r="J297" i="268"/>
  <c r="J296" i="268"/>
  <c r="J295" i="268"/>
  <c r="J294" i="268"/>
  <c r="J293" i="268"/>
  <c r="J292" i="268"/>
  <c r="J291" i="268"/>
  <c r="J290" i="268"/>
  <c r="J289" i="268"/>
  <c r="J288" i="268"/>
  <c r="J287" i="268"/>
  <c r="J286" i="268"/>
  <c r="J285" i="268"/>
  <c r="J284" i="268"/>
  <c r="J283" i="268"/>
  <c r="J282" i="268"/>
  <c r="J281" i="268"/>
  <c r="J280" i="268"/>
  <c r="J279" i="268"/>
  <c r="J278" i="268"/>
  <c r="J277" i="268"/>
  <c r="J276" i="268"/>
  <c r="J275" i="268"/>
  <c r="J274" i="268"/>
  <c r="J273" i="268"/>
  <c r="J272" i="268"/>
  <c r="J271" i="268"/>
  <c r="J270" i="268"/>
  <c r="J269" i="268"/>
  <c r="J268" i="268"/>
  <c r="J267" i="268"/>
  <c r="J266" i="268"/>
  <c r="J265" i="268"/>
  <c r="J264" i="268"/>
  <c r="J263" i="268"/>
  <c r="J262" i="268"/>
  <c r="L391" i="268"/>
  <c r="L315" i="268"/>
  <c r="L179" i="268"/>
  <c r="L267" i="268"/>
  <c r="L257" i="268"/>
  <c r="G353" i="268"/>
  <c r="G354" i="268"/>
  <c r="G355" i="268"/>
  <c r="G356" i="268"/>
  <c r="G357" i="268"/>
  <c r="G358" i="268"/>
  <c r="G359" i="268"/>
  <c r="G360" i="268"/>
  <c r="G361" i="268"/>
  <c r="G352" i="268"/>
  <c r="G363" i="268"/>
  <c r="G364" i="268"/>
  <c r="G365" i="268"/>
  <c r="G366" i="268"/>
  <c r="G367" i="268"/>
  <c r="G368" i="268"/>
  <c r="G369" i="268"/>
  <c r="G370" i="268"/>
  <c r="G371" i="268"/>
  <c r="G362" i="268"/>
  <c r="G161" i="268"/>
  <c r="G162" i="268"/>
  <c r="G163" i="268"/>
  <c r="G164" i="268"/>
  <c r="G165" i="268"/>
  <c r="C166" i="268"/>
  <c r="D166" i="268"/>
  <c r="E166" i="268"/>
  <c r="F166" i="268"/>
  <c r="G166" i="268"/>
  <c r="C167" i="268"/>
  <c r="D167" i="268"/>
  <c r="E167" i="268"/>
  <c r="F167" i="268"/>
  <c r="G167" i="268"/>
  <c r="C168" i="268"/>
  <c r="D168" i="268"/>
  <c r="E168" i="268"/>
  <c r="F168" i="268"/>
  <c r="G168" i="268"/>
  <c r="C169" i="268"/>
  <c r="D169" i="268"/>
  <c r="E169" i="268"/>
  <c r="F169" i="268"/>
  <c r="G169" i="268"/>
  <c r="G170" i="268"/>
  <c r="G171" i="268"/>
  <c r="G172" i="268"/>
  <c r="G173" i="268"/>
  <c r="G174" i="268"/>
  <c r="G175" i="268"/>
  <c r="C176" i="268"/>
  <c r="D176" i="268"/>
  <c r="E176" i="268"/>
  <c r="F176" i="268"/>
  <c r="G176" i="268"/>
  <c r="C177" i="268"/>
  <c r="D177" i="268"/>
  <c r="E177" i="268"/>
  <c r="F177" i="268"/>
  <c r="G177" i="268"/>
  <c r="C178" i="268"/>
  <c r="D178" i="268"/>
  <c r="E178" i="268"/>
  <c r="F178" i="268"/>
  <c r="G178" i="268"/>
  <c r="C179" i="268"/>
  <c r="D179" i="268"/>
  <c r="E179" i="268"/>
  <c r="F179" i="268"/>
  <c r="G179" i="268"/>
  <c r="C180" i="268"/>
  <c r="D180" i="268"/>
  <c r="E180" i="268"/>
  <c r="F180" i="268"/>
  <c r="G180" i="268"/>
  <c r="C181" i="268"/>
  <c r="D181" i="268"/>
  <c r="E181" i="268"/>
  <c r="F181" i="268"/>
  <c r="G181" i="268"/>
  <c r="C182" i="268"/>
  <c r="D182" i="268"/>
  <c r="E182" i="268"/>
  <c r="F182" i="268"/>
  <c r="G182" i="268"/>
  <c r="C183" i="268"/>
  <c r="D183" i="268"/>
  <c r="E183" i="268"/>
  <c r="F183" i="268"/>
  <c r="G183" i="268"/>
  <c r="C184" i="268"/>
  <c r="D184" i="268"/>
  <c r="E184" i="268"/>
  <c r="F184" i="268"/>
  <c r="G184" i="268"/>
  <c r="C185" i="268"/>
  <c r="D185" i="268"/>
  <c r="E185" i="268"/>
  <c r="F185" i="268"/>
  <c r="G185" i="268"/>
  <c r="C186" i="268"/>
  <c r="D186" i="268"/>
  <c r="E186" i="268"/>
  <c r="F186" i="268"/>
  <c r="G186" i="268"/>
  <c r="C187" i="268"/>
  <c r="D187" i="268"/>
  <c r="E187" i="268"/>
  <c r="F187" i="268"/>
  <c r="G187" i="268"/>
  <c r="G160" i="268"/>
  <c r="C60" i="268"/>
  <c r="D60" i="268"/>
  <c r="E60" i="268"/>
  <c r="F60" i="268"/>
  <c r="G60" i="268"/>
  <c r="C61" i="268"/>
  <c r="D61" i="268"/>
  <c r="E61" i="268"/>
  <c r="F61" i="268"/>
  <c r="G61" i="268"/>
  <c r="C62" i="268"/>
  <c r="D62" i="268"/>
  <c r="E62" i="268"/>
  <c r="F62" i="268"/>
  <c r="G62" i="268"/>
  <c r="C63" i="268"/>
  <c r="D63" i="268"/>
  <c r="E63" i="268"/>
  <c r="F63" i="268"/>
  <c r="G63" i="268"/>
  <c r="C64" i="268"/>
  <c r="D64" i="268"/>
  <c r="E64" i="268"/>
  <c r="F64" i="268"/>
  <c r="G64" i="268"/>
  <c r="C65" i="268"/>
  <c r="D65" i="268"/>
  <c r="E65" i="268"/>
  <c r="F65" i="268"/>
  <c r="G65" i="268"/>
  <c r="C66" i="268"/>
  <c r="D66" i="268"/>
  <c r="E66" i="268"/>
  <c r="F66" i="268"/>
  <c r="G66" i="268"/>
  <c r="C67" i="268"/>
  <c r="D67" i="268"/>
  <c r="E67" i="268"/>
  <c r="F67" i="268"/>
  <c r="G67" i="268"/>
  <c r="C68" i="268"/>
  <c r="D68" i="268"/>
  <c r="E68" i="268"/>
  <c r="F68" i="268"/>
  <c r="G68" i="268"/>
  <c r="C69" i="268"/>
  <c r="D69" i="268"/>
  <c r="E69" i="268"/>
  <c r="F69" i="268"/>
  <c r="G69" i="268"/>
  <c r="C70" i="268"/>
  <c r="D70" i="268"/>
  <c r="E70" i="268"/>
  <c r="F70" i="268"/>
  <c r="G70" i="268"/>
  <c r="C71" i="268"/>
  <c r="D71" i="268"/>
  <c r="E71" i="268"/>
  <c r="F71" i="268"/>
  <c r="G71" i="268"/>
  <c r="C72" i="268"/>
  <c r="D72" i="268"/>
  <c r="E72" i="268"/>
  <c r="F72" i="268"/>
  <c r="G72" i="268"/>
  <c r="C73" i="268"/>
  <c r="D73" i="268"/>
  <c r="E73" i="268"/>
  <c r="F73" i="268"/>
  <c r="G73" i="268"/>
  <c r="C74" i="268"/>
  <c r="D74" i="268"/>
  <c r="E74" i="268"/>
  <c r="F74" i="268"/>
  <c r="G74" i="268"/>
  <c r="C75" i="268"/>
  <c r="D75" i="268"/>
  <c r="E75" i="268"/>
  <c r="F75" i="268"/>
  <c r="G75" i="268"/>
  <c r="C76" i="268"/>
  <c r="D76" i="268"/>
  <c r="E76" i="268"/>
  <c r="F76" i="268"/>
  <c r="G76" i="268"/>
  <c r="C77" i="268"/>
  <c r="D77" i="268"/>
  <c r="E77" i="268"/>
  <c r="F77" i="268"/>
  <c r="G77" i="268"/>
  <c r="C78" i="268"/>
  <c r="D78" i="268"/>
  <c r="E78" i="268"/>
  <c r="F78" i="268"/>
  <c r="G78" i="268"/>
  <c r="C79" i="268"/>
  <c r="D79" i="268"/>
  <c r="E79" i="268"/>
  <c r="F79" i="268"/>
  <c r="G79" i="268"/>
  <c r="C80" i="268"/>
  <c r="D80" i="268"/>
  <c r="E80" i="268"/>
  <c r="F80" i="268"/>
  <c r="G80" i="268"/>
  <c r="C81" i="268"/>
  <c r="D81" i="268"/>
  <c r="E81" i="268"/>
  <c r="F81" i="268"/>
  <c r="G81" i="268"/>
  <c r="C82" i="268"/>
  <c r="D82" i="268"/>
  <c r="E82" i="268"/>
  <c r="F82" i="268"/>
  <c r="G82" i="268"/>
  <c r="C83" i="268"/>
  <c r="D83" i="268"/>
  <c r="E83" i="268"/>
  <c r="F83" i="268"/>
  <c r="G83" i="268"/>
  <c r="C84" i="268"/>
  <c r="D84" i="268"/>
  <c r="E84" i="268"/>
  <c r="F84" i="268"/>
  <c r="G84" i="268"/>
  <c r="C85" i="268"/>
  <c r="D85" i="268"/>
  <c r="E85" i="268"/>
  <c r="F85" i="268"/>
  <c r="G85" i="268"/>
  <c r="C86" i="268"/>
  <c r="D86" i="268"/>
  <c r="E86" i="268"/>
  <c r="F86" i="268"/>
  <c r="G86" i="268"/>
  <c r="C87" i="268"/>
  <c r="D87" i="268"/>
  <c r="E87" i="268"/>
  <c r="F87" i="268"/>
  <c r="G87" i="268"/>
  <c r="C88" i="268"/>
  <c r="D88" i="268"/>
  <c r="E88" i="268"/>
  <c r="F88" i="268"/>
  <c r="G88" i="268"/>
  <c r="C89" i="268"/>
  <c r="D89" i="268"/>
  <c r="E89" i="268"/>
  <c r="F89" i="268"/>
  <c r="G89" i="268"/>
  <c r="C90" i="268"/>
  <c r="D90" i="268"/>
  <c r="E90" i="268"/>
  <c r="F90" i="268"/>
  <c r="G90" i="268"/>
  <c r="C91" i="268"/>
  <c r="D91" i="268"/>
  <c r="E91" i="268"/>
  <c r="F91" i="268"/>
  <c r="G91" i="268"/>
  <c r="C92" i="268"/>
  <c r="D92" i="268"/>
  <c r="E92" i="268"/>
  <c r="F92" i="268"/>
  <c r="G92" i="268"/>
  <c r="G59" i="268"/>
  <c r="F59" i="268"/>
  <c r="E59" i="268"/>
  <c r="D59" i="268"/>
  <c r="C59" i="268"/>
  <c r="C32" i="268"/>
  <c r="D32" i="268"/>
  <c r="E32" i="268"/>
  <c r="F32" i="268"/>
  <c r="G32" i="268"/>
  <c r="C33" i="268"/>
  <c r="D33" i="268"/>
  <c r="E33" i="268"/>
  <c r="F33" i="268"/>
  <c r="G33" i="268"/>
  <c r="C34" i="268"/>
  <c r="D34" i="268"/>
  <c r="E34" i="268"/>
  <c r="F34" i="268"/>
  <c r="G34" i="268"/>
  <c r="C35" i="268"/>
  <c r="D35" i="268"/>
  <c r="E35" i="268"/>
  <c r="F35" i="268"/>
  <c r="G35" i="268"/>
  <c r="C36" i="268"/>
  <c r="D36" i="268"/>
  <c r="E36" i="268"/>
  <c r="F36" i="268"/>
  <c r="G36" i="268"/>
  <c r="C37" i="268"/>
  <c r="D37" i="268"/>
  <c r="E37" i="268"/>
  <c r="F37" i="268"/>
  <c r="G37" i="268"/>
  <c r="C38" i="268"/>
  <c r="D38" i="268"/>
  <c r="E38" i="268"/>
  <c r="F38" i="268"/>
  <c r="G38" i="268"/>
  <c r="C39" i="268"/>
  <c r="D39" i="268"/>
  <c r="E39" i="268"/>
  <c r="F39" i="268"/>
  <c r="G39" i="268"/>
  <c r="C40" i="268"/>
  <c r="D40" i="268"/>
  <c r="E40" i="268"/>
  <c r="F40" i="268"/>
  <c r="G40" i="268"/>
  <c r="C41" i="268"/>
  <c r="D41" i="268"/>
  <c r="E41" i="268"/>
  <c r="F41" i="268"/>
  <c r="G41" i="268"/>
  <c r="C42" i="268"/>
  <c r="D42" i="268"/>
  <c r="E42" i="268"/>
  <c r="F42" i="268"/>
  <c r="G42" i="268"/>
  <c r="C43" i="268"/>
  <c r="D43" i="268"/>
  <c r="E43" i="268"/>
  <c r="F43" i="268"/>
  <c r="G43" i="268"/>
  <c r="C44" i="268"/>
  <c r="D44" i="268"/>
  <c r="E44" i="268"/>
  <c r="F44" i="268"/>
  <c r="G44" i="268"/>
  <c r="C45" i="268"/>
  <c r="D45" i="268"/>
  <c r="E45" i="268"/>
  <c r="F45" i="268"/>
  <c r="G45" i="268"/>
  <c r="C46" i="268"/>
  <c r="D46" i="268"/>
  <c r="E46" i="268"/>
  <c r="F46" i="268"/>
  <c r="G46" i="268"/>
  <c r="C47" i="268"/>
  <c r="D47" i="268"/>
  <c r="E47" i="268"/>
  <c r="F47" i="268"/>
  <c r="G47" i="268"/>
  <c r="C48" i="268"/>
  <c r="D48" i="268"/>
  <c r="E48" i="268"/>
  <c r="F48" i="268"/>
  <c r="G48" i="268"/>
  <c r="C49" i="268"/>
  <c r="D49" i="268"/>
  <c r="E49" i="268"/>
  <c r="F49" i="268"/>
  <c r="G49" i="268"/>
  <c r="C50" i="268"/>
  <c r="D50" i="268"/>
  <c r="E50" i="268"/>
  <c r="F50" i="268"/>
  <c r="G50" i="268"/>
  <c r="C51" i="268"/>
  <c r="D51" i="268"/>
  <c r="E51" i="268"/>
  <c r="F51" i="268"/>
  <c r="G51" i="268"/>
  <c r="C52" i="268"/>
  <c r="D52" i="268"/>
  <c r="E52" i="268"/>
  <c r="F52" i="268"/>
  <c r="G52" i="268"/>
  <c r="C53" i="268"/>
  <c r="D53" i="268"/>
  <c r="E53" i="268"/>
  <c r="F53" i="268"/>
  <c r="G53" i="268"/>
  <c r="C54" i="268"/>
  <c r="D54" i="268"/>
  <c r="E54" i="268"/>
  <c r="F54" i="268"/>
  <c r="G54" i="268"/>
  <c r="C55" i="268"/>
  <c r="D55" i="268"/>
  <c r="E55" i="268"/>
  <c r="F55" i="268"/>
  <c r="G55" i="268"/>
  <c r="C56" i="268"/>
  <c r="D56" i="268"/>
  <c r="E56" i="268"/>
  <c r="F56" i="268"/>
  <c r="G56" i="268"/>
  <c r="C57" i="268"/>
  <c r="D57" i="268"/>
  <c r="E57" i="268"/>
  <c r="F57" i="268"/>
  <c r="G57" i="268"/>
  <c r="C58" i="268"/>
  <c r="D58" i="268"/>
  <c r="E58" i="268"/>
  <c r="F58" i="268"/>
  <c r="G58" i="268"/>
  <c r="G31" i="268"/>
  <c r="F31" i="268"/>
  <c r="E31" i="268"/>
  <c r="D31" i="268"/>
  <c r="C31" i="268"/>
  <c r="J31" i="268"/>
  <c r="J32" i="268"/>
  <c r="J33" i="268"/>
  <c r="J34" i="268"/>
  <c r="J35" i="268"/>
  <c r="J36" i="268"/>
  <c r="J37" i="268"/>
  <c r="J38" i="268"/>
  <c r="J39" i="268"/>
  <c r="J40" i="268"/>
  <c r="J41" i="268"/>
  <c r="J42" i="268"/>
  <c r="J43" i="268"/>
  <c r="J44" i="268"/>
  <c r="J45" i="268"/>
  <c r="J46" i="268"/>
  <c r="J47" i="268"/>
  <c r="J48" i="268"/>
  <c r="J49" i="268"/>
  <c r="J50" i="268"/>
  <c r="J51" i="268"/>
  <c r="J52" i="268"/>
  <c r="J53" i="268"/>
  <c r="J54" i="268"/>
  <c r="J55" i="268"/>
  <c r="J56" i="268"/>
  <c r="J57" i="268"/>
  <c r="J58" i="268"/>
  <c r="J59" i="268"/>
  <c r="J60" i="268"/>
  <c r="J61" i="268"/>
  <c r="J62" i="268"/>
  <c r="J63" i="268"/>
  <c r="J64" i="268"/>
  <c r="J65" i="268"/>
  <c r="J66" i="268"/>
  <c r="J67" i="268"/>
  <c r="J68" i="268"/>
  <c r="J69" i="268"/>
  <c r="J70" i="268"/>
  <c r="J71" i="268"/>
  <c r="J72" i="268"/>
  <c r="J73" i="268"/>
  <c r="J74" i="268"/>
  <c r="J75" i="268"/>
  <c r="J76" i="268"/>
  <c r="J77" i="268"/>
  <c r="J78" i="268"/>
  <c r="J79" i="268"/>
  <c r="J80" i="268"/>
  <c r="J81" i="268"/>
  <c r="J82" i="268"/>
  <c r="J83" i="268"/>
  <c r="J84" i="268"/>
  <c r="J85" i="268"/>
  <c r="J86" i="268"/>
  <c r="J87" i="268"/>
  <c r="J88" i="268"/>
  <c r="J89" i="268"/>
  <c r="J90" i="268"/>
  <c r="J91" i="268"/>
  <c r="J92" i="268"/>
  <c r="J160" i="268"/>
  <c r="J161" i="268"/>
  <c r="J162" i="268"/>
  <c r="J163" i="268"/>
  <c r="J164" i="268"/>
  <c r="J165" i="268"/>
  <c r="J166" i="268"/>
  <c r="J167" i="268"/>
  <c r="J168" i="268"/>
  <c r="J169" i="268"/>
  <c r="J170" i="268"/>
  <c r="J171" i="268"/>
  <c r="J172" i="268"/>
  <c r="J173" i="268"/>
  <c r="J174" i="268"/>
  <c r="J175" i="268"/>
  <c r="J176" i="268"/>
  <c r="J177" i="268"/>
  <c r="J178" i="268"/>
  <c r="J179" i="268"/>
  <c r="J180" i="268"/>
  <c r="J181" i="268"/>
  <c r="J182" i="268"/>
  <c r="J183" i="268"/>
  <c r="J184" i="268"/>
  <c r="J185" i="268"/>
  <c r="J186" i="268"/>
  <c r="J187" i="268"/>
  <c r="J362" i="268"/>
  <c r="J363" i="268"/>
  <c r="J364" i="268"/>
  <c r="J365" i="268"/>
  <c r="J366" i="268"/>
  <c r="J367" i="268"/>
  <c r="J368" i="268"/>
  <c r="J369" i="268"/>
  <c r="J370" i="268"/>
  <c r="J371" i="268"/>
  <c r="J352" i="268"/>
  <c r="J353" i="268"/>
  <c r="J354" i="268"/>
  <c r="J355" i="268"/>
  <c r="J356" i="268"/>
  <c r="J357" i="268"/>
  <c r="J358" i="268"/>
  <c r="J359" i="268"/>
  <c r="J360" i="268"/>
  <c r="J361" i="268"/>
  <c r="L356" i="268"/>
  <c r="L370" i="268"/>
  <c r="L53" i="268"/>
  <c r="L82" i="268"/>
  <c r="C319" i="268"/>
  <c r="D319" i="268"/>
  <c r="E319" i="268"/>
  <c r="F319" i="268"/>
  <c r="G319" i="268"/>
  <c r="C320" i="268"/>
  <c r="D320" i="268"/>
  <c r="E320" i="268"/>
  <c r="F320" i="268"/>
  <c r="G320" i="268"/>
  <c r="C321" i="268"/>
  <c r="D321" i="268"/>
  <c r="E321" i="268"/>
  <c r="F321" i="268"/>
  <c r="G321" i="268"/>
  <c r="C322" i="268"/>
  <c r="D322" i="268"/>
  <c r="E322" i="268"/>
  <c r="F322" i="268"/>
  <c r="G322" i="268"/>
  <c r="C323" i="268"/>
  <c r="D323" i="268"/>
  <c r="E323" i="268"/>
  <c r="F323" i="268"/>
  <c r="G323" i="268"/>
  <c r="C324" i="268"/>
  <c r="D324" i="268"/>
  <c r="E324" i="268"/>
  <c r="F324" i="268"/>
  <c r="G324" i="268"/>
  <c r="C325" i="268"/>
  <c r="D325" i="268"/>
  <c r="E325" i="268"/>
  <c r="F325" i="268"/>
  <c r="G325" i="268"/>
  <c r="C326" i="268"/>
  <c r="D326" i="268"/>
  <c r="E326" i="268"/>
  <c r="F326" i="268"/>
  <c r="G326" i="268"/>
  <c r="C327" i="268"/>
  <c r="D327" i="268"/>
  <c r="E327" i="268"/>
  <c r="F327" i="268"/>
  <c r="G327" i="268"/>
  <c r="C328" i="268"/>
  <c r="D328" i="268"/>
  <c r="E328" i="268"/>
  <c r="F328" i="268"/>
  <c r="G328" i="268"/>
  <c r="C329" i="268"/>
  <c r="D329" i="268"/>
  <c r="E329" i="268"/>
  <c r="F329" i="268"/>
  <c r="G329" i="268"/>
  <c r="C330" i="268"/>
  <c r="D330" i="268"/>
  <c r="E330" i="268"/>
  <c r="F330" i="268"/>
  <c r="G330" i="268"/>
  <c r="C331" i="268"/>
  <c r="D331" i="268"/>
  <c r="E331" i="268"/>
  <c r="F331" i="268"/>
  <c r="G331" i="268"/>
  <c r="C332" i="268"/>
  <c r="D332" i="268"/>
  <c r="E332" i="268"/>
  <c r="F332" i="268"/>
  <c r="G332" i="268"/>
  <c r="C333" i="268"/>
  <c r="D333" i="268"/>
  <c r="E333" i="268"/>
  <c r="F333" i="268"/>
  <c r="G333" i="268"/>
  <c r="C334" i="268"/>
  <c r="D334" i="268"/>
  <c r="E334" i="268"/>
  <c r="F334" i="268"/>
  <c r="G334" i="268"/>
  <c r="C335" i="268"/>
  <c r="D335" i="268"/>
  <c r="E335" i="268"/>
  <c r="F335" i="268"/>
  <c r="G335" i="268"/>
  <c r="G318" i="268"/>
  <c r="F318" i="268"/>
  <c r="E318" i="268"/>
  <c r="D318" i="268"/>
  <c r="C318" i="268"/>
  <c r="G243" i="268"/>
  <c r="G244" i="268"/>
  <c r="G245" i="268"/>
  <c r="G246" i="268"/>
  <c r="G247" i="268"/>
  <c r="G248" i="268"/>
  <c r="G249" i="268"/>
  <c r="G250" i="268"/>
  <c r="G251" i="268"/>
  <c r="G242" i="268"/>
  <c r="G4" i="268"/>
  <c r="G5" i="268"/>
  <c r="G6" i="268"/>
  <c r="G7" i="268"/>
  <c r="G8" i="268"/>
  <c r="G9" i="268"/>
  <c r="G10" i="268"/>
  <c r="C11" i="268"/>
  <c r="D11" i="268"/>
  <c r="E11" i="268"/>
  <c r="F11" i="268"/>
  <c r="G11" i="268"/>
  <c r="C12" i="268"/>
  <c r="D12" i="268"/>
  <c r="E12" i="268"/>
  <c r="F12" i="268"/>
  <c r="G12" i="268"/>
  <c r="G13" i="268"/>
  <c r="G14" i="268"/>
  <c r="G15" i="268"/>
  <c r="G16" i="268"/>
  <c r="G17" i="268"/>
  <c r="G18" i="268"/>
  <c r="G19" i="268"/>
  <c r="G20" i="268"/>
  <c r="C21" i="268"/>
  <c r="D21" i="268"/>
  <c r="E21" i="268"/>
  <c r="F21" i="268"/>
  <c r="G21" i="268"/>
  <c r="C22" i="268"/>
  <c r="D22" i="268"/>
  <c r="E22" i="268"/>
  <c r="F22" i="268"/>
  <c r="G22" i="268"/>
  <c r="G23" i="268"/>
  <c r="G24" i="268"/>
  <c r="G25" i="268"/>
  <c r="G26" i="268"/>
  <c r="G27" i="268"/>
  <c r="G28" i="268"/>
  <c r="G29" i="268"/>
  <c r="G30" i="268"/>
  <c r="G3" i="268"/>
  <c r="A4" i="307"/>
  <c r="A2" i="307"/>
  <c r="A1" i="307"/>
  <c r="A2" i="304"/>
  <c r="A1" i="304"/>
  <c r="L333" i="268"/>
  <c r="L341" i="268"/>
  <c r="L251" i="268"/>
  <c r="L29" i="268"/>
  <c r="L376" i="268"/>
  <c r="J243" i="268"/>
  <c r="J244" i="268"/>
  <c r="J245" i="268"/>
  <c r="J246" i="268"/>
  <c r="J247" i="268"/>
  <c r="J248" i="268"/>
  <c r="J249" i="268"/>
  <c r="J250" i="268"/>
  <c r="J251" i="268"/>
  <c r="J242" i="268"/>
  <c r="C337" i="268"/>
  <c r="D337" i="268"/>
  <c r="E337" i="268"/>
  <c r="F337" i="268"/>
  <c r="G337" i="268"/>
  <c r="J337" i="268"/>
  <c r="C338" i="268"/>
  <c r="D338" i="268"/>
  <c r="E338" i="268"/>
  <c r="F338" i="268"/>
  <c r="G338" i="268"/>
  <c r="J338" i="268"/>
  <c r="C339" i="268"/>
  <c r="D339" i="268"/>
  <c r="E339" i="268"/>
  <c r="F339" i="268"/>
  <c r="G339" i="268"/>
  <c r="J339" i="268"/>
  <c r="C340" i="268"/>
  <c r="D340" i="268"/>
  <c r="E340" i="268"/>
  <c r="F340" i="268"/>
  <c r="G340" i="268"/>
  <c r="J340" i="268"/>
  <c r="C341" i="268"/>
  <c r="D341" i="268"/>
  <c r="E341" i="268"/>
  <c r="F341" i="268"/>
  <c r="G341" i="268"/>
  <c r="J341" i="268"/>
  <c r="C342" i="268"/>
  <c r="D342" i="268"/>
  <c r="E342" i="268"/>
  <c r="F342" i="268"/>
  <c r="G342" i="268"/>
  <c r="J342" i="268"/>
  <c r="C343" i="268"/>
  <c r="D343" i="268"/>
  <c r="E343" i="268"/>
  <c r="F343" i="268"/>
  <c r="G343" i="268"/>
  <c r="J343" i="268"/>
  <c r="C344" i="268"/>
  <c r="D344" i="268"/>
  <c r="E344" i="268"/>
  <c r="F344" i="268"/>
  <c r="G344" i="268"/>
  <c r="J344" i="268"/>
  <c r="C345" i="268"/>
  <c r="D345" i="268"/>
  <c r="E345" i="268"/>
  <c r="F345" i="268"/>
  <c r="G345" i="268"/>
  <c r="J345" i="268"/>
  <c r="C346" i="268"/>
  <c r="D346" i="268"/>
  <c r="E346" i="268"/>
  <c r="F346" i="268"/>
  <c r="G346" i="268"/>
  <c r="J346" i="268"/>
  <c r="C347" i="268"/>
  <c r="D347" i="268"/>
  <c r="E347" i="268"/>
  <c r="F347" i="268"/>
  <c r="G347" i="268"/>
  <c r="J347" i="268"/>
  <c r="C348" i="268"/>
  <c r="D348" i="268"/>
  <c r="E348" i="268"/>
  <c r="F348" i="268"/>
  <c r="G348" i="268"/>
  <c r="J348" i="268"/>
  <c r="C349" i="268"/>
  <c r="D349" i="268"/>
  <c r="E349" i="268"/>
  <c r="F349" i="268"/>
  <c r="G349" i="268"/>
  <c r="J349" i="268"/>
  <c r="C350" i="268"/>
  <c r="D350" i="268"/>
  <c r="E350" i="268"/>
  <c r="F350" i="268"/>
  <c r="G350" i="268"/>
  <c r="J350" i="268"/>
  <c r="C351" i="268"/>
  <c r="D351" i="268"/>
  <c r="E351" i="268"/>
  <c r="F351" i="268"/>
  <c r="G351" i="268"/>
  <c r="J351" i="268"/>
  <c r="G336" i="268"/>
  <c r="F336" i="268"/>
  <c r="E336" i="268"/>
  <c r="D336" i="268"/>
  <c r="C336" i="268"/>
  <c r="J336" i="268"/>
  <c r="F383" i="268"/>
  <c r="G383" i="268"/>
  <c r="J383" i="268"/>
  <c r="F384" i="268"/>
  <c r="G384" i="268"/>
  <c r="J384" i="268"/>
  <c r="F385" i="268"/>
  <c r="G385" i="268"/>
  <c r="J385" i="268"/>
  <c r="F386" i="268"/>
  <c r="G386" i="268"/>
  <c r="J386" i="268"/>
  <c r="F387" i="268"/>
  <c r="G387" i="268"/>
  <c r="J387" i="268"/>
  <c r="F388" i="268"/>
  <c r="G388" i="268"/>
  <c r="J388" i="268"/>
  <c r="F389" i="268"/>
  <c r="G389" i="268"/>
  <c r="J389" i="268"/>
  <c r="F390" i="268"/>
  <c r="G390" i="268"/>
  <c r="J390" i="268"/>
  <c r="F391" i="268"/>
  <c r="G391" i="268"/>
  <c r="J391" i="268"/>
  <c r="G382" i="268"/>
  <c r="F382" i="268"/>
  <c r="J382" i="268"/>
  <c r="G373" i="268"/>
  <c r="J373" i="268"/>
  <c r="G374" i="268"/>
  <c r="J374" i="268"/>
  <c r="G375" i="268"/>
  <c r="J375" i="268"/>
  <c r="G376" i="268"/>
  <c r="J376" i="268"/>
  <c r="G377" i="268"/>
  <c r="J377" i="268"/>
  <c r="G378" i="268"/>
  <c r="J378" i="268"/>
  <c r="G379" i="268"/>
  <c r="J379" i="268"/>
  <c r="G380" i="268"/>
  <c r="J380" i="268"/>
  <c r="G381" i="268"/>
  <c r="J381" i="268"/>
  <c r="G372" i="268"/>
  <c r="J372" i="268"/>
  <c r="I2" i="262"/>
  <c r="K1" i="268"/>
  <c r="A1" i="268"/>
  <c r="J5" i="268"/>
  <c r="J6" i="268"/>
  <c r="J7" i="268"/>
  <c r="J8" i="268"/>
  <c r="J9" i="268"/>
  <c r="J10" i="268"/>
  <c r="J11" i="268"/>
  <c r="J12" i="268"/>
  <c r="J13" i="268"/>
  <c r="J14" i="268"/>
  <c r="J15" i="268"/>
  <c r="J16" i="268"/>
  <c r="J17" i="268"/>
  <c r="J18" i="268"/>
  <c r="J19" i="268"/>
  <c r="J20" i="268"/>
  <c r="J21" i="268"/>
  <c r="J22" i="268"/>
  <c r="J23" i="268"/>
  <c r="J24" i="268"/>
  <c r="J25" i="268"/>
  <c r="J26" i="268"/>
  <c r="J27" i="268"/>
  <c r="J28" i="268"/>
  <c r="J29" i="268"/>
  <c r="J30" i="268"/>
  <c r="J318" i="268"/>
  <c r="J319" i="268"/>
  <c r="J320" i="268"/>
  <c r="J321" i="268"/>
  <c r="J322" i="268"/>
  <c r="J323" i="268"/>
  <c r="J324" i="268"/>
  <c r="J325" i="268"/>
  <c r="J326" i="268"/>
  <c r="J327" i="268"/>
  <c r="J328" i="268"/>
  <c r="J329" i="268"/>
  <c r="J330" i="268"/>
  <c r="J331" i="268"/>
  <c r="J332" i="268"/>
  <c r="J333" i="268"/>
  <c r="J334" i="268"/>
  <c r="J335" i="268"/>
  <c r="J4" i="268"/>
  <c r="J3" i="268"/>
  <c r="A2" i="285"/>
  <c r="A1" i="285"/>
  <c r="A2" i="262"/>
  <c r="A1" i="262"/>
  <c r="L240" i="268"/>
  <c r="F363" i="268"/>
  <c r="F367" i="268"/>
  <c r="F364" i="268"/>
  <c r="F368" i="268"/>
  <c r="F365" i="268"/>
  <c r="F369" i="268"/>
  <c r="F362" i="268"/>
  <c r="F366" i="268"/>
  <c r="F233" i="268"/>
  <c r="F239" i="268"/>
  <c r="F237" i="268"/>
  <c r="F235" i="268"/>
  <c r="L230" i="268"/>
  <c r="L221" i="268"/>
  <c r="L227" i="268"/>
  <c r="L212" i="268"/>
  <c r="L226" i="268"/>
  <c r="L206" i="268"/>
  <c r="L209" i="268"/>
  <c r="L234" i="268"/>
  <c r="L213" i="268"/>
  <c r="L207" i="268"/>
  <c r="L216" i="268"/>
  <c r="L220" i="268"/>
  <c r="L224" i="268"/>
  <c r="D370" i="268"/>
  <c r="D261" i="268"/>
  <c r="E370" i="268"/>
  <c r="C232" i="268"/>
  <c r="D362" i="268"/>
  <c r="E240" i="268"/>
  <c r="D232" i="268"/>
  <c r="C362" i="268"/>
  <c r="C370" i="268"/>
  <c r="C255" i="268"/>
  <c r="C253" i="268"/>
  <c r="D367" i="268"/>
  <c r="E238" i="268"/>
  <c r="D259" i="268"/>
  <c r="E237" i="268"/>
  <c r="E363" i="268"/>
  <c r="E253" i="268"/>
  <c r="D258" i="268"/>
  <c r="E236" i="268"/>
  <c r="C256" i="268"/>
  <c r="E367" i="268"/>
  <c r="D368" i="268"/>
  <c r="E255" i="268"/>
  <c r="E257" i="268"/>
  <c r="D253" i="268"/>
  <c r="D257" i="268"/>
  <c r="C238" i="268"/>
  <c r="C236" i="268"/>
  <c r="D234" i="268"/>
  <c r="D366" i="268"/>
  <c r="E239" i="268"/>
  <c r="E260" i="268"/>
  <c r="C252" i="268"/>
  <c r="E235" i="268"/>
  <c r="D363" i="268"/>
  <c r="E365" i="268"/>
  <c r="D236" i="268"/>
  <c r="D237" i="268"/>
  <c r="C369" i="268"/>
  <c r="C363" i="268"/>
  <c r="C240" i="268"/>
  <c r="E371" i="268"/>
  <c r="D240" i="268"/>
  <c r="E241" i="268"/>
  <c r="C371" i="268"/>
  <c r="E368" i="268"/>
  <c r="D371" i="268"/>
  <c r="C261" i="268"/>
  <c r="C260" i="268"/>
  <c r="E261" i="268"/>
  <c r="D241" i="268"/>
  <c r="D260" i="268"/>
  <c r="C241" i="268"/>
  <c r="D255" i="268"/>
  <c r="C368" i="268"/>
  <c r="C234" i="268"/>
  <c r="C258" i="268"/>
  <c r="D235" i="268"/>
  <c r="D365" i="268"/>
  <c r="C367" i="268"/>
  <c r="C257" i="268"/>
  <c r="C259" i="268"/>
  <c r="C366" i="268"/>
  <c r="E234" i="268"/>
  <c r="D256" i="268"/>
  <c r="C233" i="268"/>
  <c r="C235" i="268"/>
  <c r="E259" i="268"/>
  <c r="C237" i="268"/>
  <c r="C364" i="268"/>
  <c r="D364" i="268"/>
  <c r="E258" i="268"/>
  <c r="C254" i="268"/>
  <c r="D233" i="268"/>
  <c r="D254" i="268"/>
  <c r="E369" i="268"/>
  <c r="D252" i="268"/>
  <c r="E256" i="268"/>
  <c r="C239" i="268"/>
  <c r="E366" i="268"/>
  <c r="D238" i="268"/>
  <c r="D239" i="268"/>
  <c r="D369" i="268"/>
  <c r="C365" i="268"/>
  <c r="L275" i="268"/>
  <c r="L274" i="268"/>
  <c r="L296" i="268"/>
  <c r="L291" i="268"/>
  <c r="L304" i="268"/>
  <c r="L294" i="268"/>
  <c r="L308" i="268"/>
  <c r="L302" i="268"/>
  <c r="L305" i="268"/>
  <c r="L310" i="268"/>
  <c r="L321" i="268"/>
  <c r="L284" i="268"/>
  <c r="L281" i="268"/>
  <c r="L256" i="268"/>
  <c r="L270" i="268"/>
  <c r="L278" i="268"/>
  <c r="L317" i="268"/>
  <c r="L219" i="268"/>
  <c r="L277" i="268"/>
  <c r="L87" i="268"/>
  <c r="L366" i="268"/>
  <c r="L325" i="268"/>
  <c r="L63" i="268"/>
  <c r="L72" i="268"/>
  <c r="L70" i="268"/>
  <c r="L320" i="268"/>
  <c r="L367" i="268"/>
  <c r="L283" i="268"/>
  <c r="L190" i="268"/>
  <c r="L59" i="268"/>
  <c r="L217" i="268"/>
  <c r="L78" i="268"/>
  <c r="L225" i="268"/>
  <c r="L90" i="268"/>
  <c r="L271" i="268"/>
  <c r="L285" i="268"/>
  <c r="L228" i="268"/>
  <c r="L229" i="268"/>
  <c r="L211" i="268"/>
  <c r="L210" i="268"/>
  <c r="L293" i="268"/>
  <c r="L292" i="268"/>
  <c r="L312" i="268"/>
  <c r="L266" i="268"/>
  <c r="L146" i="268"/>
  <c r="L362" i="268"/>
  <c r="L154" i="268"/>
  <c r="L261" i="268"/>
  <c r="L151" i="268"/>
  <c r="L252" i="268"/>
  <c r="L223" i="268"/>
  <c r="L208" i="268"/>
  <c r="L215" i="268"/>
  <c r="L231" i="268"/>
  <c r="L264" i="268"/>
  <c r="L222" i="268"/>
  <c r="L214" i="268"/>
  <c r="L259" i="268"/>
  <c r="L313" i="268"/>
  <c r="L303" i="268"/>
  <c r="L311" i="268"/>
  <c r="L289" i="268"/>
  <c r="L363" i="268"/>
  <c r="L316" i="268"/>
  <c r="L153" i="268"/>
  <c r="L204" i="268"/>
  <c r="L159" i="268"/>
  <c r="L112" i="268"/>
  <c r="L254" i="268"/>
  <c r="L148" i="268"/>
  <c r="L135" i="268"/>
  <c r="L118" i="268"/>
  <c r="L360" i="268"/>
  <c r="L167" i="268"/>
  <c r="L255" i="268"/>
  <c r="L258" i="268"/>
  <c r="L156" i="268"/>
  <c r="L158" i="268"/>
  <c r="L200" i="268"/>
  <c r="L138" i="268"/>
  <c r="L260" i="268"/>
  <c r="L253" i="268"/>
  <c r="L191" i="268"/>
  <c r="L143" i="268"/>
  <c r="L149" i="268"/>
  <c r="L152" i="268"/>
  <c r="L142" i="268"/>
  <c r="L329" i="268"/>
  <c r="L335" i="268"/>
  <c r="L328" i="268"/>
  <c r="L365" i="268"/>
  <c r="L265" i="268"/>
  <c r="L288" i="268"/>
  <c r="L263" i="268"/>
  <c r="L301" i="268"/>
  <c r="L314" i="268"/>
  <c r="L299" i="268"/>
  <c r="L290" i="268"/>
  <c r="L300" i="268"/>
  <c r="L298" i="268"/>
  <c r="L272" i="268"/>
  <c r="L286" i="268"/>
  <c r="L280" i="268"/>
  <c r="L324" i="268"/>
  <c r="L323" i="268"/>
  <c r="L330" i="268"/>
  <c r="L318" i="268"/>
  <c r="L364" i="268"/>
  <c r="L331" i="268"/>
  <c r="L276" i="268"/>
  <c r="L268" i="268"/>
  <c r="L334" i="268"/>
  <c r="L371" i="268"/>
  <c r="L282" i="268"/>
  <c r="L279" i="268"/>
  <c r="L262" i="268"/>
  <c r="L287" i="268"/>
  <c r="L369" i="268"/>
  <c r="L306" i="268"/>
  <c r="L307" i="268"/>
  <c r="L309" i="268"/>
  <c r="L297" i="268"/>
  <c r="L295" i="268"/>
  <c r="L273" i="268"/>
  <c r="L269" i="268"/>
  <c r="L327" i="268"/>
  <c r="L319" i="268"/>
  <c r="L332" i="268"/>
  <c r="L322" i="268"/>
  <c r="L368" i="268"/>
  <c r="L326" i="268"/>
  <c r="L88" i="268"/>
  <c r="L61" i="268"/>
  <c r="L130" i="268"/>
  <c r="L65" i="268"/>
  <c r="L69" i="268"/>
  <c r="L188" i="268"/>
  <c r="L85" i="268"/>
  <c r="L109" i="268"/>
  <c r="L111" i="268"/>
  <c r="L239" i="268"/>
  <c r="L131" i="268"/>
  <c r="L136" i="268"/>
  <c r="L77" i="268"/>
  <c r="L86" i="268"/>
  <c r="L193" i="268"/>
  <c r="L205" i="268"/>
  <c r="L155" i="268"/>
  <c r="L147" i="268"/>
  <c r="L145" i="268"/>
  <c r="L237" i="268"/>
  <c r="L189" i="268"/>
  <c r="L192" i="268"/>
  <c r="L140" i="268"/>
  <c r="L134" i="268"/>
  <c r="L199" i="268"/>
  <c r="L144" i="268"/>
  <c r="L71" i="268"/>
  <c r="L236" i="268"/>
  <c r="L194" i="268"/>
  <c r="L79" i="268"/>
  <c r="L80" i="268"/>
  <c r="L75" i="268"/>
  <c r="L66" i="268"/>
  <c r="L73" i="268"/>
  <c r="L67" i="268"/>
  <c r="L233" i="268"/>
  <c r="L123" i="268"/>
  <c r="L64" i="268"/>
  <c r="L201" i="268"/>
  <c r="L232" i="268"/>
  <c r="L197" i="268"/>
  <c r="L241" i="268"/>
  <c r="L91" i="268"/>
  <c r="L68" i="268"/>
  <c r="L121" i="268"/>
  <c r="L89" i="268"/>
  <c r="L74" i="268"/>
  <c r="L81" i="268"/>
  <c r="L83" i="268"/>
  <c r="L62" i="268"/>
  <c r="L60" i="268"/>
  <c r="L238" i="268"/>
  <c r="L92" i="268"/>
  <c r="L84" i="268"/>
  <c r="L195" i="268"/>
  <c r="L137" i="268"/>
  <c r="L157" i="268"/>
  <c r="L139" i="268"/>
  <c r="L203" i="268"/>
  <c r="L196" i="268"/>
  <c r="L150" i="268"/>
  <c r="L141" i="268"/>
  <c r="L202" i="268"/>
  <c r="L76" i="268"/>
  <c r="E362" i="268"/>
  <c r="E232" i="268"/>
  <c r="E252" i="268"/>
  <c r="E364" i="268"/>
  <c r="E233" i="268"/>
  <c r="E254" i="268"/>
  <c r="L359" i="268"/>
  <c r="L354" i="268"/>
  <c r="L358" i="268"/>
  <c r="L170" i="268"/>
  <c r="L172" i="268"/>
  <c r="L355" i="268"/>
  <c r="D361" i="268"/>
  <c r="D355" i="268"/>
  <c r="D358" i="268"/>
  <c r="C356" i="268"/>
  <c r="D352" i="268"/>
  <c r="L361" i="268"/>
  <c r="L353" i="268"/>
  <c r="L352" i="268"/>
  <c r="L357" i="268"/>
  <c r="C354" i="268"/>
  <c r="D360" i="268"/>
  <c r="F357" i="268"/>
  <c r="D353" i="268"/>
  <c r="C360" i="268"/>
  <c r="C359" i="268"/>
  <c r="E357" i="268"/>
  <c r="E353" i="268"/>
  <c r="E360" i="268"/>
  <c r="E352" i="268"/>
  <c r="E358" i="268"/>
  <c r="E354" i="268"/>
  <c r="C357" i="268"/>
  <c r="C352" i="268"/>
  <c r="F246" i="268"/>
  <c r="C361" i="268"/>
  <c r="D356" i="268"/>
  <c r="E356" i="268"/>
  <c r="E355" i="268"/>
  <c r="D354" i="268"/>
  <c r="D357" i="268"/>
  <c r="F361" i="268"/>
  <c r="F352" i="268"/>
  <c r="E359" i="268"/>
  <c r="E361" i="268"/>
  <c r="D359" i="268"/>
  <c r="F354" i="268"/>
  <c r="C355" i="268"/>
  <c r="C353" i="268"/>
  <c r="C358" i="268"/>
  <c r="F360" i="268"/>
  <c r="F358" i="268"/>
  <c r="F356" i="268"/>
  <c r="K171" i="268" l="1"/>
  <c r="N96" i="304"/>
  <c r="L96" i="304"/>
  <c r="N95" i="304"/>
  <c r="L95" i="304"/>
  <c r="N94" i="304"/>
  <c r="L94" i="304"/>
  <c r="N93" i="304"/>
  <c r="L93" i="304"/>
  <c r="N92" i="304"/>
  <c r="L92" i="304"/>
  <c r="N91" i="304"/>
  <c r="L91" i="304"/>
  <c r="N90" i="304"/>
  <c r="L90" i="304"/>
  <c r="N89" i="304"/>
  <c r="L89" i="304"/>
  <c r="N86" i="304"/>
  <c r="L86" i="304"/>
  <c r="N85" i="304"/>
  <c r="L85" i="304"/>
  <c r="N84" i="304"/>
  <c r="L84" i="304"/>
  <c r="N83" i="304"/>
  <c r="L83" i="304"/>
  <c r="N82" i="304"/>
  <c r="L82" i="304"/>
  <c r="N81" i="304"/>
  <c r="L81" i="304"/>
  <c r="N80" i="304"/>
  <c r="L80" i="304"/>
  <c r="N79" i="304"/>
  <c r="L79" i="304"/>
  <c r="N76" i="304"/>
  <c r="L76" i="304"/>
  <c r="N75" i="304"/>
  <c r="L75" i="304"/>
  <c r="N74" i="304"/>
  <c r="L74" i="304"/>
  <c r="N73" i="304"/>
  <c r="L73" i="304"/>
  <c r="N72" i="304"/>
  <c r="L72" i="304"/>
  <c r="N71" i="304"/>
  <c r="L71" i="304"/>
  <c r="N70" i="304"/>
  <c r="L70" i="304"/>
  <c r="N69" i="304"/>
  <c r="L69" i="304"/>
  <c r="F99" i="304"/>
  <c r="D99" i="304"/>
  <c r="F98" i="304"/>
  <c r="D98" i="304"/>
  <c r="F97" i="304"/>
  <c r="D97" i="304"/>
  <c r="F96" i="304"/>
  <c r="D96" i="304"/>
  <c r="F95" i="304"/>
  <c r="D95" i="304"/>
  <c r="F94" i="304"/>
  <c r="D94" i="304"/>
  <c r="F93" i="304"/>
  <c r="D93" i="304"/>
  <c r="F92" i="304"/>
  <c r="D92" i="304"/>
  <c r="F89" i="304"/>
  <c r="D89" i="304"/>
  <c r="F88" i="304"/>
  <c r="D88" i="304"/>
  <c r="F87" i="304"/>
  <c r="D87" i="304"/>
  <c r="F86" i="304"/>
  <c r="D86" i="304"/>
  <c r="F85" i="304"/>
  <c r="D85" i="304"/>
  <c r="F84" i="304"/>
  <c r="D84" i="304"/>
  <c r="F83" i="304"/>
  <c r="D83" i="304"/>
  <c r="F82" i="304"/>
  <c r="D82" i="304"/>
  <c r="F79" i="304"/>
  <c r="D79" i="304"/>
  <c r="F78" i="304"/>
  <c r="D78" i="304"/>
  <c r="F77" i="304"/>
  <c r="M96" i="304"/>
  <c r="M95" i="304"/>
  <c r="M94" i="304"/>
  <c r="M93" i="304"/>
  <c r="M92" i="304"/>
  <c r="M91" i="304"/>
  <c r="M90" i="304"/>
  <c r="M89" i="304"/>
  <c r="M86" i="304"/>
  <c r="M85" i="304"/>
  <c r="M84" i="304"/>
  <c r="M83" i="304"/>
  <c r="M82" i="304"/>
  <c r="M81" i="304"/>
  <c r="M80" i="304"/>
  <c r="M79" i="304"/>
  <c r="M76" i="304"/>
  <c r="M75" i="304"/>
  <c r="M74" i="304"/>
  <c r="M73" i="304"/>
  <c r="M72" i="304"/>
  <c r="M71" i="304"/>
  <c r="M70" i="304"/>
  <c r="M69" i="304"/>
  <c r="E99" i="304"/>
  <c r="E98" i="304"/>
  <c r="E97" i="304"/>
  <c r="E96" i="304"/>
  <c r="E95" i="304"/>
  <c r="E94" i="304"/>
  <c r="E93" i="304"/>
  <c r="E92" i="304"/>
  <c r="E89" i="304"/>
  <c r="E88" i="304"/>
  <c r="E87" i="304"/>
  <c r="E86" i="304"/>
  <c r="E85" i="304"/>
  <c r="E84" i="304"/>
  <c r="E83" i="304"/>
  <c r="E82" i="304"/>
  <c r="E79" i="304"/>
  <c r="E78" i="304"/>
  <c r="E77" i="304"/>
  <c r="C77" i="304"/>
  <c r="E76" i="304"/>
  <c r="C76" i="304"/>
  <c r="E75" i="304"/>
  <c r="C75" i="304"/>
  <c r="E74" i="304"/>
  <c r="C74" i="304"/>
  <c r="E73" i="304"/>
  <c r="C73" i="304"/>
  <c r="E72" i="304"/>
  <c r="C72" i="304"/>
  <c r="E69" i="304"/>
  <c r="C69" i="304"/>
  <c r="E68" i="304"/>
  <c r="C68" i="304"/>
  <c r="E67" i="304"/>
  <c r="C67" i="304"/>
  <c r="E66" i="304"/>
  <c r="C66" i="304"/>
  <c r="E65" i="304"/>
  <c r="C65" i="304"/>
  <c r="E64" i="304"/>
  <c r="C64" i="304"/>
  <c r="E63" i="304"/>
  <c r="C63" i="304"/>
  <c r="E62" i="304"/>
  <c r="C62" i="304"/>
  <c r="K96" i="304"/>
  <c r="K95" i="304"/>
  <c r="K94" i="304"/>
  <c r="K93" i="304"/>
  <c r="K92" i="304"/>
  <c r="K91" i="304"/>
  <c r="K90" i="304"/>
  <c r="K89" i="304"/>
  <c r="K86" i="304"/>
  <c r="K85" i="304"/>
  <c r="K84" i="304"/>
  <c r="K83" i="304"/>
  <c r="K82" i="304"/>
  <c r="K81" i="304"/>
  <c r="K80" i="304"/>
  <c r="K79" i="304"/>
  <c r="K76" i="304"/>
  <c r="K75" i="304"/>
  <c r="K74" i="304"/>
  <c r="K73" i="304"/>
  <c r="K72" i="304"/>
  <c r="K71" i="304"/>
  <c r="K70" i="304"/>
  <c r="K69" i="304"/>
  <c r="C99" i="304"/>
  <c r="C98" i="304"/>
  <c r="C97" i="304"/>
  <c r="C96" i="304"/>
  <c r="C95" i="304"/>
  <c r="C94" i="304"/>
  <c r="C93" i="304"/>
  <c r="C92" i="304"/>
  <c r="C89" i="304"/>
  <c r="C88" i="304"/>
  <c r="C87" i="304"/>
  <c r="C86" i="304"/>
  <c r="C85" i="304"/>
  <c r="C84" i="304"/>
  <c r="C83" i="304"/>
  <c r="C82" i="304"/>
  <c r="C79" i="304"/>
  <c r="C78" i="304"/>
  <c r="D77" i="304"/>
  <c r="F76" i="304"/>
  <c r="D76" i="304"/>
  <c r="F75" i="304"/>
  <c r="D75" i="304"/>
  <c r="F74" i="304"/>
  <c r="D74" i="304"/>
  <c r="F73" i="304"/>
  <c r="D73" i="304"/>
  <c r="F72" i="304"/>
  <c r="D72" i="304"/>
  <c r="F69" i="304"/>
  <c r="D69" i="304"/>
  <c r="F68" i="304"/>
  <c r="D68" i="304"/>
  <c r="F67" i="304"/>
  <c r="D67" i="304"/>
  <c r="F66" i="304"/>
  <c r="D66" i="304"/>
  <c r="F65" i="304"/>
  <c r="D65" i="304"/>
  <c r="F64" i="304"/>
  <c r="D64" i="304"/>
  <c r="F63" i="304"/>
  <c r="D63" i="304"/>
  <c r="F62" i="304"/>
  <c r="D62" i="304"/>
  <c r="K13" i="268"/>
  <c r="K218" i="268"/>
  <c r="K331" i="268"/>
  <c r="K174" i="268"/>
  <c r="K21" i="268"/>
  <c r="K380" i="268"/>
  <c r="K125" i="268"/>
  <c r="K195" i="268"/>
  <c r="K157" i="268"/>
  <c r="K156" i="268"/>
  <c r="K232" i="268"/>
  <c r="K100" i="268"/>
  <c r="K221" i="268"/>
  <c r="K51" i="268"/>
  <c r="K48" i="268"/>
  <c r="K160" i="268"/>
  <c r="K242" i="268"/>
  <c r="K391" i="268"/>
  <c r="K311" i="268"/>
  <c r="K304" i="268"/>
  <c r="K181" i="268"/>
  <c r="K230" i="268"/>
  <c r="K281" i="268"/>
  <c r="K168" i="268"/>
  <c r="K273" i="268"/>
  <c r="K120" i="268"/>
  <c r="K214" i="268"/>
  <c r="K314" i="268"/>
  <c r="K316" i="268"/>
  <c r="K205" i="268"/>
  <c r="K319" i="268"/>
  <c r="K34" i="268"/>
  <c r="K9" i="268"/>
  <c r="K95" i="268"/>
  <c r="K275" i="268"/>
  <c r="K149" i="268"/>
  <c r="K384" i="268"/>
  <c r="K185" i="268"/>
  <c r="K284" i="268"/>
  <c r="K383" i="268"/>
  <c r="K206" i="268"/>
  <c r="K135" i="268"/>
  <c r="K372" i="268"/>
  <c r="K70" i="268"/>
  <c r="K84" i="268"/>
  <c r="K85" i="268"/>
  <c r="K30" i="268"/>
  <c r="K358" i="268"/>
  <c r="K32" i="268"/>
  <c r="K387" i="268"/>
  <c r="K301" i="268"/>
  <c r="K354" i="268"/>
  <c r="K353" i="268"/>
  <c r="K373" i="268"/>
  <c r="K237" i="268"/>
  <c r="K294" i="268"/>
  <c r="K194" i="268"/>
  <c r="K250" i="268"/>
  <c r="K179" i="268"/>
  <c r="K386" i="268"/>
  <c r="K210" i="268"/>
  <c r="K66" i="268"/>
  <c r="K375" i="268"/>
  <c r="K139" i="268"/>
  <c r="K141" i="268"/>
  <c r="K303" i="268"/>
  <c r="K280" i="268"/>
  <c r="K82" i="268"/>
  <c r="K320" i="268"/>
  <c r="K142" i="268"/>
  <c r="K90" i="268"/>
  <c r="K263" i="268"/>
  <c r="K131" i="268"/>
  <c r="K83" i="268"/>
  <c r="K42" i="268"/>
  <c r="K97" i="268"/>
  <c r="K18" i="268"/>
  <c r="K17" i="268"/>
  <c r="K204" i="268"/>
  <c r="K58" i="268"/>
  <c r="K22" i="268"/>
  <c r="K199" i="268"/>
  <c r="K144" i="268"/>
  <c r="K239" i="268"/>
  <c r="K213" i="268"/>
  <c r="K289" i="268"/>
  <c r="K222" i="268"/>
  <c r="K172" i="268"/>
  <c r="K11" i="268"/>
  <c r="K330" i="268"/>
  <c r="K307" i="268"/>
  <c r="K77" i="268"/>
  <c r="K197" i="268"/>
  <c r="K282" i="268"/>
  <c r="K106" i="268"/>
  <c r="K163" i="268"/>
  <c r="K74" i="268"/>
  <c r="K389" i="268"/>
  <c r="K44" i="268"/>
  <c r="K361" i="268"/>
  <c r="K98" i="268"/>
  <c r="K338" i="268"/>
  <c r="K268" i="268"/>
  <c r="K50" i="268"/>
  <c r="K111" i="268"/>
  <c r="K41" i="268"/>
  <c r="K37" i="268"/>
  <c r="K47" i="268"/>
  <c r="K286" i="268"/>
  <c r="K366" i="268"/>
  <c r="K79" i="268"/>
  <c r="K158" i="268"/>
  <c r="K127" i="268"/>
  <c r="K33" i="268"/>
  <c r="K359" i="268"/>
  <c r="K364" i="268"/>
  <c r="K167" i="268"/>
  <c r="K80" i="268"/>
  <c r="K229" i="268"/>
  <c r="K321" i="268"/>
  <c r="K337" i="268"/>
  <c r="K243" i="268"/>
  <c r="K309" i="268"/>
  <c r="K201" i="268"/>
  <c r="K86" i="268"/>
  <c r="K65" i="268"/>
  <c r="K93" i="268"/>
  <c r="K94" i="268"/>
  <c r="K336" i="268"/>
  <c r="K102" i="268"/>
  <c r="K313" i="268"/>
  <c r="K252" i="268"/>
  <c r="K165" i="268"/>
  <c r="K64" i="268"/>
  <c r="K114" i="268"/>
  <c r="K299" i="268"/>
  <c r="K390" i="268"/>
  <c r="K278" i="268"/>
  <c r="K231" i="268"/>
  <c r="K89" i="268"/>
  <c r="K226" i="268"/>
  <c r="K192" i="268"/>
  <c r="K223" i="268"/>
  <c r="K332" i="268"/>
  <c r="K212" i="268"/>
  <c r="K342" i="268"/>
  <c r="K16" i="268"/>
  <c r="K256" i="268"/>
  <c r="K121" i="268"/>
  <c r="K108" i="268"/>
  <c r="K182" i="268"/>
  <c r="K312" i="268"/>
  <c r="K15" i="268"/>
  <c r="K150" i="268"/>
  <c r="K261" i="268"/>
  <c r="K369" i="268"/>
  <c r="K73" i="268"/>
  <c r="K145" i="268"/>
  <c r="K388" i="268"/>
  <c r="K153" i="268"/>
  <c r="K14" i="268"/>
  <c r="K24" i="268"/>
  <c r="K339" i="268"/>
  <c r="K155" i="268"/>
  <c r="K137" i="268"/>
  <c r="F377" i="268"/>
  <c r="K259" i="268"/>
  <c r="L248" i="268"/>
  <c r="C46" i="304"/>
  <c r="C48" i="304"/>
  <c r="C45" i="304"/>
  <c r="F59" i="304"/>
  <c r="F58" i="304"/>
  <c r="F57" i="304"/>
  <c r="F56" i="304"/>
  <c r="F55" i="304"/>
  <c r="F54" i="304"/>
  <c r="F53" i="304"/>
  <c r="F52" i="304"/>
  <c r="F32" i="304"/>
  <c r="F30" i="304"/>
  <c r="F28" i="304"/>
  <c r="F26" i="304"/>
  <c r="N54" i="304"/>
  <c r="N52" i="304"/>
  <c r="N50" i="304"/>
  <c r="N48" i="304"/>
  <c r="N46" i="304"/>
  <c r="N44" i="304"/>
  <c r="N42" i="304"/>
  <c r="K19" i="304"/>
  <c r="K21" i="304"/>
  <c r="K23" i="304"/>
  <c r="K11" i="304"/>
  <c r="K13" i="304"/>
  <c r="D46" i="304"/>
  <c r="D48" i="304"/>
  <c r="D45" i="304"/>
  <c r="E59" i="304"/>
  <c r="E58" i="304"/>
  <c r="E57" i="304"/>
  <c r="E56" i="304"/>
  <c r="E55" i="304"/>
  <c r="E54" i="304"/>
  <c r="E53" i="304"/>
  <c r="E52" i="304"/>
  <c r="E32" i="304"/>
  <c r="E30" i="304"/>
  <c r="E28" i="304"/>
  <c r="E26" i="304"/>
  <c r="M54" i="304"/>
  <c r="M52" i="304"/>
  <c r="M50" i="304"/>
  <c r="M48" i="304"/>
  <c r="M46" i="304"/>
  <c r="M44" i="304"/>
  <c r="M42" i="304"/>
  <c r="L19" i="304"/>
  <c r="L21" i="304"/>
  <c r="L23" i="304"/>
  <c r="L11" i="304"/>
  <c r="L13" i="304"/>
  <c r="E46" i="304"/>
  <c r="E48" i="304"/>
  <c r="E45" i="304"/>
  <c r="D59" i="304"/>
  <c r="D58" i="304"/>
  <c r="D57" i="304"/>
  <c r="D56" i="304"/>
  <c r="D55" i="304"/>
  <c r="D54" i="304"/>
  <c r="D53" i="304"/>
  <c r="D52" i="304"/>
  <c r="D32" i="304"/>
  <c r="D30" i="304"/>
  <c r="D28" i="304"/>
  <c r="D26" i="304"/>
  <c r="L54" i="304"/>
  <c r="L52" i="304"/>
  <c r="L50" i="304"/>
  <c r="L48" i="304"/>
  <c r="L46" i="304"/>
  <c r="L44" i="304"/>
  <c r="L42" i="304"/>
  <c r="M19" i="304"/>
  <c r="M21" i="304"/>
  <c r="M23" i="304"/>
  <c r="M11" i="304"/>
  <c r="M13" i="304"/>
  <c r="F46" i="304"/>
  <c r="F48" i="304"/>
  <c r="F45" i="304"/>
  <c r="C59" i="304"/>
  <c r="C58" i="304"/>
  <c r="C57" i="304"/>
  <c r="C56" i="304"/>
  <c r="C55" i="304"/>
  <c r="C54" i="304"/>
  <c r="C53" i="304"/>
  <c r="C52" i="304"/>
  <c r="C32" i="304"/>
  <c r="C30" i="304"/>
  <c r="C28" i="304"/>
  <c r="C26" i="304"/>
  <c r="K54" i="304"/>
  <c r="K52" i="304"/>
  <c r="K50" i="304"/>
  <c r="K48" i="304"/>
  <c r="K46" i="304"/>
  <c r="K44" i="304"/>
  <c r="K42" i="304"/>
  <c r="N19" i="304"/>
  <c r="N21" i="304"/>
  <c r="N23" i="304"/>
  <c r="N11" i="304"/>
  <c r="N13" i="304"/>
  <c r="C47" i="304"/>
  <c r="C49" i="304"/>
  <c r="N65" i="304"/>
  <c r="N64" i="304"/>
  <c r="N63" i="304"/>
  <c r="N62" i="304"/>
  <c r="N61" i="304"/>
  <c r="N60" i="304"/>
  <c r="N59" i="304"/>
  <c r="N58" i="304"/>
  <c r="F33" i="304"/>
  <c r="F31" i="304"/>
  <c r="F29" i="304"/>
  <c r="F27" i="304"/>
  <c r="N55" i="304"/>
  <c r="N53" i="304"/>
  <c r="N51" i="304"/>
  <c r="N49" i="304"/>
  <c r="N47" i="304"/>
  <c r="N45" i="304"/>
  <c r="N43" i="304"/>
  <c r="K20" i="304"/>
  <c r="K22" i="304"/>
  <c r="K10" i="304"/>
  <c r="K12" i="304"/>
  <c r="D47" i="304"/>
  <c r="D49" i="304"/>
  <c r="M65" i="304"/>
  <c r="M64" i="304"/>
  <c r="M63" i="304"/>
  <c r="M62" i="304"/>
  <c r="M61" i="304"/>
  <c r="M60" i="304"/>
  <c r="M59" i="304"/>
  <c r="M58" i="304"/>
  <c r="E33" i="304"/>
  <c r="E31" i="304"/>
  <c r="E29" i="304"/>
  <c r="E27" i="304"/>
  <c r="M55" i="304"/>
  <c r="M53" i="304"/>
  <c r="M51" i="304"/>
  <c r="M49" i="304"/>
  <c r="M47" i="304"/>
  <c r="M45" i="304"/>
  <c r="M43" i="304"/>
  <c r="L20" i="304"/>
  <c r="L22" i="304"/>
  <c r="L10" i="304"/>
  <c r="L12" i="304"/>
  <c r="E47" i="304"/>
  <c r="E49" i="304"/>
  <c r="L65" i="304"/>
  <c r="L64" i="304"/>
  <c r="L63" i="304"/>
  <c r="L62" i="304"/>
  <c r="L61" i="304"/>
  <c r="L60" i="304"/>
  <c r="L59" i="304"/>
  <c r="L58" i="304"/>
  <c r="D33" i="304"/>
  <c r="D31" i="304"/>
  <c r="D29" i="304"/>
  <c r="D27" i="304"/>
  <c r="L55" i="304"/>
  <c r="L53" i="304"/>
  <c r="L51" i="304"/>
  <c r="L49" i="304"/>
  <c r="L47" i="304"/>
  <c r="L45" i="304"/>
  <c r="L43" i="304"/>
  <c r="M20" i="304"/>
  <c r="M22" i="304"/>
  <c r="M10" i="304"/>
  <c r="M12" i="304"/>
  <c r="F47" i="304"/>
  <c r="F49" i="304"/>
  <c r="K65" i="304"/>
  <c r="K64" i="304"/>
  <c r="K63" i="304"/>
  <c r="K62" i="304"/>
  <c r="K61" i="304"/>
  <c r="K60" i="304"/>
  <c r="K59" i="304"/>
  <c r="K58" i="304"/>
  <c r="C33" i="304"/>
  <c r="C31" i="304"/>
  <c r="C29" i="304"/>
  <c r="C27" i="304"/>
  <c r="K55" i="304"/>
  <c r="K53" i="304"/>
  <c r="K51" i="304"/>
  <c r="K49" i="304"/>
  <c r="K47" i="304"/>
  <c r="K45" i="304"/>
  <c r="K43" i="304"/>
  <c r="N20" i="304"/>
  <c r="N22" i="304"/>
  <c r="N10" i="304"/>
  <c r="N12" i="304"/>
  <c r="L246" i="268"/>
  <c r="L384" i="268"/>
  <c r="K382" i="268"/>
  <c r="K3" i="268"/>
  <c r="K61" i="268"/>
  <c r="K20" i="268"/>
  <c r="K266" i="268"/>
  <c r="K87" i="268"/>
  <c r="K318" i="268"/>
  <c r="K56" i="268"/>
  <c r="K328" i="268"/>
  <c r="K323" i="268"/>
  <c r="K298" i="268"/>
  <c r="K25" i="268"/>
  <c r="K173" i="268"/>
  <c r="K279" i="268"/>
  <c r="K325" i="268"/>
  <c r="K217" i="268"/>
  <c r="K124" i="268"/>
  <c r="K8" i="268"/>
  <c r="K238" i="268"/>
  <c r="K292" i="268"/>
  <c r="K357" i="268"/>
  <c r="K288" i="268"/>
  <c r="K19" i="268"/>
  <c r="K72" i="268"/>
  <c r="K340" i="268"/>
  <c r="K363" i="268"/>
  <c r="K69" i="268"/>
  <c r="K133" i="268"/>
  <c r="K92" i="268"/>
  <c r="K81" i="268"/>
  <c r="L20" i="268"/>
  <c r="L4" i="268"/>
  <c r="L177" i="268"/>
  <c r="L171" i="268"/>
  <c r="L175" i="268"/>
  <c r="L183" i="268"/>
  <c r="K109" i="268"/>
  <c r="K264" i="268"/>
  <c r="K166" i="268"/>
  <c r="K385" i="268"/>
  <c r="K184" i="268"/>
  <c r="K54" i="268"/>
  <c r="F381" i="268"/>
  <c r="F380" i="268"/>
  <c r="F378" i="268"/>
  <c r="K39" i="304"/>
  <c r="L39" i="304"/>
  <c r="M39" i="304"/>
  <c r="N39" i="304"/>
  <c r="F247" i="268"/>
  <c r="F372" i="268"/>
  <c r="F244" i="268"/>
  <c r="F248" i="268"/>
  <c r="F249" i="268"/>
  <c r="F242" i="268"/>
  <c r="F373" i="268"/>
  <c r="F374" i="268"/>
  <c r="F376" i="268"/>
  <c r="F375" i="268"/>
  <c r="F379" i="268"/>
  <c r="C16" i="304"/>
  <c r="C17" i="304"/>
  <c r="C18" i="304"/>
  <c r="C19" i="304"/>
  <c r="C20" i="304"/>
  <c r="C21" i="304"/>
  <c r="C22" i="304"/>
  <c r="C23" i="304"/>
  <c r="C41" i="304"/>
  <c r="C42" i="304"/>
  <c r="C43" i="304"/>
  <c r="C44" i="304"/>
  <c r="D16" i="304"/>
  <c r="D17" i="304"/>
  <c r="D18" i="304"/>
  <c r="D19" i="304"/>
  <c r="D20" i="304"/>
  <c r="D21" i="304"/>
  <c r="D22" i="304"/>
  <c r="D23" i="304"/>
  <c r="D41" i="304"/>
  <c r="D42" i="304"/>
  <c r="D43" i="304"/>
  <c r="D44" i="304"/>
  <c r="E16" i="304"/>
  <c r="E17" i="304"/>
  <c r="E18" i="304"/>
  <c r="E19" i="304"/>
  <c r="E20" i="304"/>
  <c r="E21" i="304"/>
  <c r="E22" i="304"/>
  <c r="E23" i="304"/>
  <c r="E41" i="304"/>
  <c r="E42" i="304"/>
  <c r="E43" i="304"/>
  <c r="E44" i="304"/>
  <c r="F16" i="304"/>
  <c r="F17" i="304"/>
  <c r="F18" i="304"/>
  <c r="F19" i="304"/>
  <c r="F20" i="304"/>
  <c r="F21" i="304"/>
  <c r="F22" i="304"/>
  <c r="F23" i="304"/>
  <c r="F41" i="304"/>
  <c r="F42" i="304"/>
  <c r="F43" i="304"/>
  <c r="F44" i="304"/>
  <c r="L337" i="268"/>
  <c r="L351" i="268"/>
  <c r="F175" i="268"/>
  <c r="F174" i="268"/>
  <c r="F173" i="268"/>
  <c r="F172" i="268"/>
  <c r="F171" i="268"/>
  <c r="F170" i="268"/>
  <c r="F165" i="268"/>
  <c r="F164" i="268"/>
  <c r="F163" i="268"/>
  <c r="F162" i="268"/>
  <c r="F161" i="268"/>
  <c r="F160" i="268"/>
  <c r="E175" i="268"/>
  <c r="E174" i="268"/>
  <c r="E173" i="268"/>
  <c r="E172" i="268"/>
  <c r="E171" i="268"/>
  <c r="E170" i="268"/>
  <c r="E165" i="268"/>
  <c r="E164" i="268"/>
  <c r="E163" i="268"/>
  <c r="E162" i="268"/>
  <c r="E161" i="268"/>
  <c r="D175" i="268"/>
  <c r="D174" i="268"/>
  <c r="D173" i="268"/>
  <c r="D172" i="268"/>
  <c r="D171" i="268"/>
  <c r="D170" i="268"/>
  <c r="D165" i="268"/>
  <c r="D164" i="268"/>
  <c r="D163" i="268"/>
  <c r="D162" i="268"/>
  <c r="D161" i="268"/>
  <c r="D160" i="268"/>
  <c r="C175" i="268"/>
  <c r="C174" i="268"/>
  <c r="C173" i="268"/>
  <c r="C172" i="268"/>
  <c r="C171" i="268"/>
  <c r="C170" i="268"/>
  <c r="C165" i="268"/>
  <c r="C164" i="268"/>
  <c r="C163" i="268"/>
  <c r="C162" i="268"/>
  <c r="C161" i="268"/>
  <c r="C160" i="268"/>
  <c r="F30" i="268"/>
  <c r="F29" i="268"/>
  <c r="F28" i="268"/>
  <c r="F27" i="268"/>
  <c r="F26" i="268"/>
  <c r="F25" i="268"/>
  <c r="F24" i="268"/>
  <c r="F23" i="268"/>
  <c r="F20" i="268"/>
  <c r="F19" i="268"/>
  <c r="F18" i="268"/>
  <c r="F17" i="268"/>
  <c r="F16" i="268"/>
  <c r="F15" i="268"/>
  <c r="F14" i="268"/>
  <c r="F13" i="268"/>
  <c r="F10" i="268"/>
  <c r="F9" i="268"/>
  <c r="F8" i="268"/>
  <c r="F7" i="268"/>
  <c r="F6" i="268"/>
  <c r="F5" i="268"/>
  <c r="F4" i="268"/>
  <c r="F3" i="268"/>
  <c r="E30" i="268"/>
  <c r="E29" i="268"/>
  <c r="E28" i="268"/>
  <c r="E27" i="268"/>
  <c r="E26" i="268"/>
  <c r="E25" i="268"/>
  <c r="E24" i="268"/>
  <c r="E23" i="268"/>
  <c r="E20" i="268"/>
  <c r="E19" i="268"/>
  <c r="E18" i="268"/>
  <c r="E17" i="268"/>
  <c r="E16" i="268"/>
  <c r="E15" i="268"/>
  <c r="E14" i="268"/>
  <c r="E13" i="268"/>
  <c r="E10" i="268"/>
  <c r="E9" i="268"/>
  <c r="E8" i="268"/>
  <c r="E7" i="268"/>
  <c r="E6" i="268"/>
  <c r="E5" i="268"/>
  <c r="E4" i="268"/>
  <c r="D30" i="268"/>
  <c r="D29" i="268"/>
  <c r="D28" i="268"/>
  <c r="D27" i="268"/>
  <c r="D26" i="268"/>
  <c r="D25" i="268"/>
  <c r="D24" i="268"/>
  <c r="D23" i="268"/>
  <c r="D20" i="268"/>
  <c r="D19" i="268"/>
  <c r="D18" i="268"/>
  <c r="D17" i="268"/>
  <c r="D16" i="268"/>
  <c r="D15" i="268"/>
  <c r="D14" i="268"/>
  <c r="D13" i="268"/>
  <c r="D10" i="268"/>
  <c r="D9" i="268"/>
  <c r="D8" i="268"/>
  <c r="D7" i="268"/>
  <c r="D6" i="268"/>
  <c r="D5" i="268"/>
  <c r="D4" i="268"/>
  <c r="D3" i="268"/>
  <c r="C30" i="268"/>
  <c r="C29" i="268"/>
  <c r="C28" i="268"/>
  <c r="C27" i="268"/>
  <c r="C26" i="268"/>
  <c r="C25" i="268"/>
  <c r="C24" i="268"/>
  <c r="C23" i="268"/>
  <c r="C20" i="268"/>
  <c r="C19" i="268"/>
  <c r="C18" i="268"/>
  <c r="C17" i="268"/>
  <c r="C16" i="268"/>
  <c r="C15" i="268"/>
  <c r="C14" i="268"/>
  <c r="C13" i="268"/>
  <c r="C10" i="268"/>
  <c r="C9" i="268"/>
  <c r="C8" i="268"/>
  <c r="C7" i="268"/>
  <c r="C6" i="268"/>
  <c r="C5" i="268"/>
  <c r="C4" i="268"/>
  <c r="C3" i="268"/>
  <c r="L336" i="268"/>
  <c r="L348" i="268"/>
  <c r="L346" i="268"/>
  <c r="K36" i="304"/>
  <c r="K37" i="304"/>
  <c r="K38" i="304"/>
  <c r="K32" i="304"/>
  <c r="K33" i="304"/>
  <c r="K34" i="304"/>
  <c r="K35" i="304"/>
  <c r="C13" i="304"/>
  <c r="M36" i="304"/>
  <c r="M37" i="304"/>
  <c r="M38" i="304"/>
  <c r="M32" i="304"/>
  <c r="M33" i="304"/>
  <c r="M34" i="304"/>
  <c r="M35" i="304"/>
  <c r="E13" i="304"/>
  <c r="L18" i="304"/>
  <c r="L17" i="304"/>
  <c r="L16" i="304"/>
  <c r="N36" i="304"/>
  <c r="N37" i="304"/>
  <c r="N38" i="304"/>
  <c r="N32" i="304"/>
  <c r="N33" i="304"/>
  <c r="N34" i="304"/>
  <c r="N35" i="304"/>
  <c r="F13" i="304"/>
  <c r="L32" i="304"/>
  <c r="K18" i="304"/>
  <c r="N16" i="304"/>
  <c r="L36" i="304"/>
  <c r="L33" i="304"/>
  <c r="D13" i="304"/>
  <c r="N17" i="304"/>
  <c r="M16" i="304"/>
  <c r="L37" i="304"/>
  <c r="L34" i="304"/>
  <c r="N18" i="304"/>
  <c r="M17" i="304"/>
  <c r="K16" i="304"/>
  <c r="L38" i="304"/>
  <c r="L35" i="304"/>
  <c r="M18" i="304"/>
  <c r="K17" i="304"/>
  <c r="L37" i="268"/>
  <c r="L383" i="268"/>
  <c r="L389" i="268"/>
  <c r="L36" i="268"/>
  <c r="L21" i="268"/>
  <c r="L387" i="268"/>
  <c r="L390" i="268"/>
  <c r="L338" i="268"/>
  <c r="L32" i="268"/>
  <c r="L55" i="268"/>
  <c r="L50" i="268"/>
  <c r="L45" i="268"/>
  <c r="L38" i="268"/>
  <c r="L41" i="268"/>
  <c r="L56" i="268"/>
  <c r="L386" i="268"/>
  <c r="L35" i="268"/>
  <c r="L52" i="268"/>
  <c r="L40" i="268"/>
  <c r="L382" i="268"/>
  <c r="L42" i="268"/>
  <c r="L388" i="268"/>
  <c r="L385" i="268"/>
  <c r="L115" i="268"/>
  <c r="L132" i="268"/>
  <c r="L126" i="268"/>
  <c r="L122" i="268"/>
  <c r="L101" i="268"/>
  <c r="L116" i="268"/>
  <c r="L107" i="268"/>
  <c r="L99" i="268"/>
  <c r="L104" i="268"/>
  <c r="L119" i="268"/>
  <c r="L93" i="268"/>
  <c r="L114" i="268"/>
  <c r="L129" i="268"/>
  <c r="L120" i="268"/>
  <c r="L94" i="268"/>
  <c r="L124" i="268"/>
  <c r="L125" i="268"/>
  <c r="L103" i="268"/>
  <c r="L97" i="268"/>
  <c r="L128" i="268"/>
  <c r="L98" i="268"/>
  <c r="L106" i="268"/>
  <c r="L105" i="268"/>
  <c r="L102" i="268"/>
  <c r="L117" i="268"/>
  <c r="L110" i="268"/>
  <c r="L95" i="268"/>
  <c r="L127" i="268"/>
  <c r="L113" i="268"/>
  <c r="L96" i="268"/>
  <c r="L244" i="268"/>
  <c r="L243" i="268"/>
  <c r="L54" i="268"/>
  <c r="L47" i="268"/>
  <c r="L34" i="268"/>
  <c r="L39" i="268"/>
  <c r="L43" i="268"/>
  <c r="L49" i="268"/>
  <c r="L44" i="268"/>
  <c r="L57" i="268"/>
  <c r="L48" i="268"/>
  <c r="L51" i="268"/>
  <c r="L58" i="268"/>
  <c r="L46" i="268"/>
  <c r="L33" i="268"/>
  <c r="L31" i="268"/>
  <c r="L379" i="268"/>
  <c r="L176" i="268"/>
  <c r="L180" i="268"/>
  <c r="L187" i="268"/>
  <c r="L165" i="268"/>
  <c r="L160" i="268"/>
  <c r="L173" i="268"/>
  <c r="L166" i="268"/>
  <c r="L168" i="268"/>
  <c r="L185" i="268"/>
  <c r="L181" i="268"/>
  <c r="L184" i="268"/>
  <c r="L182" i="268"/>
  <c r="L174" i="268"/>
  <c r="L163" i="268"/>
  <c r="L164" i="268"/>
  <c r="L178" i="268"/>
  <c r="L162" i="268"/>
  <c r="L186" i="268"/>
  <c r="L169" i="268"/>
  <c r="L161" i="268"/>
  <c r="L372" i="268"/>
  <c r="L381" i="268"/>
  <c r="L378" i="268"/>
  <c r="L373" i="268"/>
  <c r="L377" i="268"/>
  <c r="L375" i="268"/>
  <c r="L380" i="268"/>
  <c r="L374" i="268"/>
  <c r="L7" i="268"/>
  <c r="L15" i="268"/>
  <c r="L16" i="268"/>
  <c r="L10" i="268"/>
  <c r="L12" i="268"/>
  <c r="L5" i="268"/>
  <c r="L11" i="268"/>
  <c r="L28" i="268"/>
  <c r="L23" i="268"/>
  <c r="L19" i="268"/>
  <c r="L14" i="268"/>
  <c r="L22" i="268"/>
  <c r="L26" i="268"/>
  <c r="L17" i="268"/>
  <c r="E43" i="285"/>
  <c r="C24" i="285"/>
  <c r="C15" i="285"/>
  <c r="F9" i="304"/>
  <c r="D7" i="304"/>
  <c r="N9" i="304"/>
  <c r="K29" i="304"/>
  <c r="F38" i="304"/>
  <c r="C45" i="285"/>
  <c r="E11" i="304"/>
  <c r="D38" i="285"/>
  <c r="D39" i="285"/>
  <c r="D40" i="285"/>
  <c r="D41" i="285"/>
  <c r="C22" i="285"/>
  <c r="C42" i="285"/>
  <c r="M6" i="304"/>
  <c r="E18" i="285"/>
  <c r="E39" i="285"/>
  <c r="E44" i="285"/>
  <c r="F39" i="304"/>
  <c r="C10" i="285"/>
  <c r="M7" i="304"/>
  <c r="E8" i="304"/>
  <c r="D25" i="285"/>
  <c r="F36" i="304"/>
  <c r="K6" i="304"/>
  <c r="L31" i="304"/>
  <c r="N26" i="304"/>
  <c r="F25" i="285"/>
  <c r="C40" i="304"/>
  <c r="D10" i="304"/>
  <c r="L27" i="304"/>
  <c r="M31" i="304"/>
  <c r="D390" i="268"/>
  <c r="E40" i="285"/>
  <c r="C10" i="304"/>
  <c r="N29" i="304"/>
  <c r="E9" i="304"/>
  <c r="C39" i="285"/>
  <c r="K26" i="304"/>
  <c r="N7" i="304"/>
  <c r="C391" i="268"/>
  <c r="E36" i="304"/>
  <c r="L26" i="304"/>
  <c r="D43" i="285"/>
  <c r="K27" i="304"/>
  <c r="N27" i="304"/>
  <c r="N28" i="304"/>
  <c r="K8" i="304"/>
  <c r="L28" i="304"/>
  <c r="D39" i="304"/>
  <c r="D44" i="285"/>
  <c r="N31" i="304"/>
  <c r="K31" i="304"/>
  <c r="D45" i="285"/>
  <c r="F8" i="304"/>
  <c r="C12" i="285"/>
  <c r="C14" i="285"/>
  <c r="C13" i="285"/>
  <c r="N8" i="304"/>
  <c r="C38" i="304"/>
  <c r="C18" i="285"/>
  <c r="K7" i="304"/>
  <c r="C7" i="304"/>
  <c r="M26" i="304"/>
  <c r="C44" i="285"/>
  <c r="K30" i="304"/>
  <c r="E41" i="285"/>
  <c r="F45" i="285"/>
  <c r="C23" i="285"/>
  <c r="F37" i="304"/>
  <c r="C41" i="285"/>
  <c r="F43" i="285"/>
  <c r="E45" i="285"/>
  <c r="E42" i="285"/>
  <c r="D9" i="304"/>
  <c r="E12" i="304"/>
  <c r="M28" i="304"/>
  <c r="E10" i="304"/>
  <c r="D36" i="304"/>
  <c r="L6" i="304"/>
  <c r="D6" i="304"/>
  <c r="L30" i="304"/>
  <c r="D42" i="285"/>
  <c r="C9" i="285"/>
  <c r="E6" i="304"/>
  <c r="F7" i="304"/>
  <c r="F6" i="304"/>
  <c r="C37" i="304"/>
  <c r="C8" i="304"/>
  <c r="C38" i="285"/>
  <c r="D391" i="268"/>
  <c r="L9" i="304"/>
  <c r="E7" i="304"/>
  <c r="F44" i="285"/>
  <c r="D11" i="304"/>
  <c r="F12" i="304"/>
  <c r="D37" i="304"/>
  <c r="E390" i="268"/>
  <c r="L8" i="304"/>
  <c r="E37" i="304"/>
  <c r="M9" i="304"/>
  <c r="E39" i="304"/>
  <c r="E391" i="268"/>
  <c r="C20" i="285"/>
  <c r="E38" i="285"/>
  <c r="D12" i="304"/>
  <c r="C6" i="304"/>
  <c r="C390" i="268"/>
  <c r="D8" i="304"/>
  <c r="L7" i="304"/>
  <c r="D18" i="285"/>
  <c r="F10" i="304"/>
  <c r="C40" i="285"/>
  <c r="F11" i="304"/>
  <c r="C11" i="285"/>
  <c r="M30" i="304"/>
  <c r="N6" i="304"/>
  <c r="C19" i="285"/>
  <c r="M27" i="304"/>
  <c r="N30" i="304"/>
  <c r="K28" i="304"/>
  <c r="E40" i="304"/>
  <c r="M29" i="304"/>
  <c r="L29" i="304"/>
  <c r="K9" i="304"/>
  <c r="C39" i="304"/>
  <c r="M8" i="304"/>
  <c r="C36" i="304"/>
  <c r="C9" i="304"/>
  <c r="C25" i="285"/>
  <c r="D38" i="304"/>
  <c r="E25" i="285"/>
  <c r="D40" i="304"/>
  <c r="E38" i="304"/>
  <c r="F40" i="304"/>
  <c r="C11" i="304"/>
  <c r="C21" i="285"/>
  <c r="C12" i="304"/>
  <c r="C43" i="285"/>
  <c r="L250" i="268"/>
  <c r="L245" i="268"/>
  <c r="L247" i="268"/>
  <c r="L249" i="268"/>
  <c r="L242" i="268"/>
  <c r="K367" i="268"/>
  <c r="K7" i="268"/>
  <c r="K315" i="268"/>
  <c r="K40" i="268"/>
  <c r="K377" i="268"/>
  <c r="K107" i="268"/>
  <c r="K203" i="268"/>
  <c r="K29" i="268"/>
  <c r="K154" i="268"/>
  <c r="K189" i="268"/>
  <c r="K63" i="268"/>
  <c r="K351" i="268"/>
  <c r="K365" i="268"/>
  <c r="K132" i="268"/>
  <c r="K134" i="268"/>
  <c r="K200" i="268"/>
  <c r="K5" i="268"/>
  <c r="K10" i="268"/>
  <c r="K283" i="268"/>
  <c r="K140" i="268"/>
  <c r="K180" i="268"/>
  <c r="K186" i="268"/>
  <c r="K146" i="268"/>
  <c r="K123" i="268"/>
  <c r="K219" i="268"/>
  <c r="K270" i="268"/>
  <c r="K220" i="268"/>
  <c r="K26" i="268"/>
  <c r="K344" i="268"/>
  <c r="K215" i="268"/>
  <c r="K334" i="268"/>
  <c r="K246" i="268"/>
  <c r="K129" i="268"/>
  <c r="K169" i="268"/>
  <c r="K376" i="268"/>
  <c r="K143" i="268"/>
  <c r="K136" i="268"/>
  <c r="K188" i="268"/>
  <c r="K276" i="268"/>
  <c r="K227" i="268"/>
  <c r="K347" i="268"/>
  <c r="K60" i="268"/>
  <c r="K67" i="268"/>
  <c r="K329" i="268"/>
  <c r="K178" i="268"/>
  <c r="K260" i="268"/>
  <c r="K39" i="268"/>
  <c r="K110" i="268"/>
  <c r="K257" i="268"/>
  <c r="K251" i="268"/>
  <c r="K183" i="268"/>
  <c r="K253" i="268"/>
  <c r="K4" i="268"/>
  <c r="K248" i="268"/>
  <c r="K378" i="268"/>
  <c r="K249" i="268"/>
  <c r="K76" i="268"/>
  <c r="K78" i="268"/>
  <c r="K271" i="268"/>
  <c r="K370" i="268"/>
  <c r="K277" i="268"/>
  <c r="K88" i="268"/>
  <c r="K341" i="268"/>
  <c r="K6" i="268"/>
  <c r="K306" i="268"/>
  <c r="K374" i="268"/>
  <c r="K350" i="268"/>
  <c r="K27" i="268"/>
  <c r="K46" i="268"/>
  <c r="K161" i="268"/>
  <c r="K190" i="268"/>
  <c r="K240" i="268"/>
  <c r="K335" i="268"/>
  <c r="K91" i="268"/>
  <c r="K152" i="268"/>
  <c r="K317" i="268"/>
  <c r="K122" i="268"/>
  <c r="K52" i="268"/>
  <c r="K175" i="268"/>
  <c r="K327" i="268"/>
  <c r="K308" i="268"/>
  <c r="K302" i="268"/>
  <c r="K196" i="268"/>
  <c r="K57" i="268"/>
  <c r="K71" i="268"/>
  <c r="K360" i="268"/>
  <c r="K62" i="268"/>
  <c r="K290" i="268"/>
  <c r="K159" i="268"/>
  <c r="K269" i="268"/>
  <c r="K23" i="268"/>
  <c r="K103" i="268"/>
  <c r="K55" i="268"/>
  <c r="K245" i="268"/>
  <c r="K247" i="268"/>
  <c r="K322" i="268"/>
  <c r="K379" i="268"/>
  <c r="K36" i="268"/>
  <c r="K43" i="268"/>
  <c r="K202" i="268"/>
  <c r="K211" i="268"/>
  <c r="K297" i="268"/>
  <c r="K53" i="268"/>
  <c r="K254" i="268"/>
  <c r="K255" i="268"/>
  <c r="K99" i="268"/>
  <c r="K333" i="268"/>
  <c r="K176" i="268"/>
  <c r="K38" i="268"/>
  <c r="K119" i="268"/>
  <c r="K345" i="268"/>
  <c r="K118" i="268"/>
  <c r="K274" i="268"/>
  <c r="K187" i="268"/>
  <c r="K287" i="268"/>
  <c r="K170" i="268"/>
  <c r="K326" i="268"/>
  <c r="L25" i="268"/>
  <c r="L13" i="268"/>
  <c r="L18" i="268"/>
  <c r="L3" i="268"/>
  <c r="L6" i="268"/>
  <c r="L30" i="268"/>
  <c r="K68" i="268"/>
  <c r="K362" i="268"/>
  <c r="K105" i="268"/>
  <c r="K117" i="268"/>
  <c r="K228" i="268"/>
  <c r="K104" i="268"/>
  <c r="K45" i="268"/>
  <c r="K293" i="268"/>
  <c r="K305" i="268"/>
  <c r="K198" i="268"/>
  <c r="K151" i="268"/>
  <c r="K164" i="268"/>
  <c r="K296" i="268"/>
  <c r="K371" i="268"/>
  <c r="K265" i="268"/>
  <c r="K324" i="268"/>
  <c r="K216" i="268"/>
  <c r="K241" i="268"/>
  <c r="K235" i="268"/>
  <c r="K258" i="268"/>
  <c r="K381" i="268"/>
  <c r="K207" i="268"/>
  <c r="K130" i="268"/>
  <c r="K352" i="268"/>
  <c r="K234" i="268"/>
  <c r="K113" i="268"/>
  <c r="K115" i="268"/>
  <c r="K224" i="268"/>
  <c r="K285" i="268"/>
  <c r="L9" i="268"/>
  <c r="L24" i="268"/>
  <c r="L27" i="268"/>
  <c r="K343" i="268"/>
  <c r="K236" i="268"/>
  <c r="K112" i="268"/>
  <c r="K148" i="268"/>
  <c r="K31" i="268"/>
  <c r="K191" i="268"/>
  <c r="K225" i="268"/>
  <c r="K101" i="268"/>
  <c r="K162" i="268"/>
  <c r="K177" i="268"/>
  <c r="K128" i="268"/>
  <c r="K208" i="268"/>
  <c r="K368" i="268"/>
  <c r="K138" i="268"/>
  <c r="K126" i="268"/>
  <c r="K59" i="268"/>
  <c r="K75" i="268"/>
  <c r="K348" i="268"/>
  <c r="K310" i="268"/>
  <c r="K356" i="268"/>
  <c r="K233" i="268"/>
  <c r="K28" i="268"/>
  <c r="K267" i="268"/>
  <c r="K295" i="268"/>
  <c r="K244" i="268"/>
  <c r="K193" i="268"/>
  <c r="K300" i="268"/>
  <c r="L8" i="268"/>
  <c r="K96" i="268"/>
  <c r="K49" i="268"/>
  <c r="K35" i="268"/>
  <c r="K116" i="268"/>
  <c r="K291" i="268"/>
  <c r="K209" i="268"/>
  <c r="K147" i="268"/>
  <c r="K346" i="268"/>
  <c r="K349" i="268"/>
  <c r="K262" i="268"/>
  <c r="K272" i="268"/>
  <c r="K12" i="268"/>
  <c r="K355" i="268"/>
  <c r="L344" i="268"/>
  <c r="L340" i="268"/>
  <c r="L339" i="268"/>
  <c r="L350" i="268"/>
  <c r="L345" i="268"/>
  <c r="L342" i="268"/>
  <c r="L343" i="268"/>
  <c r="L349" i="268"/>
  <c r="L347" i="268"/>
  <c r="D383" i="268" l="1"/>
  <c r="O15" i="307"/>
  <c r="O20" i="307"/>
  <c r="P11" i="307"/>
  <c r="O19" i="307"/>
  <c r="O16" i="307"/>
  <c r="O23" i="307"/>
  <c r="P8" i="307"/>
  <c r="O18" i="307"/>
  <c r="P22" i="307"/>
  <c r="O22" i="307"/>
  <c r="P13" i="307"/>
  <c r="O21" i="307"/>
  <c r="P24" i="307"/>
  <c r="P21" i="307"/>
  <c r="P16" i="307"/>
  <c r="P9" i="307"/>
  <c r="O24" i="307"/>
  <c r="O9" i="307"/>
  <c r="P17" i="307"/>
  <c r="P10" i="307"/>
  <c r="P20" i="307"/>
  <c r="O10" i="307"/>
  <c r="P18" i="307"/>
  <c r="O8" i="307"/>
  <c r="O12" i="307"/>
  <c r="P12" i="307"/>
  <c r="P19" i="307"/>
  <c r="O17" i="307"/>
  <c r="O11" i="307"/>
  <c r="P15" i="307"/>
  <c r="P23" i="307"/>
  <c r="O13" i="307"/>
  <c r="I13" i="307"/>
  <c r="I9" i="307"/>
  <c r="J9" i="307"/>
  <c r="J17" i="307"/>
  <c r="I18" i="307"/>
  <c r="I12" i="307"/>
  <c r="J10" i="307"/>
  <c r="J18" i="307"/>
  <c r="I21" i="307"/>
  <c r="I8" i="307"/>
  <c r="J12" i="307"/>
  <c r="J19" i="307"/>
  <c r="I24" i="307"/>
  <c r="I17" i="307"/>
  <c r="J15" i="307"/>
  <c r="J20" i="307"/>
  <c r="I10" i="307"/>
  <c r="I20" i="307"/>
  <c r="J11" i="307"/>
  <c r="J21" i="307"/>
  <c r="I16" i="307"/>
  <c r="I23" i="307"/>
  <c r="J8" i="307"/>
  <c r="J22" i="307"/>
  <c r="I19" i="307"/>
  <c r="I11" i="307"/>
  <c r="J13" i="307"/>
  <c r="J23" i="307"/>
  <c r="I22" i="307"/>
  <c r="I15" i="307"/>
  <c r="J16" i="307"/>
  <c r="J24" i="307"/>
  <c r="P32" i="307"/>
  <c r="O34" i="307"/>
  <c r="P40" i="307"/>
  <c r="O47" i="307"/>
  <c r="P43" i="307"/>
  <c r="O31" i="307"/>
  <c r="O44" i="307"/>
  <c r="O46" i="307"/>
  <c r="P39" i="307"/>
  <c r="O41" i="307"/>
  <c r="P34" i="307"/>
  <c r="O40" i="307"/>
  <c r="P35" i="307"/>
  <c r="O42" i="307"/>
  <c r="O38" i="307"/>
  <c r="P37" i="307"/>
  <c r="P33" i="307"/>
  <c r="O32" i="307"/>
  <c r="P42" i="307"/>
  <c r="P47" i="307"/>
  <c r="P44" i="307"/>
  <c r="O35" i="307"/>
  <c r="O45" i="307"/>
  <c r="O39" i="307"/>
  <c r="P41" i="307"/>
  <c r="O43" i="307"/>
  <c r="P38" i="307"/>
  <c r="P46" i="307"/>
  <c r="P31" i="307"/>
  <c r="O37" i="307"/>
  <c r="O33" i="307"/>
  <c r="P45" i="307"/>
  <c r="K31" i="307"/>
  <c r="L33" i="307"/>
  <c r="K43" i="307"/>
  <c r="L34" i="307"/>
  <c r="L39" i="307"/>
  <c r="K35" i="307"/>
  <c r="K37" i="307"/>
  <c r="K32" i="307"/>
  <c r="K40" i="307"/>
  <c r="L41" i="307"/>
  <c r="L38" i="307"/>
  <c r="L44" i="307"/>
  <c r="L47" i="307"/>
  <c r="K42" i="307"/>
  <c r="K34" i="307"/>
  <c r="K45" i="307"/>
  <c r="L31" i="307"/>
  <c r="K46" i="307"/>
  <c r="L43" i="307"/>
  <c r="L37" i="307"/>
  <c r="K33" i="307"/>
  <c r="L35" i="307"/>
  <c r="K44" i="307"/>
  <c r="K39" i="307"/>
  <c r="L40" i="307"/>
  <c r="K38" i="307"/>
  <c r="L32" i="307"/>
  <c r="L46" i="307"/>
  <c r="K41" i="307"/>
  <c r="L42" i="307"/>
  <c r="L45" i="307"/>
  <c r="K47" i="307"/>
  <c r="K9" i="307"/>
  <c r="K17" i="307"/>
  <c r="L23" i="307"/>
  <c r="L13" i="307"/>
  <c r="K10" i="307"/>
  <c r="K18" i="307"/>
  <c r="L24" i="307"/>
  <c r="L16" i="307"/>
  <c r="K12" i="307"/>
  <c r="K19" i="307"/>
  <c r="L9" i="307"/>
  <c r="L17" i="307"/>
  <c r="K15" i="307"/>
  <c r="K20" i="307"/>
  <c r="L10" i="307"/>
  <c r="L18" i="307"/>
  <c r="K11" i="307"/>
  <c r="K21" i="307"/>
  <c r="L12" i="307"/>
  <c r="L19" i="307"/>
  <c r="K8" i="307"/>
  <c r="K22" i="307"/>
  <c r="L15" i="307"/>
  <c r="L20" i="307"/>
  <c r="K13" i="307"/>
  <c r="K23" i="307"/>
  <c r="L11" i="307"/>
  <c r="L21" i="307"/>
  <c r="K16" i="307"/>
  <c r="K24" i="307"/>
  <c r="L8" i="307"/>
  <c r="L22" i="307"/>
  <c r="M31" i="307"/>
  <c r="M38" i="307"/>
  <c r="N38" i="307"/>
  <c r="M43" i="307"/>
  <c r="N39" i="307"/>
  <c r="N45" i="307"/>
  <c r="M40" i="307"/>
  <c r="M44" i="307"/>
  <c r="M46" i="307"/>
  <c r="N47" i="307"/>
  <c r="N33" i="307"/>
  <c r="N43" i="307"/>
  <c r="N37" i="307"/>
  <c r="M35" i="307"/>
  <c r="M39" i="307"/>
  <c r="M32" i="307"/>
  <c r="M34" i="307"/>
  <c r="N34" i="307"/>
  <c r="N31" i="307"/>
  <c r="N44" i="307"/>
  <c r="N41" i="307"/>
  <c r="N46" i="307"/>
  <c r="M33" i="307"/>
  <c r="M42" i="307"/>
  <c r="M47" i="307"/>
  <c r="N40" i="307"/>
  <c r="N35" i="307"/>
  <c r="M45" i="307"/>
  <c r="N32" i="307"/>
  <c r="M41" i="307"/>
  <c r="M37" i="307"/>
  <c r="N42" i="307"/>
  <c r="Q12" i="307"/>
  <c r="Q16" i="307"/>
  <c r="R9" i="307"/>
  <c r="R17" i="307"/>
  <c r="Q11" i="307"/>
  <c r="Q19" i="307"/>
  <c r="R10" i="307"/>
  <c r="R18" i="307"/>
  <c r="Q15" i="307"/>
  <c r="Q22" i="307"/>
  <c r="R12" i="307"/>
  <c r="R19" i="307"/>
  <c r="Q13" i="307"/>
  <c r="Q10" i="307"/>
  <c r="R15" i="307"/>
  <c r="R20" i="307"/>
  <c r="Q18" i="307"/>
  <c r="Q8" i="307"/>
  <c r="R11" i="307"/>
  <c r="R21" i="307"/>
  <c r="Q21" i="307"/>
  <c r="Q17" i="307"/>
  <c r="R8" i="307"/>
  <c r="R22" i="307"/>
  <c r="Q24" i="307"/>
  <c r="Q20" i="307"/>
  <c r="R13" i="307"/>
  <c r="R23" i="307"/>
  <c r="Q9" i="307"/>
  <c r="Q23" i="307"/>
  <c r="R16" i="307"/>
  <c r="R24" i="307"/>
  <c r="D247" i="268"/>
  <c r="E243" i="268"/>
  <c r="C248" i="268"/>
  <c r="D382" i="268"/>
  <c r="E377" i="268"/>
  <c r="O85" i="307"/>
  <c r="O83" i="307"/>
  <c r="O77" i="307"/>
  <c r="O75" i="307"/>
  <c r="O69" i="307"/>
  <c r="O67" i="307"/>
  <c r="O61" i="307"/>
  <c r="O59" i="307"/>
  <c r="O53" i="307"/>
  <c r="O65" i="307"/>
  <c r="O81" i="307"/>
  <c r="O55" i="307"/>
  <c r="O71" i="307"/>
  <c r="O57" i="307"/>
  <c r="O73" i="307"/>
  <c r="O63" i="307"/>
  <c r="O79" i="307"/>
  <c r="I67" i="307"/>
  <c r="I53" i="307"/>
  <c r="I59" i="307"/>
  <c r="I85" i="307"/>
  <c r="I83" i="307"/>
  <c r="I77" i="307"/>
  <c r="I75" i="307"/>
  <c r="I69" i="307"/>
  <c r="I61" i="307"/>
  <c r="I63" i="307"/>
  <c r="I79" i="307"/>
  <c r="I65" i="307"/>
  <c r="I81" i="307"/>
  <c r="I55" i="307"/>
  <c r="I71" i="307"/>
  <c r="I57" i="307"/>
  <c r="I73" i="307"/>
  <c r="J85" i="307"/>
  <c r="J83" i="307"/>
  <c r="J77" i="307"/>
  <c r="J75" i="307"/>
  <c r="J69" i="307"/>
  <c r="J67" i="307"/>
  <c r="J61" i="307"/>
  <c r="J59" i="307"/>
  <c r="J53" i="307"/>
  <c r="J57" i="307"/>
  <c r="J73" i="307"/>
  <c r="J63" i="307"/>
  <c r="J79" i="307"/>
  <c r="J65" i="307"/>
  <c r="J81" i="307"/>
  <c r="J55" i="307"/>
  <c r="J71" i="307"/>
  <c r="P83" i="307"/>
  <c r="P61" i="307"/>
  <c r="P69" i="307"/>
  <c r="P53" i="307"/>
  <c r="P81" i="307"/>
  <c r="P73" i="307"/>
  <c r="P65" i="307"/>
  <c r="P57" i="307"/>
  <c r="P85" i="307"/>
  <c r="P75" i="307"/>
  <c r="P59" i="307"/>
  <c r="P77" i="307"/>
  <c r="P67" i="307"/>
  <c r="P79" i="307"/>
  <c r="P71" i="307"/>
  <c r="P63" i="307"/>
  <c r="P55" i="307"/>
  <c r="G85" i="307"/>
  <c r="G83" i="307"/>
  <c r="G77" i="307"/>
  <c r="G75" i="307"/>
  <c r="G69" i="307"/>
  <c r="G67" i="307"/>
  <c r="G61" i="307"/>
  <c r="G59" i="307"/>
  <c r="G53" i="307"/>
  <c r="G55" i="307"/>
  <c r="G71" i="307"/>
  <c r="G57" i="307"/>
  <c r="G73" i="307"/>
  <c r="G63" i="307"/>
  <c r="G79" i="307"/>
  <c r="G65" i="307"/>
  <c r="G81" i="307"/>
  <c r="F79" i="307"/>
  <c r="F71" i="307"/>
  <c r="F63" i="307"/>
  <c r="F55" i="307"/>
  <c r="F81" i="307"/>
  <c r="F73" i="307"/>
  <c r="F65" i="307"/>
  <c r="F57" i="307"/>
  <c r="F85" i="307"/>
  <c r="F83" i="307"/>
  <c r="F77" i="307"/>
  <c r="F75" i="307"/>
  <c r="F69" i="307"/>
  <c r="F67" i="307"/>
  <c r="F61" i="307"/>
  <c r="F59" i="307"/>
  <c r="F53" i="307"/>
  <c r="N57" i="307"/>
  <c r="N81" i="307"/>
  <c r="N73" i="307"/>
  <c r="N65" i="307"/>
  <c r="N85" i="307"/>
  <c r="N83" i="307"/>
  <c r="N77" i="307"/>
  <c r="N75" i="307"/>
  <c r="N69" i="307"/>
  <c r="N67" i="307"/>
  <c r="N61" i="307"/>
  <c r="N59" i="307"/>
  <c r="N53" i="307"/>
  <c r="N79" i="307"/>
  <c r="N71" i="307"/>
  <c r="N63" i="307"/>
  <c r="N55" i="307"/>
  <c r="M36" i="307"/>
  <c r="N36" i="307"/>
  <c r="Q14" i="307"/>
  <c r="R14" i="307"/>
  <c r="K14" i="307"/>
  <c r="L14" i="307"/>
  <c r="O36" i="307"/>
  <c r="P36" i="307"/>
  <c r="I14" i="307"/>
  <c r="J14" i="307"/>
  <c r="K36" i="307"/>
  <c r="L36" i="307"/>
  <c r="O14" i="307"/>
  <c r="P14" i="307"/>
  <c r="D377" i="268"/>
  <c r="E379" i="268"/>
  <c r="E383" i="268"/>
  <c r="C383" i="268"/>
  <c r="D374" i="268"/>
  <c r="C382" i="268"/>
  <c r="E248" i="268"/>
  <c r="D246" i="268"/>
  <c r="D388" i="268"/>
  <c r="C244" i="268"/>
  <c r="D251" i="268"/>
  <c r="E247" i="268"/>
  <c r="C246" i="268"/>
  <c r="C247" i="268"/>
  <c r="E249" i="268"/>
  <c r="D243" i="268"/>
  <c r="C242" i="268"/>
  <c r="D244" i="268"/>
  <c r="C250" i="268"/>
  <c r="E245" i="268"/>
  <c r="D248" i="268"/>
  <c r="C251" i="268"/>
  <c r="D245" i="268"/>
  <c r="C243" i="268"/>
  <c r="D249" i="268"/>
  <c r="E250" i="268"/>
  <c r="C245" i="268"/>
  <c r="E246" i="268"/>
  <c r="D242" i="268"/>
  <c r="D250" i="268"/>
  <c r="C249" i="268"/>
  <c r="E244" i="268"/>
  <c r="E251" i="268"/>
  <c r="C380" i="268"/>
  <c r="D385" i="268"/>
  <c r="C388" i="268"/>
  <c r="D380" i="268"/>
  <c r="C384" i="268"/>
  <c r="E388" i="268"/>
  <c r="E387" i="268"/>
  <c r="C387" i="268"/>
  <c r="C386" i="268"/>
  <c r="E385" i="268"/>
  <c r="D386" i="268"/>
  <c r="E386" i="268"/>
  <c r="E384" i="268"/>
  <c r="C385" i="268"/>
  <c r="D384" i="268"/>
  <c r="C389" i="268"/>
  <c r="D387" i="268"/>
  <c r="D389" i="268"/>
  <c r="E389" i="268"/>
  <c r="C381" i="268"/>
  <c r="E374" i="268"/>
  <c r="C378" i="268"/>
  <c r="D373" i="268"/>
  <c r="D378" i="268"/>
  <c r="C372" i="268"/>
  <c r="D372" i="268"/>
  <c r="E373" i="268"/>
  <c r="E380" i="268"/>
  <c r="C373" i="268"/>
  <c r="E378" i="268"/>
  <c r="C375" i="268"/>
  <c r="E376" i="268"/>
  <c r="D375" i="268"/>
  <c r="D376" i="268"/>
  <c r="E375" i="268"/>
  <c r="C377" i="268"/>
  <c r="E381" i="268"/>
  <c r="C376" i="268"/>
  <c r="C379" i="268"/>
  <c r="C374" i="268"/>
  <c r="D379" i="268"/>
  <c r="D381" i="268"/>
  <c r="E160" i="268"/>
  <c r="E3" i="268"/>
  <c r="E372" i="268"/>
  <c r="E382" i="268"/>
  <c r="E242" i="268"/>
  <c r="T45" i="307" l="1"/>
  <c r="S16" i="307"/>
  <c r="S39" i="307" s="1"/>
  <c r="S8" i="307"/>
  <c r="S32" i="307" s="1"/>
  <c r="S15" i="307"/>
  <c r="S38" i="307" s="1"/>
  <c r="S10" i="307"/>
  <c r="S33" i="307" s="1"/>
  <c r="T42" i="307"/>
  <c r="T35" i="307"/>
  <c r="S20" i="307"/>
  <c r="T47" i="307"/>
  <c r="T39" i="307"/>
  <c r="S18" i="307"/>
  <c r="T46" i="307"/>
  <c r="T37" i="307"/>
  <c r="T44" i="307"/>
  <c r="T34" i="307"/>
  <c r="S23" i="307"/>
  <c r="S21" i="307"/>
  <c r="S19" i="307"/>
  <c r="S17" i="307"/>
  <c r="T32" i="307"/>
  <c r="T43" i="307"/>
  <c r="T38" i="307"/>
  <c r="S13" i="307"/>
  <c r="S37" i="307" s="1"/>
  <c r="S11" i="307"/>
  <c r="S34" i="307" s="1"/>
  <c r="S12" i="307"/>
  <c r="S35" i="307" s="1"/>
  <c r="S9" i="307"/>
  <c r="S31" i="307" s="1"/>
  <c r="S22" i="307"/>
  <c r="T41" i="307"/>
  <c r="T33" i="307"/>
  <c r="S24" i="307"/>
  <c r="T40" i="307"/>
  <c r="T31" i="307"/>
  <c r="D78" i="307"/>
  <c r="E78" i="307"/>
  <c r="I78" i="307"/>
  <c r="G78" i="307"/>
  <c r="K78" i="307"/>
  <c r="M78" i="307"/>
  <c r="Q78" i="307"/>
  <c r="F78" i="307"/>
  <c r="J78" i="307"/>
  <c r="C78" i="307"/>
  <c r="N78" i="307"/>
  <c r="R78" i="307"/>
  <c r="O78" i="307"/>
  <c r="P78" i="307"/>
  <c r="H78" i="307"/>
  <c r="L78" i="307"/>
  <c r="M84" i="307"/>
  <c r="Q84" i="307"/>
  <c r="F84" i="307"/>
  <c r="J84" i="307"/>
  <c r="N84" i="307"/>
  <c r="R84" i="307"/>
  <c r="O84" i="307"/>
  <c r="I84" i="307"/>
  <c r="G84" i="307"/>
  <c r="C84" i="307"/>
  <c r="E84" i="307"/>
  <c r="H84" i="307"/>
  <c r="K84" i="307"/>
  <c r="L84" i="307"/>
  <c r="P84" i="307"/>
  <c r="D84" i="307"/>
  <c r="N54" i="307"/>
  <c r="J54" i="307"/>
  <c r="G54" i="307"/>
  <c r="M54" i="307"/>
  <c r="Q54" i="307"/>
  <c r="D54" i="307"/>
  <c r="E54" i="307"/>
  <c r="I54" i="307"/>
  <c r="P54" i="307"/>
  <c r="L54" i="307"/>
  <c r="F54" i="307"/>
  <c r="K54" i="307"/>
  <c r="H54" i="307"/>
  <c r="C54" i="307"/>
  <c r="O54" i="307"/>
  <c r="R54" i="307"/>
  <c r="L86" i="307"/>
  <c r="P86" i="307"/>
  <c r="I86" i="307"/>
  <c r="R86" i="307"/>
  <c r="H86" i="307"/>
  <c r="E86" i="307"/>
  <c r="M86" i="307"/>
  <c r="Q86" i="307"/>
  <c r="N86" i="307"/>
  <c r="F86" i="307"/>
  <c r="J86" i="307"/>
  <c r="K86" i="307"/>
  <c r="G86" i="307"/>
  <c r="C86" i="307"/>
  <c r="D86" i="307"/>
  <c r="O86" i="307"/>
  <c r="D60" i="307"/>
  <c r="M60" i="307"/>
  <c r="Q60" i="307"/>
  <c r="F60" i="307"/>
  <c r="J60" i="307"/>
  <c r="E60" i="307"/>
  <c r="N60" i="307"/>
  <c r="R60" i="307"/>
  <c r="O60" i="307"/>
  <c r="G60" i="307"/>
  <c r="C60" i="307"/>
  <c r="I60" i="307"/>
  <c r="H60" i="307"/>
  <c r="K60" i="307"/>
  <c r="L60" i="307"/>
  <c r="P60" i="307"/>
  <c r="L58" i="307"/>
  <c r="O58" i="307"/>
  <c r="R58" i="307"/>
  <c r="N58" i="307"/>
  <c r="E58" i="307"/>
  <c r="G58" i="307"/>
  <c r="P58" i="307"/>
  <c r="K58" i="307"/>
  <c r="C58" i="307"/>
  <c r="F58" i="307"/>
  <c r="D58" i="307"/>
  <c r="Q58" i="307"/>
  <c r="I58" i="307"/>
  <c r="J58" i="307"/>
  <c r="M58" i="307"/>
  <c r="H56" i="307"/>
  <c r="D56" i="307"/>
  <c r="M56" i="307"/>
  <c r="R56" i="307"/>
  <c r="J56" i="307"/>
  <c r="P56" i="307"/>
  <c r="Q56" i="307"/>
  <c r="N56" i="307"/>
  <c r="G56" i="307"/>
  <c r="I56" i="307"/>
  <c r="C56" i="307"/>
  <c r="K56" i="307"/>
  <c r="E56" i="307"/>
  <c r="L56" i="307"/>
  <c r="O56" i="307"/>
  <c r="E80" i="307"/>
  <c r="J82" i="307"/>
  <c r="F56" i="307"/>
  <c r="L62" i="307"/>
  <c r="P62" i="307"/>
  <c r="I62" i="307"/>
  <c r="E62" i="307"/>
  <c r="N62" i="307"/>
  <c r="M62" i="307"/>
  <c r="Q62" i="307"/>
  <c r="F62" i="307"/>
  <c r="J62" i="307"/>
  <c r="R62" i="307"/>
  <c r="D62" i="307"/>
  <c r="G62" i="307"/>
  <c r="C62" i="307"/>
  <c r="H62" i="307"/>
  <c r="K62" i="307"/>
  <c r="O62" i="307"/>
  <c r="O66" i="307"/>
  <c r="N66" i="307"/>
  <c r="R66" i="307"/>
  <c r="Q66" i="307"/>
  <c r="E66" i="307"/>
  <c r="F66" i="307"/>
  <c r="D66" i="307"/>
  <c r="M66" i="307"/>
  <c r="I66" i="307"/>
  <c r="J66" i="307"/>
  <c r="C66" i="307"/>
  <c r="G66" i="307"/>
  <c r="K66" i="307"/>
  <c r="P66" i="307"/>
  <c r="L66" i="307"/>
  <c r="L64" i="307"/>
  <c r="P64" i="307"/>
  <c r="J64" i="307"/>
  <c r="C64" i="307"/>
  <c r="K64" i="307"/>
  <c r="F64" i="307"/>
  <c r="D64" i="307"/>
  <c r="I64" i="307"/>
  <c r="M64" i="307"/>
  <c r="G64" i="307"/>
  <c r="Q64" i="307"/>
  <c r="E64" i="307"/>
  <c r="O64" i="307"/>
  <c r="R64" i="307"/>
  <c r="N64" i="307"/>
  <c r="H64" i="307"/>
  <c r="E68" i="307"/>
  <c r="J68" i="307"/>
  <c r="R68" i="307"/>
  <c r="L68" i="307"/>
  <c r="N68" i="307"/>
  <c r="G68" i="307"/>
  <c r="K68" i="307"/>
  <c r="O68" i="307"/>
  <c r="C68" i="307"/>
  <c r="P68" i="307"/>
  <c r="Q68" i="307"/>
  <c r="H68" i="307"/>
  <c r="M68" i="307"/>
  <c r="D68" i="307"/>
  <c r="F68" i="307"/>
  <c r="I68" i="307"/>
  <c r="O74" i="307"/>
  <c r="C74" i="307"/>
  <c r="F74" i="307"/>
  <c r="R74" i="307"/>
  <c r="P74" i="307"/>
  <c r="L74" i="307"/>
  <c r="K74" i="307"/>
  <c r="G74" i="307"/>
  <c r="D74" i="307"/>
  <c r="N74" i="307"/>
  <c r="Q74" i="307"/>
  <c r="M74" i="307"/>
  <c r="I74" i="307"/>
  <c r="J74" i="307"/>
  <c r="E74" i="307"/>
  <c r="H74" i="307"/>
  <c r="L72" i="307"/>
  <c r="O72" i="307"/>
  <c r="P72" i="307"/>
  <c r="Q72" i="307"/>
  <c r="K72" i="307"/>
  <c r="R72" i="307"/>
  <c r="M72" i="307"/>
  <c r="N72" i="307"/>
  <c r="C72" i="307"/>
  <c r="F72" i="307"/>
  <c r="D72" i="307"/>
  <c r="G72" i="307"/>
  <c r="I72" i="307"/>
  <c r="E72" i="307"/>
  <c r="H72" i="307"/>
  <c r="J72" i="307"/>
  <c r="H66" i="307"/>
  <c r="F70" i="307"/>
  <c r="Q70" i="307"/>
  <c r="N70" i="307"/>
  <c r="O70" i="307"/>
  <c r="L70" i="307"/>
  <c r="E70" i="307"/>
  <c r="J70" i="307"/>
  <c r="K70" i="307"/>
  <c r="G70" i="307"/>
  <c r="R70" i="307"/>
  <c r="C70" i="307"/>
  <c r="I70" i="307"/>
  <c r="H70" i="307"/>
  <c r="D70" i="307"/>
  <c r="M70" i="307"/>
  <c r="P70" i="307"/>
  <c r="G82" i="307"/>
  <c r="K82" i="307"/>
  <c r="F82" i="307"/>
  <c r="I82" i="307"/>
  <c r="P82" i="307"/>
  <c r="C82" i="307"/>
  <c r="M82" i="307"/>
  <c r="Q82" i="307"/>
  <c r="E82" i="307"/>
  <c r="N82" i="307"/>
  <c r="O82" i="307"/>
  <c r="R82" i="307"/>
  <c r="L82" i="307"/>
  <c r="H82" i="307"/>
  <c r="D82" i="307"/>
  <c r="L80" i="307"/>
  <c r="P80" i="307"/>
  <c r="K80" i="307"/>
  <c r="J80" i="307"/>
  <c r="I80" i="307"/>
  <c r="C80" i="307"/>
  <c r="F80" i="307"/>
  <c r="G80" i="307"/>
  <c r="O80" i="307"/>
  <c r="H80" i="307"/>
  <c r="M80" i="307"/>
  <c r="D80" i="307"/>
  <c r="R80" i="307"/>
  <c r="N80" i="307"/>
  <c r="Q80" i="307"/>
  <c r="H58" i="307"/>
  <c r="F76" i="307"/>
  <c r="J76" i="307"/>
  <c r="N76" i="307"/>
  <c r="R76" i="307"/>
  <c r="M76" i="307"/>
  <c r="D76" i="307"/>
  <c r="G76" i="307"/>
  <c r="C76" i="307"/>
  <c r="O76" i="307"/>
  <c r="H76" i="307"/>
  <c r="L76" i="307"/>
  <c r="P76" i="307"/>
  <c r="E76" i="307"/>
  <c r="I76" i="307"/>
  <c r="K76" i="307"/>
  <c r="Q76" i="307"/>
  <c r="S14" i="307"/>
  <c r="S36" i="307" s="1"/>
  <c r="T36" i="307"/>
  <c r="S82" i="307" l="1"/>
  <c r="S81" i="307" s="1"/>
  <c r="S62" i="307"/>
  <c r="S61" i="307" s="1"/>
  <c r="S86" i="307"/>
  <c r="S85" i="307" s="1"/>
  <c r="S54" i="307"/>
  <c r="S53" i="307" s="1"/>
  <c r="S80" i="307"/>
  <c r="S79" i="307" s="1"/>
  <c r="S60" i="307"/>
  <c r="S59" i="307" s="1"/>
  <c r="S74" i="307"/>
  <c r="S73" i="307" s="1"/>
  <c r="S56" i="307"/>
  <c r="S55" i="307" s="1"/>
  <c r="S70" i="307"/>
  <c r="S69" i="307" s="1"/>
  <c r="S64" i="307"/>
  <c r="S63" i="307" s="1"/>
  <c r="S76" i="307"/>
  <c r="S75" i="307" s="1"/>
  <c r="S72" i="307"/>
  <c r="S71" i="307" s="1"/>
  <c r="S68" i="307"/>
  <c r="S67" i="307" s="1"/>
  <c r="S58" i="307"/>
  <c r="S57" i="307" s="1"/>
  <c r="S84" i="307"/>
  <c r="S83" i="307" s="1"/>
  <c r="S78" i="307"/>
  <c r="S77" i="307" s="1"/>
  <c r="S66" i="307"/>
  <c r="S65" i="307" s="1"/>
  <c r="U36" i="307" l="1"/>
  <c r="U40" i="307"/>
  <c r="U35" i="307"/>
  <c r="U39" i="307"/>
  <c r="U41" i="307"/>
  <c r="U42" i="307"/>
  <c r="U37" i="307"/>
  <c r="U32" i="307"/>
  <c r="U47" i="307"/>
  <c r="U34" i="307"/>
  <c r="U46" i="307"/>
  <c r="U44" i="307"/>
  <c r="U31" i="307"/>
  <c r="U38" i="307"/>
  <c r="U45" i="307"/>
  <c r="U33" i="307"/>
  <c r="U43" i="307"/>
</calcChain>
</file>

<file path=xl/sharedStrings.xml><?xml version="1.0" encoding="utf-8"?>
<sst xmlns="http://schemas.openxmlformats.org/spreadsheetml/2006/main" count="3791" uniqueCount="876">
  <si>
    <t>Baş Hakem</t>
  </si>
  <si>
    <t>Lider</t>
  </si>
  <si>
    <t>Sekreter</t>
  </si>
  <si>
    <t>Hakem</t>
  </si>
  <si>
    <t>SIRA NO</t>
  </si>
  <si>
    <t>ADI VE SOYADI</t>
  </si>
  <si>
    <t>BRANŞ</t>
  </si>
  <si>
    <t>Sıra No</t>
  </si>
  <si>
    <t>Doğum Tarihi</t>
  </si>
  <si>
    <t>Adı ve Soyadı</t>
  </si>
  <si>
    <t>Derece</t>
  </si>
  <si>
    <t>2. SERİ</t>
  </si>
  <si>
    <t>3. SERİ</t>
  </si>
  <si>
    <t>Müsabakalar Direktörü</t>
  </si>
  <si>
    <t>DOĞUM TARİHİ</t>
  </si>
  <si>
    <t>İLİ-KULÜBÜ</t>
  </si>
  <si>
    <t>S.N.</t>
  </si>
  <si>
    <t>ADI SOYADI</t>
  </si>
  <si>
    <t>DERECE</t>
  </si>
  <si>
    <t>Seri Geliş</t>
  </si>
  <si>
    <t>SERİ-KULVAR FORMÜLÜ</t>
  </si>
  <si>
    <t>SIRALAMA</t>
  </si>
  <si>
    <t>KATEGORİSİ</t>
  </si>
  <si>
    <t>YARIŞMANIN YAPILDIĞI İL-
YARIŞMA ADI</t>
  </si>
  <si>
    <t>YARIŞMA TARİHİ</t>
  </si>
  <si>
    <t>YARIŞMA ALANI</t>
  </si>
  <si>
    <t>FORMÜL</t>
  </si>
  <si>
    <t>UZUN</t>
  </si>
  <si>
    <t>YÜKSEK</t>
  </si>
  <si>
    <t>800M-1-1</t>
  </si>
  <si>
    <t>800M-1-2</t>
  </si>
  <si>
    <t>800M-1-3</t>
  </si>
  <si>
    <t>800M-1-4</t>
  </si>
  <si>
    <t>800M-1-5</t>
  </si>
  <si>
    <t>800M-1-6</t>
  </si>
  <si>
    <t>800M-2-1</t>
  </si>
  <si>
    <t>800M-2-2</t>
  </si>
  <si>
    <t>800M-2-3</t>
  </si>
  <si>
    <t>800M-2-4</t>
  </si>
  <si>
    <t>800M-2-5</t>
  </si>
  <si>
    <t>800M-2-6</t>
  </si>
  <si>
    <t>800M-3-1</t>
  </si>
  <si>
    <t>800M-3-2</t>
  </si>
  <si>
    <t>800M-3-3</t>
  </si>
  <si>
    <t>800M-3-4</t>
  </si>
  <si>
    <t>800M-3-5</t>
  </si>
  <si>
    <t>800M-3-6</t>
  </si>
  <si>
    <t>GÖĞÜS NO</t>
  </si>
  <si>
    <t>Göğüs No</t>
  </si>
  <si>
    <t>Formül</t>
  </si>
  <si>
    <t>Yarışma Adı :</t>
  </si>
  <si>
    <t>Yarışmanın Yapıldığı İl :</t>
  </si>
  <si>
    <t>Kategori :</t>
  </si>
  <si>
    <t>Tarih :</t>
  </si>
  <si>
    <t>Yarışma Bilgileri</t>
  </si>
  <si>
    <t>Katılan Sporcu Sayısı :</t>
  </si>
  <si>
    <t>Kayıt Listesi</t>
  </si>
  <si>
    <t>Tarih-Saat :</t>
  </si>
  <si>
    <t>Yarışma :</t>
  </si>
  <si>
    <t>TC NO</t>
  </si>
  <si>
    <r>
      <rPr>
        <b/>
        <sz val="9"/>
        <color indexed="9"/>
        <rFont val="Cambria"/>
        <family val="1"/>
        <charset val="162"/>
      </rPr>
      <t>Rüzgar</t>
    </r>
    <r>
      <rPr>
        <b/>
        <sz val="9"/>
        <color indexed="8"/>
        <rFont val="Cambria"/>
        <family val="1"/>
        <charset val="162"/>
      </rPr>
      <t xml:space="preserve">
ATMA KG.</t>
    </r>
  </si>
  <si>
    <t>800M</t>
  </si>
  <si>
    <t>SERİ</t>
  </si>
  <si>
    <t>KULVAR</t>
  </si>
  <si>
    <t>ATMA-ATLAMA SIRASI</t>
  </si>
  <si>
    <t>YARIŞACAĞI 
BRANŞ</t>
  </si>
  <si>
    <t>PUAN</t>
  </si>
  <si>
    <t>100 Metre</t>
  </si>
  <si>
    <t>800M-1-7</t>
  </si>
  <si>
    <t>800M-1-8</t>
  </si>
  <si>
    <t>800M-2-7</t>
  </si>
  <si>
    <t>800M-2-8</t>
  </si>
  <si>
    <t>800M-3-7</t>
  </si>
  <si>
    <t>800M-3-8</t>
  </si>
  <si>
    <t>100 METRE</t>
  </si>
  <si>
    <t>Start Kontrol</t>
  </si>
  <si>
    <t>YÜKSEK ATLAMA</t>
  </si>
  <si>
    <t>800 METRE</t>
  </si>
  <si>
    <t>UZUN ATLAMA</t>
  </si>
  <si>
    <t>SIRA</t>
  </si>
  <si>
    <t>Puan</t>
  </si>
  <si>
    <t>100 metre</t>
  </si>
  <si>
    <t>100M.ENG</t>
  </si>
  <si>
    <t>1500M</t>
  </si>
  <si>
    <t>GÜLLE</t>
  </si>
  <si>
    <t>DİSK</t>
  </si>
  <si>
    <t>CİRİT</t>
  </si>
  <si>
    <t>100 METRE ENGELLİ</t>
  </si>
  <si>
    <t>1500 METRE</t>
  </si>
  <si>
    <t>GÜLLE ATMA</t>
  </si>
  <si>
    <t>CİRİT ATMA</t>
  </si>
  <si>
    <t>200M</t>
  </si>
  <si>
    <t>400M</t>
  </si>
  <si>
    <t>SIRIK</t>
  </si>
  <si>
    <t>400 METRE</t>
  </si>
  <si>
    <t>200 METRE</t>
  </si>
  <si>
    <t>PİST</t>
  </si>
  <si>
    <t>400M.ENG</t>
  </si>
  <si>
    <t>3000M</t>
  </si>
  <si>
    <t>5000M</t>
  </si>
  <si>
    <t>3000M.ENG</t>
  </si>
  <si>
    <t>ÇEKİÇ</t>
  </si>
  <si>
    <t>4X100 METRE</t>
  </si>
  <si>
    <t>4X400 METRE</t>
  </si>
  <si>
    <t>400 METRE ENGELLİ</t>
  </si>
  <si>
    <t>3000 METRE</t>
  </si>
  <si>
    <t>5000 METRE</t>
  </si>
  <si>
    <t>3000 METRE ENGELLİ</t>
  </si>
  <si>
    <t>İli-Takımı</t>
  </si>
  <si>
    <t>İLİ-TAKIMI</t>
  </si>
  <si>
    <t xml:space="preserve"> </t>
  </si>
  <si>
    <t>Katılan Takım Sayısı :</t>
  </si>
  <si>
    <t>Kulvar No</t>
  </si>
  <si>
    <t>-</t>
  </si>
  <si>
    <t>GENEL PUAN TABLOSU</t>
  </si>
  <si>
    <t>START LİSTESİ</t>
  </si>
  <si>
    <t>SONUÇ LİSTESİ</t>
  </si>
  <si>
    <t>PRINT TIME:</t>
  </si>
  <si>
    <t>1.GÜN YARIŞMA SONUÇLARI</t>
  </si>
  <si>
    <t>2.GÜN YARIŞMA SONUÇLARI</t>
  </si>
  <si>
    <t>2.GÜN PUANI</t>
  </si>
  <si>
    <t>1.GÜN PUANI</t>
  </si>
  <si>
    <t>TOPLAM PUAN</t>
  </si>
  <si>
    <t>PB</t>
  </si>
  <si>
    <t>SB</t>
  </si>
  <si>
    <t>START LİSTELERİ</t>
  </si>
  <si>
    <t>1.SERİ</t>
  </si>
  <si>
    <t>800 METRE 1.SERİ</t>
  </si>
  <si>
    <t>800 METRE 2.SERİ</t>
  </si>
  <si>
    <t>Reaksiyon Zamanı</t>
  </si>
  <si>
    <r>
      <t xml:space="preserve">Doğum Tarihi
</t>
    </r>
    <r>
      <rPr>
        <sz val="11"/>
        <color indexed="56"/>
        <rFont val="Cambria"/>
        <family val="1"/>
        <charset val="162"/>
      </rPr>
      <t>Gün/Ay/Yıl</t>
    </r>
  </si>
  <si>
    <t>Hava Durumu ve Sıcaklığı:</t>
  </si>
  <si>
    <t>100M</t>
  </si>
  <si>
    <t>800 METRE 3.SERİ</t>
  </si>
  <si>
    <t>100m</t>
  </si>
  <si>
    <t>200m</t>
  </si>
  <si>
    <t>400m</t>
  </si>
  <si>
    <t>800m</t>
  </si>
  <si>
    <t>1500m</t>
  </si>
  <si>
    <t>Yüksek</t>
  </si>
  <si>
    <t>Uzun</t>
  </si>
  <si>
    <t>Üçadım</t>
  </si>
  <si>
    <t>Sırık</t>
  </si>
  <si>
    <t>Gülle</t>
  </si>
  <si>
    <t>Disk</t>
  </si>
  <si>
    <t>Cirit</t>
  </si>
  <si>
    <t>Gençlik ve Spor Bakanlığı
Spor Genel Müdürlüğü
Spor Faaliyetleri Daire Başkanlığı</t>
  </si>
  <si>
    <t>300m
Yıldız</t>
  </si>
  <si>
    <t>4X100M
Yıldız</t>
  </si>
  <si>
    <t>DNS</t>
  </si>
  <si>
    <t>DNF</t>
  </si>
  <si>
    <t>NM</t>
  </si>
  <si>
    <t>DQ</t>
  </si>
  <si>
    <t>200M-1-1</t>
  </si>
  <si>
    <t>200M-1-2</t>
  </si>
  <si>
    <t>200M-1-3</t>
  </si>
  <si>
    <t>200M-1-4</t>
  </si>
  <si>
    <t>200M-1-5</t>
  </si>
  <si>
    <t>200M-1-6</t>
  </si>
  <si>
    <t>200M-1-7</t>
  </si>
  <si>
    <t>200M-1-8</t>
  </si>
  <si>
    <t>200M-2-1</t>
  </si>
  <si>
    <t>200M-2-2</t>
  </si>
  <si>
    <t>200M-2-3</t>
  </si>
  <si>
    <t>200M-2-4</t>
  </si>
  <si>
    <t>200M-2-5</t>
  </si>
  <si>
    <t>200M-2-6</t>
  </si>
  <si>
    <t>200M-2-7</t>
  </si>
  <si>
    <t>200M-2-8</t>
  </si>
  <si>
    <t>200M-3-1</t>
  </si>
  <si>
    <t>200M-3-2</t>
  </si>
  <si>
    <t>200M-3-3</t>
  </si>
  <si>
    <t>200M-3-4</t>
  </si>
  <si>
    <t>200M-3-5</t>
  </si>
  <si>
    <t>200M-3-6</t>
  </si>
  <si>
    <t>200M-3-7</t>
  </si>
  <si>
    <t>200M-3-8</t>
  </si>
  <si>
    <t>İsveç-1-1</t>
  </si>
  <si>
    <t>İsveç-1-2</t>
  </si>
  <si>
    <t>İsveç-1-3</t>
  </si>
  <si>
    <t>İsveç-1-4</t>
  </si>
  <si>
    <t>İsveç-1-5</t>
  </si>
  <si>
    <t>İsveç-1-6</t>
  </si>
  <si>
    <t>İsveç-1-7</t>
  </si>
  <si>
    <t>İsveç-1-8</t>
  </si>
  <si>
    <t>İsveç-2-1</t>
  </si>
  <si>
    <t>İsveç-2-2</t>
  </si>
  <si>
    <t>İsveç-2-3</t>
  </si>
  <si>
    <t>İsveç-2-4</t>
  </si>
  <si>
    <t>İsveç-2-5</t>
  </si>
  <si>
    <t>İsveç-2-6</t>
  </si>
  <si>
    <t>İsveç-2-7</t>
  </si>
  <si>
    <t>İsveç-2-8</t>
  </si>
  <si>
    <t>300M.ENG-1-1</t>
  </si>
  <si>
    <t>300M.ENG-1-2</t>
  </si>
  <si>
    <t>300M.ENG-1-3</t>
  </si>
  <si>
    <t>300M.ENG-1-4</t>
  </si>
  <si>
    <t>300M.ENG-1-5</t>
  </si>
  <si>
    <t>300M.ENG-1-6</t>
  </si>
  <si>
    <t>300M.ENG-1-7</t>
  </si>
  <si>
    <t>300M.ENG-1-8</t>
  </si>
  <si>
    <t>300M.ENG-2-1</t>
  </si>
  <si>
    <t>300M.ENG-2-2</t>
  </si>
  <si>
    <t>300M.ENG-2-3</t>
  </si>
  <si>
    <t>300M.ENG-2-4</t>
  </si>
  <si>
    <t>300M.ENG-2-5</t>
  </si>
  <si>
    <t>300M.ENG-2-6</t>
  </si>
  <si>
    <t>300M.ENG-2-7</t>
  </si>
  <si>
    <t>300M.ENG-2-8</t>
  </si>
  <si>
    <t>ÜÇADIM-1</t>
  </si>
  <si>
    <t>ÜÇADIM-2</t>
  </si>
  <si>
    <t>ÜÇADIM-3</t>
  </si>
  <si>
    <t>ÜÇADIM-4</t>
  </si>
  <si>
    <t>ÜÇADIM-5</t>
  </si>
  <si>
    <t>ÜÇADIM-6</t>
  </si>
  <si>
    <t>ÜÇADIM-7</t>
  </si>
  <si>
    <t>ÜÇADIM-8</t>
  </si>
  <si>
    <t>ÜÇADIM-9</t>
  </si>
  <si>
    <t>ÜÇADIM-10</t>
  </si>
  <si>
    <t>ÜÇADIM-11</t>
  </si>
  <si>
    <t>ÜÇADIM-12</t>
  </si>
  <si>
    <t>ÜÇADIM-13</t>
  </si>
  <si>
    <t>ÜÇADIM-14</t>
  </si>
  <si>
    <t>SIRIK-1</t>
  </si>
  <si>
    <t>SIRIK-2</t>
  </si>
  <si>
    <t>SIRIK-3</t>
  </si>
  <si>
    <t>SIRIK-4</t>
  </si>
  <si>
    <t>SIRIK-5</t>
  </si>
  <si>
    <t>SIRIK-6</t>
  </si>
  <si>
    <t>SIRIK-7</t>
  </si>
  <si>
    <t>SIRIK-8</t>
  </si>
  <si>
    <t>SIRIK-9</t>
  </si>
  <si>
    <t>SIRIK-10</t>
  </si>
  <si>
    <t>SIRIK-11</t>
  </si>
  <si>
    <t>SIRIK-12</t>
  </si>
  <si>
    <t>SIRIK-13</t>
  </si>
  <si>
    <t>SIRIK-14</t>
  </si>
  <si>
    <t>DİSK-1</t>
  </si>
  <si>
    <t>DİSK-2</t>
  </si>
  <si>
    <t>DİSK-3</t>
  </si>
  <si>
    <t>DİSK-4</t>
  </si>
  <si>
    <t>DİSK-5</t>
  </si>
  <si>
    <t>DİSK-6</t>
  </si>
  <si>
    <t>DİSK-7</t>
  </si>
  <si>
    <t>DİSK-8</t>
  </si>
  <si>
    <t>DİSK-9</t>
  </si>
  <si>
    <t>DİSK-10</t>
  </si>
  <si>
    <t>DİSK-11</t>
  </si>
  <si>
    <t>DİSK-12</t>
  </si>
  <si>
    <t>DİSK-13</t>
  </si>
  <si>
    <t>DİSK-14</t>
  </si>
  <si>
    <t>DİSK ATMA</t>
  </si>
  <si>
    <t>300 METRE ENGEL</t>
  </si>
  <si>
    <t>İSVEÇ BAYRAK</t>
  </si>
  <si>
    <t>300M.ENG</t>
  </si>
  <si>
    <t>ÜÇADIM</t>
  </si>
  <si>
    <t>3000M-1-1</t>
  </si>
  <si>
    <t>3000M-1-2</t>
  </si>
  <si>
    <t>3000M-1-3</t>
  </si>
  <si>
    <t>3000M-1-4</t>
  </si>
  <si>
    <t>3000M-1-5</t>
  </si>
  <si>
    <t>3000M-1-6</t>
  </si>
  <si>
    <t>3000M-1-7</t>
  </si>
  <si>
    <t>3000M-1-8</t>
  </si>
  <si>
    <t>3000M-2-1</t>
  </si>
  <si>
    <t>3000M-2-2</t>
  </si>
  <si>
    <t>3000M-2-3</t>
  </si>
  <si>
    <t>3000M-2-4</t>
  </si>
  <si>
    <t>3000M-2-5</t>
  </si>
  <si>
    <t>3000M-2-6</t>
  </si>
  <si>
    <t>110 METRE ENGEL</t>
  </si>
  <si>
    <t>SIRIKLA ATLAMA</t>
  </si>
  <si>
    <t>ÜÇADIM ATLAMA</t>
  </si>
  <si>
    <t>110M.ENG</t>
  </si>
  <si>
    <t>GENÇ VE YILDIZ ERKEKLER PUAN TABLOSU</t>
  </si>
  <si>
    <t>FOTO FİNİSH</t>
  </si>
  <si>
    <t>ATLAMALAR</t>
  </si>
  <si>
    <t>ATMALAR</t>
  </si>
  <si>
    <r>
      <rPr>
        <b/>
        <sz val="12"/>
        <color indexed="10"/>
        <rFont val="Cambria"/>
        <family val="1"/>
        <charset val="162"/>
      </rPr>
      <t>100 m H</t>
    </r>
    <r>
      <rPr>
        <b/>
        <sz val="12"/>
        <rFont val="Cambria"/>
        <family val="1"/>
        <charset val="162"/>
      </rPr>
      <t xml:space="preserve">
110m H</t>
    </r>
  </si>
  <si>
    <t>300m H</t>
  </si>
  <si>
    <t>2000m
Yıldız</t>
  </si>
  <si>
    <t>3000m</t>
  </si>
  <si>
    <t>İsveç 
Bayrak</t>
  </si>
  <si>
    <t>Rüzgar:</t>
  </si>
  <si>
    <t>HASAN ALİ GÖKÇEN</t>
  </si>
  <si>
    <t xml:space="preserve"> İBRAHİM ERDOĞAN</t>
  </si>
  <si>
    <t>İBRAHİM ŞUAYP ULUTAŞ</t>
  </si>
  <si>
    <t>MURAT AKKOYUN</t>
  </si>
  <si>
    <t>FERDİ İPŞİR</t>
  </si>
  <si>
    <t>ORÇUN KAĞAN GÜRLER</t>
  </si>
  <si>
    <t>KADİR BOZKAYA</t>
  </si>
  <si>
    <t>MUSTAFA GÖKCEN</t>
  </si>
  <si>
    <t>İSMAİL UĞUR YILDIZ</t>
  </si>
  <si>
    <t>VAYİT TAYİR</t>
  </si>
  <si>
    <t>KADİR ÖZGÜR</t>
  </si>
  <si>
    <t>GÖKSEL ATALAY</t>
  </si>
  <si>
    <t>DAVUT VEZİR</t>
  </si>
  <si>
    <t>MUHAMMET TÜRK</t>
  </si>
  <si>
    <t>EMRE CAN EKİN</t>
  </si>
  <si>
    <t>ALİ EMRE YILMAZ</t>
  </si>
  <si>
    <t>AYDIN HÜLAGÜ</t>
  </si>
  <si>
    <t>ALİ EKİNCİ</t>
  </si>
  <si>
    <t>ALİ EMRE SARIGEDİK</t>
  </si>
  <si>
    <t xml:space="preserve">ALİ EMRE YILMAZ </t>
  </si>
  <si>
    <t>ADİL BERK ÖKSÜZ</t>
  </si>
  <si>
    <t>MUHAMMED EMİN ÇOLAK</t>
  </si>
  <si>
    <t xml:space="preserve">HALİL ÖZKAN </t>
  </si>
  <si>
    <t>MELİH CAN MANAV</t>
  </si>
  <si>
    <t>ALPER BURAK ALTUĞ</t>
  </si>
  <si>
    <t>İSVEÇ--</t>
  </si>
  <si>
    <t>İSVEÇ</t>
  </si>
  <si>
    <t>HASAN ALİ KARAKAYA</t>
  </si>
  <si>
    <t>OZAN BARAN KILIÇ</t>
  </si>
  <si>
    <t>ŞEVKET ŞAHİN</t>
  </si>
  <si>
    <t>OKAN İKİZ</t>
  </si>
  <si>
    <t>SİNAN ÖZATA</t>
  </si>
  <si>
    <t>SAMET MUHUTTİN ÖZATA</t>
  </si>
  <si>
    <t>EMRE AKCAKOCA</t>
  </si>
  <si>
    <t>MEVLÜT ALBAZ</t>
  </si>
  <si>
    <t>RIZA GÜLDÜR</t>
  </si>
  <si>
    <t>MUHAMMET HALİS ACAR</t>
  </si>
  <si>
    <t>MUSTAFA YÜCEL SARIÇAY</t>
  </si>
  <si>
    <t>HASAN KORKMAZ</t>
  </si>
  <si>
    <t>RAMAZAN ÇAĞDAŞ</t>
  </si>
  <si>
    <t>YUSUF  SANCAR</t>
  </si>
  <si>
    <t>MUZAFFER  ÖRS</t>
  </si>
  <si>
    <t>HASAN  ERSOY</t>
  </si>
  <si>
    <t>HASAN YILDIRIM</t>
  </si>
  <si>
    <t>İLHAN SANCAR</t>
  </si>
  <si>
    <t>ERAY YAHŞİ</t>
  </si>
  <si>
    <t>HAKAN TINGIR</t>
  </si>
  <si>
    <t>NAİL GÜRPINAR</t>
  </si>
  <si>
    <t>OSMAN ÇETİN</t>
  </si>
  <si>
    <t>SALİH DAL</t>
  </si>
  <si>
    <t xml:space="preserve">SERHAT ÇOBAN </t>
  </si>
  <si>
    <t>ÖMER KÜÇÜKKAYA</t>
  </si>
  <si>
    <t>OSMAN AKKURT</t>
  </si>
  <si>
    <t>ÇAGRI KARAKAYA</t>
  </si>
  <si>
    <t>ERSİNÇARBOGA</t>
  </si>
  <si>
    <t>EYÜPHAN ÖZTÜRK</t>
  </si>
  <si>
    <t>İRFAN YILMAZ</t>
  </si>
  <si>
    <t>SELAHATTİN BAĞCIK</t>
  </si>
  <si>
    <t xml:space="preserve">ÜMİT AKKAYA </t>
  </si>
  <si>
    <t>HAMZA ARSLAN</t>
  </si>
  <si>
    <t>SÜLEYMAN OĞUZ PESİN</t>
  </si>
  <si>
    <t>HÜSEYİN ÇOBAN</t>
  </si>
  <si>
    <t>YASİN AYDIN</t>
  </si>
  <si>
    <t>MUSTAFA TOKDEMİR</t>
  </si>
  <si>
    <t>FURKAN BAYRAMOĞLU</t>
  </si>
  <si>
    <t>BURAK BAŞYİĞİT</t>
  </si>
  <si>
    <t>OKAN ARMAN</t>
  </si>
  <si>
    <t>ÖMER ÖKTEN</t>
  </si>
  <si>
    <t>ENES ARSLAN</t>
  </si>
  <si>
    <t>ZİYA BERKE ŞEREMET</t>
  </si>
  <si>
    <t>GÖKAY AYBEY</t>
  </si>
  <si>
    <t>ŞEVKET SOLMAZ</t>
  </si>
  <si>
    <t>BATUHAN ÇAVDAR</t>
  </si>
  <si>
    <t>HÜSEYİN UYGUN</t>
  </si>
  <si>
    <t>EFKAN BAL</t>
  </si>
  <si>
    <t>KÜRŞAD ÖZDEMİR</t>
  </si>
  <si>
    <t>ASIM BERK AKSUNGUR</t>
  </si>
  <si>
    <t>HÜSEYİN ENES KAYA</t>
  </si>
  <si>
    <t>ÖMER FARUK KOCABAY</t>
  </si>
  <si>
    <t>ALİ RIZA DURMAZ</t>
  </si>
  <si>
    <t>ALİ SELİM ŞAHİN</t>
  </si>
  <si>
    <t>LOKMAN ENES CERİT</t>
  </si>
  <si>
    <t>İSMAİL AKKUŞ</t>
  </si>
  <si>
    <t>FURKAN DURAN</t>
  </si>
  <si>
    <t>CEM IŞLAKCA</t>
  </si>
  <si>
    <t>SÜLEYMAN AKKGÜN</t>
  </si>
  <si>
    <t>TUNAHAN BAYRAM</t>
  </si>
  <si>
    <t>FURKAN ÇİTKIRAN</t>
  </si>
  <si>
    <t>FARUK AKIN</t>
  </si>
  <si>
    <t>SERKAN ÖZDEMİR</t>
  </si>
  <si>
    <t>MURAT DAMAR</t>
  </si>
  <si>
    <t>KAAN KILINÇ</t>
  </si>
  <si>
    <t>KAZIM YAVUZ</t>
  </si>
  <si>
    <t>OSMAN DEMİR</t>
  </si>
  <si>
    <t>TUNA OZAN GÖK</t>
  </si>
  <si>
    <t>ERTAN BURAN</t>
  </si>
  <si>
    <t>BURAK YILMAZ</t>
  </si>
  <si>
    <t>ERKAN EVRAN</t>
  </si>
  <si>
    <t>M. SEFA BİLİCİ</t>
  </si>
  <si>
    <t>METEHAN ATALAY</t>
  </si>
  <si>
    <t>AYHAN YILMAZ</t>
  </si>
  <si>
    <t>ADEM ASİ</t>
  </si>
  <si>
    <t>SÜLEYMAN TURAN TEGİZ</t>
  </si>
  <si>
    <t>YUSUF ÖZBEK</t>
  </si>
  <si>
    <t>SÜLEYMAN YARANERİ</t>
  </si>
  <si>
    <t>EMRE OYMAK</t>
  </si>
  <si>
    <t>EMİRHAN DÖNER</t>
  </si>
  <si>
    <t>SİNAN SERİN</t>
  </si>
  <si>
    <t>SİNAN MARAL</t>
  </si>
  <si>
    <t>FERHAT ATMACA</t>
  </si>
  <si>
    <t>MUZAFFER ÇAĞLAYAN</t>
  </si>
  <si>
    <t>EMİRHAN SAĞLAM</t>
  </si>
  <si>
    <t>ŞÜKRÜ GÜN</t>
  </si>
  <si>
    <t>BEHİÇ CAN ÜNAL</t>
  </si>
  <si>
    <t>EROL PINARBAŞ</t>
  </si>
  <si>
    <t>MUSTAFA PINARBAŞ</t>
  </si>
  <si>
    <t>HÜSEYİN EMRE GÜNAY</t>
  </si>
  <si>
    <t>HASAN CENK ERDEM</t>
  </si>
  <si>
    <t>YAŞAR ÖMER ÖZEN</t>
  </si>
  <si>
    <t>KADİR BOZKAYA
İSMAİL UĞUR YILDIZ
KADİR ÖZGÜR
MUSTAFA GÖKCEN</t>
  </si>
  <si>
    <t>ALİ EMRE YILMAZ
AYDIN HÜLAGÜ
ALİ EMRE SARIGEDİK
ALİ EKİNCİ</t>
  </si>
  <si>
    <t>İLHAN SANCAR
HASAN YILDIRIM
YUSUF  SANCAR
MUZAFFER  ÖRS</t>
  </si>
  <si>
    <t>SELAHATTİN BAĞCIK
ÜMİT AKKAYA 
ZİYA BERKE ŞEREMET
HAMZA ARSLAN</t>
  </si>
  <si>
    <t>KÜRŞAD ÖZDEMİR
ASIM BERK AKSUNGUR
ALİ RIZA DURMAZ
HÜSEYİN ENES KAYA</t>
  </si>
  <si>
    <t>SERKAN ÖZDEMİR
TUNA OZAN GÖK
M. SEFA BİLİCİ
MURAT DAMAR</t>
  </si>
  <si>
    <t>ADEM ASİ
SÜLEYMAN TURAN TEGİZ
YUSUF ÖZBEK
SÜLEYMAN YARANERİ</t>
  </si>
  <si>
    <t xml:space="preserve">
</t>
  </si>
  <si>
    <t>HASAN SÜLEYMAN ÇELİK</t>
  </si>
  <si>
    <t>MEHMET ALİ ARILIK</t>
  </si>
  <si>
    <t>ŞABAN ÖZDAŞ</t>
  </si>
  <si>
    <t>DOĞAN DANSIK</t>
  </si>
  <si>
    <t>FURKAN  YENİLMEZ</t>
  </si>
  <si>
    <t>UMUTCAN ÇAPACI</t>
  </si>
  <si>
    <t>MEHMET ALİ ARILIK
DOĞAN DANSIK
FURKAN  YENİLMEZ
HASAN SÜLEYMAN ÇELİK</t>
  </si>
  <si>
    <t>YUSUF ASLAN</t>
  </si>
  <si>
    <t>YUSUF GERBOĞA</t>
  </si>
  <si>
    <t>FURKAN HALİS KAN</t>
  </si>
  <si>
    <t>KADİR KETENCİ</t>
  </si>
  <si>
    <t>MUHAMMED OSMAN ER</t>
  </si>
  <si>
    <t>MEHMET SARAÇ</t>
  </si>
  <si>
    <t>MEHMET OKUMUŞ</t>
  </si>
  <si>
    <t>SÜLEYMAN KIZILHAN</t>
  </si>
  <si>
    <t>BERKAY AKTEKE</t>
  </si>
  <si>
    <t>BERKAY ÇİÇEK</t>
  </si>
  <si>
    <t>GÜRKAN ADIYAMAN</t>
  </si>
  <si>
    <t>TAYLAN YILDIZ</t>
  </si>
  <si>
    <t>BERKAY AKTEKE
YUSUF ASLAN
BERKAY ÇİÇEK
YUSUF GERBOĞA</t>
  </si>
  <si>
    <t>SERHAT KAÇAR</t>
  </si>
  <si>
    <t>BURAK GÜMÜŞTAŞ</t>
  </si>
  <si>
    <t>ABDULLAH KAPLAN</t>
  </si>
  <si>
    <t>YUSUF ALİ SİNCANLI</t>
  </si>
  <si>
    <t>YUSF ALİ SİNCANLI</t>
  </si>
  <si>
    <t>FURKAN KİRİŞCİ</t>
  </si>
  <si>
    <t>BERKE GÖKKAYA</t>
  </si>
  <si>
    <t>SEMİH TAŞPINAR</t>
  </si>
  <si>
    <t>MEHMET KALAN</t>
  </si>
  <si>
    <t>SERHAT KAÇAR
FURKAN KİRİŞCİ
SEMİH TAŞPINAR
MEHMET KALAN</t>
  </si>
  <si>
    <t>İLKER GÜNDOĞDU</t>
  </si>
  <si>
    <t>BURAK SEFA ŞİBİR</t>
  </si>
  <si>
    <t>SELÇUK ACAR</t>
  </si>
  <si>
    <t>ASIM KIRAN</t>
  </si>
  <si>
    <t xml:space="preserve">HİDAYET YAVUZ </t>
  </si>
  <si>
    <t>ÖMER CAN KARATAŞ</t>
  </si>
  <si>
    <t>YUSUF KANDEMİR</t>
  </si>
  <si>
    <t>BURAK SEFA ŞİBİR
HİDAYET YAVUZ 
SELÇUK ACAR
İLKER GÜNDOĞDU</t>
  </si>
  <si>
    <t xml:space="preserve">YAŞAR TOKA </t>
  </si>
  <si>
    <t>DİREN EKİZ</t>
  </si>
  <si>
    <t xml:space="preserve">MEHMET ALİ ÇİMEN </t>
  </si>
  <si>
    <t xml:space="preserve">BÜNYAMİN KARACA </t>
  </si>
  <si>
    <t>İSA KAYA</t>
  </si>
  <si>
    <t>YAŞAR TOKA</t>
  </si>
  <si>
    <t>MEHMET AKDEMİR</t>
  </si>
  <si>
    <t>BURAK EMRE</t>
  </si>
  <si>
    <t>KEREM YURDAŞ</t>
  </si>
  <si>
    <t xml:space="preserve">HİMMET ÇALLI </t>
  </si>
  <si>
    <t xml:space="preserve">DİYAR DAŞKIN </t>
  </si>
  <si>
    <t xml:space="preserve">KEREM YURDAŞ
DİREN EKİZ
YAŞAR TOKA
HİMMET ÇALLI </t>
  </si>
  <si>
    <t>AHMET ÇALLI</t>
  </si>
  <si>
    <t>HABİP KOCABIYIK</t>
  </si>
  <si>
    <t>RESÜL GÖKTÜRK</t>
  </si>
  <si>
    <t>AHMET KEREM ÇELİKTÜRK</t>
  </si>
  <si>
    <t>TANER ERKAN</t>
  </si>
  <si>
    <t>MELİH ÇELİKKAYA</t>
  </si>
  <si>
    <t>ÜMİT BEDİRER</t>
  </si>
  <si>
    <t>MERT KAYA</t>
  </si>
  <si>
    <t>TAYFUN ÇANKAYA</t>
  </si>
  <si>
    <t>HABİP KOCABIYIK
MERT KAYA
TAYFUN ÇANKAYA
AHMET ÇALLI</t>
  </si>
  <si>
    <t>ABDURRAHMAN ALTINTAŞ</t>
  </si>
  <si>
    <t>ATAKAN ÇOBANLAR</t>
  </si>
  <si>
    <t>BURKAY ESLEM CONKUŞ</t>
  </si>
  <si>
    <t>EMİN KARAKOL</t>
  </si>
  <si>
    <t>HÜSEYİN KAVSARA</t>
  </si>
  <si>
    <t>KEMAL GÜL</t>
  </si>
  <si>
    <t>SAMET ÜNSAL</t>
  </si>
  <si>
    <t>YUSUF BUĞRA SARI</t>
  </si>
  <si>
    <t>YAVUZ MİRZA BİLGİN</t>
  </si>
  <si>
    <t>RAFET TURNAL</t>
  </si>
  <si>
    <t>TOLGA ELYILMAZ</t>
  </si>
  <si>
    <t>YASİN YENGEÇ</t>
  </si>
  <si>
    <t>ANIL CAN ÜNER</t>
  </si>
  <si>
    <t>ABDURRAHMAN ŞENYURT</t>
  </si>
  <si>
    <t>HASAN AYBİLEK</t>
  </si>
  <si>
    <t>MERT ÖZFİDAN</t>
  </si>
  <si>
    <t>UFUK ŞAHİN</t>
  </si>
  <si>
    <t>ULAŞ USTAER</t>
  </si>
  <si>
    <t>MEHMET YAŞAR</t>
  </si>
  <si>
    <t>ERHAN AYTEKİN</t>
  </si>
  <si>
    <t>SAMET ÇİL</t>
  </si>
  <si>
    <t>ÖMER KARAÇOBAN</t>
  </si>
  <si>
    <t>ABDULSAMET NİYAZ</t>
  </si>
  <si>
    <t>RABİA BÖBECİ</t>
  </si>
  <si>
    <t>HAVA ŞAMA</t>
  </si>
  <si>
    <t>GÜLSUDE GEYİK</t>
  </si>
  <si>
    <t>FATMANUR YURTSEVER</t>
  </si>
  <si>
    <t>ATİYE NAZLICAN KOPMAZ</t>
  </si>
  <si>
    <t>İKRA ERGÜL</t>
  </si>
  <si>
    <t>HAVA ŞAMA
FATMANUR YURTSEVER
GÜLSUDE GEYİK
RABİA BÖBECİ</t>
  </si>
  <si>
    <t>ZEYNEP ÇETİNDAMAR</t>
  </si>
  <si>
    <t>AYŞENUR OĞUZ</t>
  </si>
  <si>
    <t>HÜMEYRA ÖZEREN</t>
  </si>
  <si>
    <t>SUDE TURHAN</t>
  </si>
  <si>
    <t>ECEM DÜDÜKCÜ</t>
  </si>
  <si>
    <t>AYŞENUR OĞUZ
ZEYNEP ÇETİNDAMAR
ECEM DÜDÜKCÜ
SUDE TURHAN</t>
  </si>
  <si>
    <t>EMİNE BÜŞRA DÖNMEZ</t>
  </si>
  <si>
    <t>İLAYDA DURSUN</t>
  </si>
  <si>
    <t>RAHİME ABAY</t>
  </si>
  <si>
    <t>BÜŞRA ÖZTÜRK</t>
  </si>
  <si>
    <t>MELİSA SİBEL MİNARECİ</t>
  </si>
  <si>
    <t>CEYLİN CİNDEMİR</t>
  </si>
  <si>
    <t xml:space="preserve">MERYEM NUR TAMER </t>
  </si>
  <si>
    <t>GÖNÜL UÇAN</t>
  </si>
  <si>
    <t>HELİN TAŞDAN</t>
  </si>
  <si>
    <t>MERYEM NUR TAMER 
EMİNE BÜŞRA DÖNMEZ
İLAYDA DURSUN
GÖNÜL UÇAN</t>
  </si>
  <si>
    <t>HURİYE KARAÇAM</t>
  </si>
  <si>
    <t>FATMA  KÖK</t>
  </si>
  <si>
    <t>MELEK AKDOĞAN</t>
  </si>
  <si>
    <t>SERRA BENSU TANER</t>
  </si>
  <si>
    <t>HAFİZE AKBIYIK</t>
  </si>
  <si>
    <t>MÜZEYYEN TOK</t>
  </si>
  <si>
    <t>HURİYE KARAÇAM
MELEK AKDOĞAN
HAFİZE AKBIYIK
FATMA  KÖK</t>
  </si>
  <si>
    <t>İLMAZE ALAZEYBEK</t>
  </si>
  <si>
    <t>DUYGU BUL</t>
  </si>
  <si>
    <t>İLKNUR SARIAYDIN</t>
  </si>
  <si>
    <t>EZGİ NİL ÖNER</t>
  </si>
  <si>
    <t>BELMA BİCAN ÇAKMAKCU</t>
  </si>
  <si>
    <t>HURİYE NUR KARAKAYA</t>
  </si>
  <si>
    <t>ATİKENUR DEMİRALAN</t>
  </si>
  <si>
    <t>İREM NUR BAYRAM</t>
  </si>
  <si>
    <t>ATİKENUR DEMİRALAN
HURİYE NUR KARAKAYA
İLMAZE ALAZEYBEK
DUYGU BUL</t>
  </si>
  <si>
    <t>ALEYNA ESEN</t>
  </si>
  <si>
    <t>AYŞEGÜL KAPKIRAN</t>
  </si>
  <si>
    <t>CEREN CANAVAR</t>
  </si>
  <si>
    <t>DİLAN YILDIRIM</t>
  </si>
  <si>
    <t>EMİNE UÇAR</t>
  </si>
  <si>
    <t>GÜLBAHAR TURHAN</t>
  </si>
  <si>
    <t>MERVE ERDEN</t>
  </si>
  <si>
    <t>NEJLA BARDAKÇI</t>
  </si>
  <si>
    <t>SELENAY KAŞMAZ</t>
  </si>
  <si>
    <t>SEVGİ AKYOL</t>
  </si>
  <si>
    <t>SILA KÖSEOĞLU</t>
  </si>
  <si>
    <t>TÜLİN BİLGE</t>
  </si>
  <si>
    <t>CENNET CEREN ÜNDEN</t>
  </si>
  <si>
    <t>CEREN ÖZDEMİR</t>
  </si>
  <si>
    <t>ESRA KESKİN</t>
  </si>
  <si>
    <t>BUSE KURU</t>
  </si>
  <si>
    <t>GÜLTEN KONUK</t>
  </si>
  <si>
    <t>HATİCE ÜSTÜNTAŞ</t>
  </si>
  <si>
    <t>ŞEYMA İÇÇELİK</t>
  </si>
  <si>
    <t>KEZİBAN ŞEKERCİ</t>
  </si>
  <si>
    <t>KEVSER BERFİN ORUÇ</t>
  </si>
  <si>
    <t>TUĞBA ŞENOĞLU</t>
  </si>
  <si>
    <t>MERVE ACAR</t>
  </si>
  <si>
    <t>SEVAL SERÇE</t>
  </si>
  <si>
    <t>FADİM KAHRAMAN</t>
  </si>
  <si>
    <t>HATİCE KURNAZ</t>
  </si>
  <si>
    <t>SUDE ŞAVKLI</t>
  </si>
  <si>
    <t>DUYGU KAÇAR</t>
  </si>
  <si>
    <t>HURİYE YILDIRIM</t>
  </si>
  <si>
    <t>HATİCE GENÇ</t>
  </si>
  <si>
    <t>MELEK MURAD</t>
  </si>
  <si>
    <t>NACİYE AYDEMİR</t>
  </si>
  <si>
    <t xml:space="preserve">NİSBET ÖZCAN </t>
  </si>
  <si>
    <t>FADİM KAHRAMAN
HURİYE YILDIRIM
SUDE ŞAVKLI
HATİCE KURNAZ</t>
  </si>
  <si>
    <t>ÜMMÜHAN NUR ZEYBEK</t>
  </si>
  <si>
    <t>ALEYNA  ÇOMAK</t>
  </si>
  <si>
    <t>BERŞAN KURTULMUŞ</t>
  </si>
  <si>
    <t>GAMZE  MEMİŞ</t>
  </si>
  <si>
    <t>GAMZE NUR GÜNEY</t>
  </si>
  <si>
    <t>ARİFE NUR BODUR</t>
  </si>
  <si>
    <t>DAMLA NUR ÖMÜRLÜ</t>
  </si>
  <si>
    <t>BÜŞRA AKYOL</t>
  </si>
  <si>
    <t>EDA ÖZÇELİK</t>
  </si>
  <si>
    <t>SELİN GÖKÇE EMER</t>
  </si>
  <si>
    <t>AYŞEGÜL AYTEN</t>
  </si>
  <si>
    <t>AYŞEGÜL AYTEN
ARİFE NUR BODUR
GAMZE NUR GÜNEY
GAMZE  MEMİŞ</t>
  </si>
  <si>
    <t>ÖZLEM ÇEVİRGEN</t>
  </si>
  <si>
    <t>GİZEM NASLICA</t>
  </si>
  <si>
    <t>BETÜL TURAN</t>
  </si>
  <si>
    <t>ÖZGENUR ÖZTÜRK</t>
  </si>
  <si>
    <t>HİFA GÖKÖZ</t>
  </si>
  <si>
    <t xml:space="preserve"> ULVİYE BÜŞRA ÖZGEN</t>
  </si>
  <si>
    <t>CEMRE KOÇ</t>
  </si>
  <si>
    <t>AYNUR ATEŞ</t>
  </si>
  <si>
    <t>ÖZLEM ÇEVİRGEN
HİFA GÖKÖZ
GİZEM NASLICA
BETÜL TURAN</t>
  </si>
  <si>
    <t>SUDE YAMAN</t>
  </si>
  <si>
    <t>AZİZE BENGİSU GURAN</t>
  </si>
  <si>
    <t>SİNEM GÖKMEN</t>
  </si>
  <si>
    <t>ÖZGE ÇİFTÇİ</t>
  </si>
  <si>
    <t>AYŞE KARAKUŞ</t>
  </si>
  <si>
    <t>HATİCE BEYZA GEZGİN</t>
  </si>
  <si>
    <t>FATMA TÜYSÜZ</t>
  </si>
  <si>
    <t>ÖZGE ÇİFTÇİ
AZİZE BENGİSU GURAN
SUDE YAMAN
SİNEM GÖKMEN</t>
  </si>
  <si>
    <t>AYŞE ÖZÇELİK</t>
  </si>
  <si>
    <t>SONGÜL YILDIRIM</t>
  </si>
  <si>
    <t>BEYZANUR DEMİRÇAL</t>
  </si>
  <si>
    <t>DOĞA ULAMAN</t>
  </si>
  <si>
    <t>ZEYNEP HİLAL YAHŞİ</t>
  </si>
  <si>
    <t>GAMZE ULU</t>
  </si>
  <si>
    <t>EZGİ GEZER</t>
  </si>
  <si>
    <t>AYŞEGÜL ÖZLEM</t>
  </si>
  <si>
    <t xml:space="preserve">ŞERİFE ÖNAL </t>
  </si>
  <si>
    <t>AYŞE KADAĞAN</t>
  </si>
  <si>
    <t>GÜLSÜN YAREN DAĞ</t>
  </si>
  <si>
    <t>DOĞA ULAMAN
ZEYNEP HİLAL YAHŞİ
AYŞE ÖZÇELİK
SONGÜL YILDIRIM</t>
  </si>
  <si>
    <t>BİLGE DİNÇ</t>
  </si>
  <si>
    <t>BÜŞRA HAYTA</t>
  </si>
  <si>
    <t>CANSU CEMİLE TARIM</t>
  </si>
  <si>
    <t>FEYZA KARAKURT</t>
  </si>
  <si>
    <t xml:space="preserve">GAYE GÜNAYDIN </t>
  </si>
  <si>
    <t>GİZEM AY</t>
  </si>
  <si>
    <t>HANDE BOĞARLI</t>
  </si>
  <si>
    <t>MÜŞEREF VAYBİL</t>
  </si>
  <si>
    <t>ZEHRA ALTUN</t>
  </si>
  <si>
    <t>BUKET ÇOBAN</t>
  </si>
  <si>
    <t>EYLÜL YARBA</t>
  </si>
  <si>
    <t xml:space="preserve">İLKDEM KESEN </t>
  </si>
  <si>
    <t>KADRİYE KARNAK</t>
  </si>
  <si>
    <t xml:space="preserve">NİLÜFER İLAY TÜRKAN </t>
  </si>
  <si>
    <t>BAHAR TEKIN</t>
  </si>
  <si>
    <t xml:space="preserve">MİRAÇ BÜŞRA CONE </t>
  </si>
  <si>
    <t>SUDE CİHAN</t>
  </si>
  <si>
    <t>KADER ŞEKERCİ</t>
  </si>
  <si>
    <t>NURCAN BULU</t>
  </si>
  <si>
    <t>SEÇİL AKŞİT</t>
  </si>
  <si>
    <t>SÜMEYYENUR ERGENAY</t>
  </si>
  <si>
    <t>SEHER AKSU</t>
  </si>
  <si>
    <t>MELİSA DEMİREL</t>
  </si>
  <si>
    <t xml:space="preserve">BÜŞRA KAHRAMAN </t>
  </si>
  <si>
    <t>EMİNE KOZAN</t>
  </si>
  <si>
    <t>H.NUR KABAK</t>
  </si>
  <si>
    <t>TÜLİN YARANGÜNÜ</t>
  </si>
  <si>
    <t>ZEYNEP ŞEKER</t>
  </si>
  <si>
    <t>HANİFE HARMANDA</t>
  </si>
  <si>
    <t>200M-4-1</t>
  </si>
  <si>
    <t>200M-4-2</t>
  </si>
  <si>
    <t>200M-4-3</t>
  </si>
  <si>
    <t>200M-4-4</t>
  </si>
  <si>
    <t>200M-4-5</t>
  </si>
  <si>
    <t>200M-4-6</t>
  </si>
  <si>
    <t>200M-4-7</t>
  </si>
  <si>
    <t>200M-4-8</t>
  </si>
  <si>
    <t>İZMİR-GÜLSEFA KAPANCIOĞLU ANADOLU LİSESİ</t>
  </si>
  <si>
    <t>İZMİR-YUNUS EMRE ANADOLU İMAM HATİP LİSESİ</t>
  </si>
  <si>
    <t>İZMİR-MENDERES ANADOLU LİSESİ</t>
  </si>
  <si>
    <t>İZMİR-ATATÜRK SPOR LİSESİ</t>
  </si>
  <si>
    <t>İZMİR-NEVVAR SALİH İŞGÖREN ANADOLU LİSESİ</t>
  </si>
  <si>
    <t>İZMİR-TEĞMEN ALİ RIZA AKINCI A.L.</t>
  </si>
  <si>
    <t>İZMİR-Mimar Sinan M.T.A.L.</t>
  </si>
  <si>
    <t>İZMİR-BUCA MESLEKİ VE TEKNİK ANADOLU LİSESİ</t>
  </si>
  <si>
    <t>İZMİR-BUCA DMO ÇOK PROG.AND.LİSESİ</t>
  </si>
  <si>
    <t>İZMİR</t>
  </si>
  <si>
    <t>3000M-3-1</t>
  </si>
  <si>
    <t>3000M-3-2</t>
  </si>
  <si>
    <t>3000M-3-3</t>
  </si>
  <si>
    <t>3000M-3-4</t>
  </si>
  <si>
    <t>3000M-3-5</t>
  </si>
  <si>
    <t>3000M-3-6</t>
  </si>
  <si>
    <t>3000M-3-7</t>
  </si>
  <si>
    <t>ÜÇ ADIM ATLAMA</t>
  </si>
  <si>
    <t>İSVEÇ BAYRAK  1.SERİ</t>
  </si>
  <si>
    <t>İSVEÇ BAYRAK  2.SERİ</t>
  </si>
  <si>
    <t>200 METRE 2.SERİ</t>
  </si>
  <si>
    <t>200 METRE 3.SERİ</t>
  </si>
  <si>
    <t>200 METRE 1.SERİ</t>
  </si>
  <si>
    <t>3000 METRE  1.SERİ</t>
  </si>
  <si>
    <t>3000M-2-7</t>
  </si>
  <si>
    <t>3000M-2-8</t>
  </si>
  <si>
    <t>3000M-3-8</t>
  </si>
  <si>
    <t>3000 METRE 3.SERİ</t>
  </si>
  <si>
    <t>3000 METRE 2.SERİ</t>
  </si>
  <si>
    <t>300  METRE ENGELLİ  2.SERİ</t>
  </si>
  <si>
    <t>300 METRE ENGELLİ  1.SERİ</t>
  </si>
  <si>
    <t>AYKAN MUTLU</t>
  </si>
  <si>
    <t>ÖNDER YILDIZ</t>
  </si>
  <si>
    <t>TUNA TEKŞEN</t>
  </si>
  <si>
    <t>ÇINAR TÜRKEN</t>
  </si>
  <si>
    <t>ÇAMKIRAN ORTAOKULU</t>
  </si>
  <si>
    <t>Selçuk yaşar alaybey orta okulu</t>
  </si>
  <si>
    <t>kozağaç orta okulu</t>
  </si>
  <si>
    <t>İmbat ortaokulu</t>
  </si>
  <si>
    <t>MAKBULE SÜLEYMAN ALKAN ORTAOKULU</t>
  </si>
  <si>
    <t>Kozağaç Orta Okulu</t>
  </si>
  <si>
    <t>IVAN GRISHIN</t>
  </si>
  <si>
    <t>Mert Ali Çevik</t>
  </si>
  <si>
    <t>umut çıplak</t>
  </si>
  <si>
    <t>Hasancan Gezici</t>
  </si>
  <si>
    <t>ÇAĞATAY HEPORAK</t>
  </si>
  <si>
    <t>Deniz Kaan Kartal</t>
  </si>
  <si>
    <t>09.01.2005</t>
  </si>
  <si>
    <t>10.01.2005</t>
  </si>
  <si>
    <t>23.01.2005</t>
  </si>
  <si>
    <t>16.02.2005</t>
  </si>
  <si>
    <t>06.03.2005</t>
  </si>
  <si>
    <t>16.04.2005</t>
  </si>
  <si>
    <t>AYBERK ELVANOĞULLARI</t>
  </si>
  <si>
    <t>Enes Aydın</t>
  </si>
  <si>
    <t>ULAŞ YURT</t>
  </si>
  <si>
    <t>berkay edebali</t>
  </si>
  <si>
    <t>Mustafa Öztürk</t>
  </si>
  <si>
    <t>Ahmet Emir Telli</t>
  </si>
  <si>
    <t>Kozağaç orta okulu</t>
  </si>
  <si>
    <t>DEÜ 75.YIL</t>
  </si>
  <si>
    <t>ege ihracatçı birlikleri ortaokulu</t>
  </si>
  <si>
    <t>kozağaç ortaokulu</t>
  </si>
  <si>
    <t>İzmir Atletizm Spor Kulübü</t>
  </si>
  <si>
    <t>4. SERİ</t>
  </si>
  <si>
    <t>Ahmet Yöle</t>
  </si>
  <si>
    <t>Batuhan Yılmaz</t>
  </si>
  <si>
    <t>PAŞA AKAN</t>
  </si>
  <si>
    <t>Hasancan KOCAYEL</t>
  </si>
  <si>
    <t>Başöğretmen Atatürk o.o.</t>
  </si>
  <si>
    <t>Kozağaç Ortaokulu</t>
  </si>
  <si>
    <t>İZMİR ÖZEL ÇAKABEY OKULLARI</t>
  </si>
  <si>
    <t>Buca KOZAĞAÇ ortaokulu</t>
  </si>
  <si>
    <t>01.01.2006</t>
  </si>
  <si>
    <t>Oğuz Atakan Gedik</t>
  </si>
  <si>
    <t>14.02.2006</t>
  </si>
  <si>
    <t>Melih Candaş</t>
  </si>
  <si>
    <t>23.02.2006</t>
  </si>
  <si>
    <t>17.03.2006</t>
  </si>
  <si>
    <t>23.03.2006</t>
  </si>
  <si>
    <t>Doran GÜL</t>
  </si>
  <si>
    <t>Ege İhracatçılar Birlikleri Ortaokulu</t>
  </si>
  <si>
    <t>06.04.2006</t>
  </si>
  <si>
    <t>atakan kaya</t>
  </si>
  <si>
    <t>iyiburnaz ortaokulu</t>
  </si>
  <si>
    <t>Yavuz Altındirek</t>
  </si>
  <si>
    <t>Şehit selim topal ortaokulu</t>
  </si>
  <si>
    <t>Çınar Ediz Cesur</t>
  </si>
  <si>
    <t>Arda Şahin</t>
  </si>
  <si>
    <t>Karabağlar Öğretmenler ve Şeker Mevhibe Ortaokulu</t>
  </si>
  <si>
    <t>Tayyip Emre YOLCU</t>
  </si>
  <si>
    <t>YUSUFUZ ORTAOKULU</t>
  </si>
  <si>
    <t>MUHAMMED BARAN KAYIŞ</t>
  </si>
  <si>
    <t>Arda Demir</t>
  </si>
  <si>
    <t>Hamdullah Suphi TanrıÖver OrtaOkulu</t>
  </si>
  <si>
    <t>GÖKAY YILDIZ</t>
  </si>
  <si>
    <t>Huseyin Erçelebi</t>
  </si>
  <si>
    <t>Süleyman Ege Celik</t>
  </si>
  <si>
    <t>Yavuz sultan selim</t>
  </si>
  <si>
    <t>Eray Gök</t>
  </si>
  <si>
    <t>Kozagaç</t>
  </si>
  <si>
    <t>Yusuf Odabaş</t>
  </si>
  <si>
    <t>Kozağaç ortaokul</t>
  </si>
  <si>
    <t>ARDA BURAK BALCI</t>
  </si>
  <si>
    <t>SİNAN VARDAR</t>
  </si>
  <si>
    <t>GÖKTUĞ GÖKALP</t>
  </si>
  <si>
    <t>01.01.2007</t>
  </si>
  <si>
    <t>MEHMET ŞİMŞEK</t>
  </si>
  <si>
    <t>07.01.2007</t>
  </si>
  <si>
    <t>HÜSEYİN ARDA ATAŞ</t>
  </si>
  <si>
    <t>10.01.2007</t>
  </si>
  <si>
    <t>Bora Yilmaz</t>
  </si>
  <si>
    <t>27.01.2007</t>
  </si>
  <si>
    <t>13.02.2007</t>
  </si>
  <si>
    <t>SAİTHAN ÇELEBİ</t>
  </si>
  <si>
    <t>YUSUF UZ ORTAOKULU</t>
  </si>
  <si>
    <t>19.02.2007</t>
  </si>
  <si>
    <t>Arda Akel</t>
  </si>
  <si>
    <t>danila ege taşpulat</t>
  </si>
  <si>
    <t>hamdullah suphi tanrıöver orta okulu</t>
  </si>
  <si>
    <t>Yusuf Sami Karahan</t>
  </si>
  <si>
    <t>Ege İhracatçı Birlikleri Ortaokulu</t>
  </si>
  <si>
    <t>Tuna Korkmaz</t>
  </si>
  <si>
    <t>Misak-ı Milli Ortaokulu</t>
  </si>
  <si>
    <t>Uygar Boran Ciftci</t>
  </si>
  <si>
    <t>Ege GÜVEN</t>
  </si>
  <si>
    <t>Hilal Necmiye Hüsnü Ataberk Ortaokulu</t>
  </si>
  <si>
    <t>KADİR YOLCU</t>
  </si>
  <si>
    <t>BUCA MEŞKÜRE ŞAMLI ORTAOKULU</t>
  </si>
  <si>
    <t>Emir Akgün</t>
  </si>
  <si>
    <t>80.yil orhangazi ortaokulu</t>
  </si>
  <si>
    <t>OZAN GÜLERYÜZ</t>
  </si>
  <si>
    <t>İZMİR ÖZEL ÇAKABEY OKULLARı</t>
  </si>
  <si>
    <t>Yağız Yilmaz</t>
  </si>
  <si>
    <t>ALP AYDINLIOĞLU</t>
  </si>
  <si>
    <t>kemal yusuf çetin</t>
  </si>
  <si>
    <t>Heval Yigit Önder</t>
  </si>
  <si>
    <t>SARP SOYKAN</t>
  </si>
  <si>
    <t>80.YIL ORHANGAZİ ORTAOKULU</t>
  </si>
  <si>
    <t>Bulut MERTOĞLU</t>
  </si>
  <si>
    <t>Serdar Şahin</t>
  </si>
  <si>
    <t>Meşkure şamlı ortaokulu</t>
  </si>
  <si>
    <t>5. SERİ</t>
  </si>
  <si>
    <t>02.01.2008</t>
  </si>
  <si>
    <t>BERKAY AKBAŞ</t>
  </si>
  <si>
    <t>07.01.2008</t>
  </si>
  <si>
    <t>cihan akyıldız</t>
  </si>
  <si>
    <t>08.02.2008</t>
  </si>
  <si>
    <t>DOĞUKAN DEMİR MADEN</t>
  </si>
  <si>
    <t>09.02.2008</t>
  </si>
  <si>
    <t>Efe Tuzcuoglu</t>
  </si>
  <si>
    <t>20.03.2008</t>
  </si>
  <si>
    <t>AREN SOYLU</t>
  </si>
  <si>
    <t>22.03.2008</t>
  </si>
  <si>
    <t>Akın Yiğit Balkozak</t>
  </si>
  <si>
    <t>Mehmet Emin Yurdakul Orta Okulu</t>
  </si>
  <si>
    <t>Arda Yıldırım</t>
  </si>
  <si>
    <t>İSMET ÇETİN</t>
  </si>
  <si>
    <t>BUCA KOZAĞAÇ ORTAOKULU</t>
  </si>
  <si>
    <t>beytullah turan</t>
  </si>
  <si>
    <t>NARTKAN BOZKUŞ</t>
  </si>
  <si>
    <t>ARDACAN GENÇ</t>
  </si>
  <si>
    <t>MUSTAFA SELİM KOÇ</t>
  </si>
  <si>
    <t>ATİLLA ARAS ÖNAÇ</t>
  </si>
  <si>
    <t>BÜLENT BERKE ÇELEBİ</t>
  </si>
  <si>
    <t>Yağız Efe Cingirlioglu</t>
  </si>
  <si>
    <t>HÜSEYİN GÜNER</t>
  </si>
  <si>
    <t>Akif Kuzey Engin</t>
  </si>
  <si>
    <t>MEHMET ONUR MERT</t>
  </si>
  <si>
    <t>EFE KARACA</t>
  </si>
  <si>
    <t>LÜTFİ HAN KAÇMAZ</t>
  </si>
  <si>
    <t>mustafa çağan çakır</t>
  </si>
  <si>
    <t>özel kent koleji</t>
  </si>
  <si>
    <t>emir şhin arslan</t>
  </si>
  <si>
    <t>MUHAMMET ÇELEBİ</t>
  </si>
  <si>
    <t>İsmet Zeybek</t>
  </si>
  <si>
    <t>T.C KİMLİK NO</t>
  </si>
  <si>
    <t>04.02.2009</t>
  </si>
  <si>
    <t>Ömer emir Yılmaz</t>
  </si>
  <si>
    <t>Kemal reis ilköğretim okulu</t>
  </si>
  <si>
    <t>10.03.2009</t>
  </si>
  <si>
    <t>THEO METİN HENRİ DMİR</t>
  </si>
  <si>
    <t>İTK-BORNOVA</t>
  </si>
  <si>
    <t>11.03.2009</t>
  </si>
  <si>
    <t>MUSTAN CESUR AKDEMİR</t>
  </si>
  <si>
    <t>19.03.2009</t>
  </si>
  <si>
    <t>Yağız Yıldız</t>
  </si>
  <si>
    <t>Alibayırlar İlkokulu</t>
  </si>
  <si>
    <t>31.03.2009</t>
  </si>
  <si>
    <t>Mustafa Karabiyik</t>
  </si>
  <si>
    <t>39920</t>
  </si>
  <si>
    <t>EMRE İNAL</t>
  </si>
  <si>
    <t>İsmail aktürk</t>
  </si>
  <si>
    <t>adem kaya</t>
  </si>
  <si>
    <t>ARDA TOKUŞOĞLU</t>
  </si>
  <si>
    <t>Şehit Astsubay Hilmi Öz İlkokulu</t>
  </si>
  <si>
    <t>TOPRAK ÖZBABA</t>
  </si>
  <si>
    <t>BALÇOVA ERTUĞRULGAZİ İLK OKULU</t>
  </si>
  <si>
    <t>Poyraz Ülkü</t>
  </si>
  <si>
    <t>Aras Tardu Macun</t>
  </si>
  <si>
    <t>KUZEY TURNA</t>
  </si>
  <si>
    <t>Yıldırım Beyazıt İlköğretim okulu</t>
  </si>
  <si>
    <t>80 METRE</t>
  </si>
  <si>
    <t>2005 DOĞUMLU ERKEKLER</t>
  </si>
  <si>
    <t>TÜRKİYE’NİN EN HIZLISI İL SEÇME YARIŞLARI</t>
  </si>
  <si>
    <t>2005-2006-2007-2008-2009  DOĞUMLU ERKEKLER</t>
  </si>
  <si>
    <t>19 NİSAN 2019 11.20</t>
  </si>
  <si>
    <t>19 NİSAN 2019 11.00</t>
  </si>
  <si>
    <t>19 NİSAN 2019 10.40</t>
  </si>
  <si>
    <t>19 NİSAN 2019 10.20</t>
  </si>
  <si>
    <t>19 NİSAN 2019 10.00</t>
  </si>
  <si>
    <t>2008 DOĞUMLU ERKEKLER</t>
  </si>
  <si>
    <t>2007 DOĞUMLU ERKEKLER</t>
  </si>
  <si>
    <t>60 METRE</t>
  </si>
  <si>
    <t xml:space="preserve">2008 DOĞUMLU ERKEKLER </t>
  </si>
  <si>
    <t>2009 DOĞUMLU ERKEKLER</t>
  </si>
  <si>
    <t>MİHMAT MERİÇLİ</t>
  </si>
  <si>
    <t>ONUR ORKUT ÖZSOY</t>
  </si>
  <si>
    <t>ÇAKABEY</t>
  </si>
  <si>
    <t>BERKCAN BAYIR</t>
  </si>
  <si>
    <t>DERMAN AR</t>
  </si>
  <si>
    <t>YUSUF ÖZDEMİR</t>
  </si>
  <si>
    <t>KAAN ÖNDER</t>
  </si>
  <si>
    <t>FURKAN İLİK</t>
  </si>
  <si>
    <t>CİHAN AKYILDIZ</t>
  </si>
  <si>
    <t>80.YIL</t>
  </si>
  <si>
    <t>ÇAMKIRAN</t>
  </si>
  <si>
    <t>GELİŞİM KOLEJİ</t>
  </si>
  <si>
    <t>KOZAĞAÇ</t>
  </si>
  <si>
    <t>İYİBURNAZ</t>
  </si>
  <si>
    <t>KUZEY YILDIZ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</si>
</sst>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[$-41F]d\ mmmm\ yyyy;@"/>
    <numFmt numFmtId="165" formatCode="[$-41F]d\ mmmm\ yyyy\ h:mm;@"/>
    <numFmt numFmtId="166" formatCode="0.0"/>
    <numFmt numFmtId="167" formatCode="hh:mm;@"/>
    <numFmt numFmtId="168" formatCode="00\.00"/>
    <numFmt numFmtId="169" formatCode="0\:00\.00"/>
    <numFmt numFmtId="170" formatCode="0\.00"/>
    <numFmt numFmtId="171" formatCode="0\,000"/>
    <numFmt numFmtId="172" formatCode="dese\rm\l"/>
  </numFmts>
  <fonts count="118" x14ac:knownFonts="1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b/>
      <sz val="20"/>
      <name val="Cambria"/>
      <family val="1"/>
      <charset val="162"/>
    </font>
    <font>
      <b/>
      <sz val="16"/>
      <name val="Cambria"/>
      <family val="1"/>
      <charset val="162"/>
    </font>
    <font>
      <b/>
      <sz val="12"/>
      <name val="Cambria"/>
      <family val="1"/>
      <charset val="162"/>
    </font>
    <font>
      <sz val="11"/>
      <name val="Cambria"/>
      <family val="1"/>
      <charset val="162"/>
    </font>
    <font>
      <b/>
      <sz val="22"/>
      <name val="Cambria"/>
      <family val="1"/>
      <charset val="162"/>
    </font>
    <font>
      <b/>
      <sz val="10"/>
      <name val="Cambria"/>
      <family val="1"/>
      <charset val="162"/>
    </font>
    <font>
      <b/>
      <sz val="12"/>
      <color indexed="10"/>
      <name val="Cambria"/>
      <family val="1"/>
      <charset val="162"/>
    </font>
    <font>
      <b/>
      <sz val="16"/>
      <color indexed="56"/>
      <name val="Cambria"/>
      <family val="1"/>
      <charset val="162"/>
    </font>
    <font>
      <b/>
      <sz val="14"/>
      <color indexed="56"/>
      <name val="Cambria"/>
      <family val="1"/>
      <charset val="162"/>
    </font>
    <font>
      <b/>
      <sz val="9"/>
      <color indexed="8"/>
      <name val="Cambria"/>
      <family val="1"/>
      <charset val="162"/>
    </font>
    <font>
      <b/>
      <sz val="9"/>
      <color indexed="9"/>
      <name val="Cambria"/>
      <family val="1"/>
      <charset val="162"/>
    </font>
    <font>
      <sz val="12"/>
      <name val="Cambria"/>
      <family val="1"/>
      <charset val="162"/>
    </font>
    <font>
      <u/>
      <sz val="8.5"/>
      <color theme="10"/>
      <name val="Arial"/>
      <family val="2"/>
      <charset val="162"/>
    </font>
    <font>
      <b/>
      <sz val="10"/>
      <name val="Cambria"/>
      <family val="1"/>
      <charset val="162"/>
      <scheme val="major"/>
    </font>
    <font>
      <b/>
      <sz val="11"/>
      <color indexed="10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sz val="11"/>
      <name val="Cambria"/>
      <family val="1"/>
      <charset val="162"/>
      <scheme val="major"/>
    </font>
    <font>
      <sz val="11"/>
      <color rgb="FFFF0000"/>
      <name val="Cambria"/>
      <family val="1"/>
      <charset val="162"/>
      <scheme val="major"/>
    </font>
    <font>
      <b/>
      <sz val="10"/>
      <color rgb="FF002060"/>
      <name val="Cambria"/>
      <family val="1"/>
      <charset val="162"/>
      <scheme val="major"/>
    </font>
    <font>
      <b/>
      <sz val="9"/>
      <color rgb="FF002060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sz val="14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sz val="9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14"/>
      <color rgb="FFFF0000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  <font>
      <b/>
      <sz val="10"/>
      <color rgb="FFFF0000"/>
      <name val="Cambria"/>
      <family val="1"/>
      <charset val="162"/>
    </font>
    <font>
      <b/>
      <sz val="14"/>
      <color rgb="FF002060"/>
      <name val="Cambria"/>
      <family val="1"/>
      <charset val="162"/>
      <scheme val="major"/>
    </font>
    <font>
      <sz val="10"/>
      <color indexed="8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sz val="9"/>
      <color indexed="8"/>
      <name val="Cambria"/>
      <family val="1"/>
      <charset val="162"/>
      <scheme val="major"/>
    </font>
    <font>
      <sz val="10"/>
      <color theme="1"/>
      <name val="Arial"/>
      <family val="2"/>
      <charset val="162"/>
    </font>
    <font>
      <sz val="9"/>
      <color theme="1"/>
      <name val="Calibri"/>
      <family val="2"/>
      <charset val="162"/>
    </font>
    <font>
      <sz val="9"/>
      <color theme="1"/>
      <name val="Cambria"/>
      <family val="1"/>
      <charset val="162"/>
      <scheme val="major"/>
    </font>
    <font>
      <sz val="8"/>
      <color rgb="FFFF0000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1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2"/>
      <color theme="1"/>
      <name val="Cambria"/>
      <family val="1"/>
      <charset val="162"/>
    </font>
    <font>
      <b/>
      <sz val="12"/>
      <color rgb="FFFF0000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1"/>
      <color rgb="FF002060"/>
      <name val="Cambria"/>
      <family val="1"/>
      <charset val="162"/>
      <scheme val="major"/>
    </font>
    <font>
      <sz val="12"/>
      <color rgb="FFFF0000"/>
      <name val="Cambria"/>
      <family val="1"/>
      <charset val="162"/>
      <scheme val="major"/>
    </font>
    <font>
      <sz val="18"/>
      <name val="Cambria"/>
      <family val="1"/>
      <charset val="162"/>
      <scheme val="major"/>
    </font>
    <font>
      <b/>
      <sz val="16"/>
      <name val="Cambria"/>
      <family val="1"/>
      <charset val="162"/>
      <scheme val="major"/>
    </font>
    <font>
      <sz val="8"/>
      <color rgb="FFFF0000"/>
      <name val="Arial"/>
      <family val="2"/>
      <charset val="162"/>
    </font>
    <font>
      <b/>
      <sz val="12"/>
      <color indexed="8"/>
      <name val="Cambria"/>
      <family val="1"/>
      <charset val="162"/>
      <scheme val="major"/>
    </font>
    <font>
      <b/>
      <sz val="11"/>
      <color theme="1" tint="0.499984740745262"/>
      <name val="Cambria"/>
      <family val="1"/>
      <charset val="162"/>
      <scheme val="major"/>
    </font>
    <font>
      <b/>
      <sz val="11"/>
      <color rgb="FFFF0000"/>
      <name val="Cambria"/>
      <family val="1"/>
      <charset val="162"/>
      <scheme val="major"/>
    </font>
    <font>
      <b/>
      <sz val="18"/>
      <color rgb="FFFF0000"/>
      <name val="Cambria"/>
      <family val="1"/>
      <charset val="162"/>
      <scheme val="major"/>
    </font>
    <font>
      <b/>
      <sz val="12"/>
      <color rgb="FF002060"/>
      <name val="Cambria"/>
      <family val="1"/>
      <charset val="162"/>
      <scheme val="major"/>
    </font>
    <font>
      <b/>
      <sz val="20"/>
      <color theme="1"/>
      <name val="Cambria"/>
      <family val="1"/>
      <charset val="162"/>
    </font>
    <font>
      <b/>
      <sz val="24"/>
      <color rgb="FFFF0000"/>
      <name val="Cambria"/>
      <family val="1"/>
      <charset val="162"/>
      <scheme val="major"/>
    </font>
    <font>
      <b/>
      <sz val="28"/>
      <color rgb="FFFF0000"/>
      <name val="Cambria"/>
      <family val="1"/>
      <charset val="162"/>
      <scheme val="major"/>
    </font>
    <font>
      <sz val="14"/>
      <color rgb="FFFF0000"/>
      <name val="Cambria"/>
      <family val="1"/>
      <charset val="162"/>
      <scheme val="major"/>
    </font>
    <font>
      <sz val="14"/>
      <color theme="1"/>
      <name val="Cambria"/>
      <family val="1"/>
      <charset val="162"/>
      <scheme val="major"/>
    </font>
    <font>
      <b/>
      <sz val="10"/>
      <color theme="0"/>
      <name val="Cambria"/>
      <family val="1"/>
      <charset val="162"/>
    </font>
    <font>
      <b/>
      <sz val="12"/>
      <color indexed="10"/>
      <name val="Cambria"/>
      <family val="1"/>
      <charset val="162"/>
      <scheme val="major"/>
    </font>
    <font>
      <b/>
      <sz val="20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b/>
      <sz val="24"/>
      <name val="Cambria"/>
      <family val="1"/>
      <charset val="162"/>
      <scheme val="major"/>
    </font>
    <font>
      <b/>
      <sz val="36"/>
      <color rgb="FFFF0000"/>
      <name val="Cambria"/>
      <family val="1"/>
      <charset val="162"/>
      <scheme val="major"/>
    </font>
    <font>
      <sz val="18"/>
      <color rgb="FFFF0000"/>
      <name val="Cambria"/>
      <family val="1"/>
      <charset val="162"/>
      <scheme val="major"/>
    </font>
    <font>
      <sz val="18"/>
      <color theme="1"/>
      <name val="Cambria"/>
      <family val="1"/>
      <charset val="162"/>
      <scheme val="major"/>
    </font>
    <font>
      <sz val="22"/>
      <name val="Cambria"/>
      <family val="1"/>
      <charset val="162"/>
      <scheme val="major"/>
    </font>
    <font>
      <b/>
      <sz val="22"/>
      <color rgb="FFFF0000"/>
      <name val="Cambria"/>
      <family val="1"/>
      <charset val="162"/>
      <scheme val="major"/>
    </font>
    <font>
      <b/>
      <sz val="18"/>
      <name val="Cambria"/>
      <family val="1"/>
      <charset val="162"/>
      <scheme val="major"/>
    </font>
    <font>
      <b/>
      <sz val="14"/>
      <color indexed="10"/>
      <name val="Cambria"/>
      <family val="1"/>
      <charset val="162"/>
      <scheme val="major"/>
    </font>
    <font>
      <b/>
      <sz val="12"/>
      <color rgb="FF0070C0"/>
      <name val="Cambria"/>
      <family val="1"/>
      <charset val="162"/>
    </font>
    <font>
      <b/>
      <sz val="22"/>
      <color rgb="FF0070C0"/>
      <name val="Cambria"/>
      <family val="1"/>
      <charset val="162"/>
    </font>
    <font>
      <b/>
      <sz val="14"/>
      <color rgb="FF002060"/>
      <name val="Cambria"/>
      <family val="1"/>
      <charset val="162"/>
    </font>
    <font>
      <b/>
      <sz val="13"/>
      <color theme="1"/>
      <name val="Cambria"/>
      <family val="1"/>
      <charset val="162"/>
      <scheme val="major"/>
    </font>
    <font>
      <b/>
      <sz val="14"/>
      <color indexed="56"/>
      <name val="Cambria"/>
      <family val="1"/>
      <charset val="162"/>
      <scheme val="major"/>
    </font>
    <font>
      <b/>
      <u/>
      <sz val="12"/>
      <color rgb="FFFF0000"/>
      <name val="Cambria"/>
      <family val="1"/>
      <charset val="162"/>
      <scheme val="major"/>
    </font>
    <font>
      <b/>
      <sz val="22"/>
      <color indexed="56"/>
      <name val="Cambria"/>
      <family val="1"/>
      <charset val="162"/>
      <scheme val="major"/>
    </font>
    <font>
      <b/>
      <sz val="20"/>
      <color theme="1"/>
      <name val="Cambria"/>
      <family val="1"/>
      <charset val="162"/>
      <scheme val="major"/>
    </font>
    <font>
      <b/>
      <sz val="18"/>
      <color theme="1"/>
      <name val="Cambria"/>
      <family val="1"/>
      <charset val="162"/>
      <scheme val="major"/>
    </font>
    <font>
      <sz val="20"/>
      <name val="Arial"/>
      <family val="2"/>
      <charset val="162"/>
    </font>
    <font>
      <b/>
      <sz val="26"/>
      <name val="Cambria"/>
      <family val="1"/>
      <charset val="162"/>
      <scheme val="major"/>
    </font>
    <font>
      <sz val="26"/>
      <name val="Arial"/>
      <family val="2"/>
      <charset val="162"/>
    </font>
    <font>
      <b/>
      <sz val="20"/>
      <color indexed="56"/>
      <name val="Cambria"/>
      <family val="1"/>
      <charset val="162"/>
      <scheme val="major"/>
    </font>
    <font>
      <sz val="11"/>
      <color indexed="56"/>
      <name val="Cambria"/>
      <family val="1"/>
      <charset val="162"/>
    </font>
    <font>
      <b/>
      <sz val="16"/>
      <color theme="1"/>
      <name val="Cambria"/>
      <family val="1"/>
      <charset val="162"/>
    </font>
    <font>
      <sz val="11"/>
      <color rgb="FF002060"/>
      <name val="Cambria"/>
      <family val="1"/>
      <charset val="162"/>
      <scheme val="major"/>
    </font>
    <font>
      <b/>
      <sz val="22"/>
      <color theme="1"/>
      <name val="Cambria"/>
      <family val="1"/>
      <charset val="162"/>
      <scheme val="major"/>
    </font>
    <font>
      <b/>
      <sz val="16"/>
      <color theme="1"/>
      <name val="Cambria"/>
      <family val="1"/>
      <charset val="162"/>
      <scheme val="major"/>
    </font>
    <font>
      <sz val="28"/>
      <name val="Arial"/>
      <family val="2"/>
      <charset val="162"/>
    </font>
    <font>
      <sz val="11"/>
      <name val="Calibri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rgb="FFFFFF00"/>
        <bgColor indexed="9"/>
      </patternFill>
    </fill>
    <fill>
      <patternFill patternType="solid">
        <fgColor rgb="FFFF0000"/>
        <bgColor indexed="9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theme="0" tint="-0.1490218817712943"/>
        </stop>
      </gradientFill>
    </fill>
  </fills>
  <borders count="6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/>
      <right/>
      <top style="dash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ash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17" fillId="0" borderId="0"/>
  </cellStyleXfs>
  <cellXfs count="421">
    <xf numFmtId="0" fontId="0" fillId="0" borderId="0" xfId="0"/>
    <xf numFmtId="0" fontId="23" fillId="0" borderId="0" xfId="0" applyFont="1"/>
    <xf numFmtId="0" fontId="21" fillId="0" borderId="0" xfId="0" applyFont="1"/>
    <xf numFmtId="0" fontId="37" fillId="0" borderId="0" xfId="36" applyFont="1" applyAlignment="1" applyProtection="1">
      <alignment wrapText="1"/>
      <protection locked="0"/>
    </xf>
    <xf numFmtId="0" fontId="38" fillId="25" borderId="10" xfId="36" applyFont="1" applyFill="1" applyBorder="1" applyAlignment="1" applyProtection="1">
      <alignment vertical="center" wrapText="1"/>
      <protection locked="0"/>
    </xf>
    <xf numFmtId="0" fontId="37" fillId="0" borderId="0" xfId="36" applyFont="1" applyAlignment="1" applyProtection="1">
      <alignment vertical="center" wrapText="1"/>
      <protection locked="0"/>
    </xf>
    <xf numFmtId="0" fontId="39" fillId="0" borderId="0" xfId="36" applyFont="1" applyFill="1" applyAlignment="1">
      <alignment vertical="center"/>
    </xf>
    <xf numFmtId="0" fontId="39" fillId="0" borderId="0" xfId="36" applyFont="1" applyFill="1"/>
    <xf numFmtId="0" fontId="39" fillId="0" borderId="0" xfId="36" applyFont="1" applyFill="1" applyAlignment="1">
      <alignment horizontal="center"/>
    </xf>
    <xf numFmtId="0" fontId="37" fillId="0" borderId="0" xfId="36" applyFont="1" applyFill="1" applyAlignment="1">
      <alignment horizontal="center"/>
    </xf>
    <xf numFmtId="14" fontId="39" fillId="0" borderId="0" xfId="36" applyNumberFormat="1" applyFont="1" applyFill="1"/>
    <xf numFmtId="0" fontId="39" fillId="0" borderId="0" xfId="36" applyFont="1" applyFill="1" applyBorder="1" applyAlignment="1"/>
    <xf numFmtId="0" fontId="39" fillId="0" borderId="0" xfId="36" applyFont="1" applyFill="1" applyAlignment="1"/>
    <xf numFmtId="0" fontId="40" fillId="26" borderId="11" xfId="36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vertical="center"/>
    </xf>
    <xf numFmtId="0" fontId="39" fillId="0" borderId="0" xfId="36" applyFont="1" applyFill="1" applyBorder="1" applyAlignment="1">
      <alignment horizontal="center" vertical="center"/>
    </xf>
    <xf numFmtId="14" fontId="39" fillId="0" borderId="0" xfId="36" applyNumberFormat="1" applyFont="1" applyFill="1" applyBorder="1" applyAlignment="1">
      <alignment horizontal="center" vertical="center"/>
    </xf>
    <xf numFmtId="0" fontId="41" fillId="0" borderId="0" xfId="36" applyFont="1" applyFill="1" applyBorder="1" applyAlignment="1">
      <alignment horizontal="center" vertical="center" wrapText="1"/>
    </xf>
    <xf numFmtId="168" fontId="39" fillId="0" borderId="0" xfId="36" applyNumberFormat="1" applyFont="1" applyFill="1" applyBorder="1" applyAlignment="1">
      <alignment horizontal="center" vertical="center"/>
    </xf>
    <xf numFmtId="1" fontId="39" fillId="0" borderId="0" xfId="36" applyNumberFormat="1" applyFont="1" applyFill="1" applyBorder="1" applyAlignment="1">
      <alignment horizontal="center" vertical="center"/>
    </xf>
    <xf numFmtId="0" fontId="43" fillId="0" borderId="0" xfId="36" applyFont="1" applyFill="1" applyBorder="1" applyAlignment="1">
      <alignment horizontal="center" vertical="center"/>
    </xf>
    <xf numFmtId="1" fontId="42" fillId="0" borderId="0" xfId="36" applyNumberFormat="1" applyFont="1" applyFill="1" applyBorder="1" applyAlignment="1">
      <alignment horizontal="center" vertical="center"/>
    </xf>
    <xf numFmtId="14" fontId="42" fillId="0" borderId="0" xfId="36" applyNumberFormat="1" applyFont="1" applyFill="1" applyBorder="1" applyAlignment="1">
      <alignment horizontal="center" vertical="center"/>
    </xf>
    <xf numFmtId="168" fontId="42" fillId="0" borderId="0" xfId="36" applyNumberFormat="1" applyFont="1" applyFill="1" applyBorder="1" applyAlignment="1">
      <alignment horizontal="center" vertical="center"/>
    </xf>
    <xf numFmtId="0" fontId="39" fillId="0" borderId="0" xfId="36" applyFont="1" applyFill="1" applyAlignment="1">
      <alignment horizontal="left"/>
    </xf>
    <xf numFmtId="0" fontId="44" fillId="26" borderId="12" xfId="36" applyFont="1" applyFill="1" applyBorder="1" applyAlignment="1">
      <alignment horizontal="center" vertical="center" wrapText="1"/>
    </xf>
    <xf numFmtId="14" fontId="44" fillId="26" borderId="12" xfId="36" applyNumberFormat="1" applyFont="1" applyFill="1" applyBorder="1" applyAlignment="1">
      <alignment horizontal="center" vertical="center" wrapText="1"/>
    </xf>
    <xf numFmtId="0" fontId="44" fillId="26" borderId="12" xfId="36" applyNumberFormat="1" applyFont="1" applyFill="1" applyBorder="1" applyAlignment="1">
      <alignment horizontal="center" vertical="center" wrapText="1"/>
    </xf>
    <xf numFmtId="0" fontId="45" fillId="26" borderId="12" xfId="36" applyFont="1" applyFill="1" applyBorder="1" applyAlignment="1">
      <alignment horizontal="center" vertical="center" wrapText="1"/>
    </xf>
    <xf numFmtId="0" fontId="39" fillId="0" borderId="0" xfId="36" applyFont="1" applyFill="1" applyAlignment="1">
      <alignment horizontal="left" wrapText="1"/>
    </xf>
    <xf numFmtId="0" fontId="39" fillId="0" borderId="0" xfId="36" applyFont="1" applyFill="1" applyAlignment="1">
      <alignment wrapText="1"/>
    </xf>
    <xf numFmtId="0" fontId="42" fillId="0" borderId="0" xfId="36" applyNumberFormat="1" applyFont="1" applyFill="1" applyBorder="1" applyAlignment="1">
      <alignment horizontal="left" vertical="center" wrapText="1"/>
    </xf>
    <xf numFmtId="0" fontId="39" fillId="0" borderId="0" xfId="36" applyNumberFormat="1" applyFont="1" applyFill="1" applyBorder="1" applyAlignment="1">
      <alignment horizontal="center" wrapText="1"/>
    </xf>
    <xf numFmtId="0" fontId="39" fillId="0" borderId="0" xfId="36" applyNumberFormat="1" applyFont="1" applyFill="1" applyBorder="1" applyAlignment="1">
      <alignment horizontal="left" wrapText="1"/>
    </xf>
    <xf numFmtId="0" fontId="39" fillId="0" borderId="0" xfId="36" applyNumberFormat="1" applyFont="1" applyFill="1" applyAlignment="1">
      <alignment horizontal="center" wrapText="1"/>
    </xf>
    <xf numFmtId="0" fontId="39" fillId="0" borderId="0" xfId="36" applyFont="1" applyFill="1" applyBorder="1" applyAlignment="1">
      <alignment horizontal="center" vertical="center" wrapText="1"/>
    </xf>
    <xf numFmtId="0" fontId="39" fillId="0" borderId="0" xfId="36" applyFont="1" applyFill="1" applyBorder="1" applyAlignment="1">
      <alignment wrapText="1"/>
    </xf>
    <xf numFmtId="170" fontId="47" fillId="0" borderId="12" xfId="36" applyNumberFormat="1" applyFont="1" applyFill="1" applyBorder="1" applyAlignment="1">
      <alignment horizontal="center" vertical="center"/>
    </xf>
    <xf numFmtId="0" fontId="49" fillId="26" borderId="11" xfId="36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36" applyFont="1" applyFill="1" applyAlignment="1" applyProtection="1">
      <alignment wrapText="1"/>
      <protection locked="0"/>
    </xf>
    <xf numFmtId="0" fontId="29" fillId="28" borderId="12" xfId="36" applyFont="1" applyFill="1" applyBorder="1" applyAlignment="1" applyProtection="1">
      <alignment horizontal="center" vertical="center" wrapText="1"/>
      <protection locked="0"/>
    </xf>
    <xf numFmtId="0" fontId="55" fillId="28" borderId="12" xfId="36" applyFont="1" applyFill="1" applyBorder="1" applyAlignment="1" applyProtection="1">
      <alignment horizontal="center" vertical="center" wrapText="1"/>
      <protection hidden="1"/>
    </xf>
    <xf numFmtId="0" fontId="26" fillId="0" borderId="0" xfId="36" applyFont="1" applyFill="1" applyAlignment="1" applyProtection="1">
      <alignment horizontal="center" wrapText="1"/>
      <protection locked="0"/>
    </xf>
    <xf numFmtId="1" fontId="26" fillId="0" borderId="0" xfId="36" applyNumberFormat="1" applyFont="1" applyFill="1" applyAlignment="1" applyProtection="1">
      <alignment horizontal="center" wrapText="1"/>
      <protection locked="0"/>
    </xf>
    <xf numFmtId="168" fontId="26" fillId="0" borderId="0" xfId="36" applyNumberFormat="1" applyFont="1" applyFill="1" applyAlignment="1" applyProtection="1">
      <alignment horizontal="center" wrapText="1"/>
      <protection locked="0"/>
    </xf>
    <xf numFmtId="49" fontId="26" fillId="0" borderId="0" xfId="36" applyNumberFormat="1" applyFont="1" applyFill="1" applyAlignment="1" applyProtection="1">
      <alignment horizontal="center" wrapText="1"/>
      <protection locked="0"/>
    </xf>
    <xf numFmtId="0" fontId="57" fillId="0" borderId="0" xfId="0" applyFont="1" applyBorder="1" applyAlignment="1">
      <alignment vertical="center" wrapText="1"/>
    </xf>
    <xf numFmtId="0" fontId="58" fillId="26" borderId="12" xfId="0" applyNumberFormat="1" applyFont="1" applyFill="1" applyBorder="1" applyAlignment="1">
      <alignment horizontal="center" vertical="center" wrapText="1"/>
    </xf>
    <xf numFmtId="0" fontId="59" fillId="26" borderId="12" xfId="0" applyNumberFormat="1" applyFont="1" applyFill="1" applyBorder="1" applyAlignment="1">
      <alignment horizontal="center" vertical="center" wrapText="1"/>
    </xf>
    <xf numFmtId="14" fontId="59" fillId="26" borderId="12" xfId="0" applyNumberFormat="1" applyFont="1" applyFill="1" applyBorder="1" applyAlignment="1">
      <alignment horizontal="center" vertical="center" wrapText="1"/>
    </xf>
    <xf numFmtId="0" fontId="59" fillId="26" borderId="12" xfId="0" applyNumberFormat="1" applyFont="1" applyFill="1" applyBorder="1" applyAlignment="1">
      <alignment horizontal="left" vertical="center" wrapText="1"/>
    </xf>
    <xf numFmtId="168" fontId="59" fillId="26" borderId="12" xfId="0" applyNumberFormat="1" applyFont="1" applyFill="1" applyBorder="1" applyAlignment="1">
      <alignment horizontal="center" vertical="center" wrapText="1"/>
    </xf>
    <xf numFmtId="164" fontId="59" fillId="26" borderId="12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1" fillId="0" borderId="0" xfId="0" applyFont="1" applyFill="1"/>
    <xf numFmtId="0" fontId="62" fillId="0" borderId="12" xfId="31" applyNumberFormat="1" applyFont="1" applyFill="1" applyBorder="1" applyAlignment="1" applyProtection="1">
      <alignment horizontal="center" vertical="center" wrapText="1"/>
    </xf>
    <xf numFmtId="14" fontId="63" fillId="27" borderId="12" xfId="31" applyNumberFormat="1" applyFont="1" applyFill="1" applyBorder="1" applyAlignment="1" applyProtection="1">
      <alignment horizontal="center" vertical="center" wrapText="1"/>
    </xf>
    <xf numFmtId="168" fontId="63" fillId="27" borderId="12" xfId="31" applyNumberFormat="1" applyFont="1" applyFill="1" applyBorder="1" applyAlignment="1" applyProtection="1">
      <alignment horizontal="center" vertical="center" wrapText="1"/>
    </xf>
    <xf numFmtId="1" fontId="63" fillId="27" borderId="12" xfId="31" applyNumberFormat="1" applyFont="1" applyFill="1" applyBorder="1" applyAlignment="1" applyProtection="1">
      <alignment horizontal="center" vertical="center" wrapText="1"/>
    </xf>
    <xf numFmtId="49" fontId="63" fillId="27" borderId="12" xfId="31" applyNumberFormat="1" applyFont="1" applyFill="1" applyBorder="1" applyAlignment="1" applyProtection="1">
      <alignment horizontal="center" vertical="center" wrapText="1"/>
    </xf>
    <xf numFmtId="0" fontId="60" fillId="27" borderId="12" xfId="0" applyNumberFormat="1" applyFont="1" applyFill="1" applyBorder="1" applyAlignment="1">
      <alignment horizontal="left" vertical="center" wrapText="1"/>
    </xf>
    <xf numFmtId="164" fontId="60" fillId="27" borderId="12" xfId="0" applyNumberFormat="1" applyFont="1" applyFill="1" applyBorder="1" applyAlignment="1">
      <alignment horizontal="center" vertical="center" wrapText="1"/>
    </xf>
    <xf numFmtId="168" fontId="60" fillId="27" borderId="12" xfId="0" applyNumberFormat="1" applyFont="1" applyFill="1" applyBorder="1" applyAlignment="1">
      <alignment horizontal="center" vertical="center" wrapText="1"/>
    </xf>
    <xf numFmtId="0" fontId="60" fillId="27" borderId="12" xfId="0" applyNumberFormat="1" applyFont="1" applyFill="1" applyBorder="1" applyAlignment="1">
      <alignment horizontal="center" vertical="center" wrapText="1"/>
    </xf>
    <xf numFmtId="0" fontId="63" fillId="27" borderId="12" xfId="31" applyNumberFormat="1" applyFont="1" applyFill="1" applyBorder="1" applyAlignment="1" applyProtection="1">
      <alignment horizontal="left" vertical="center" wrapText="1"/>
    </xf>
    <xf numFmtId="0" fontId="64" fillId="27" borderId="12" xfId="31" applyNumberFormat="1" applyFont="1" applyFill="1" applyBorder="1" applyAlignment="1" applyProtection="1">
      <alignment horizontal="center" vertical="center" wrapText="1"/>
    </xf>
    <xf numFmtId="0" fontId="56" fillId="30" borderId="13" xfId="0" applyFont="1" applyFill="1" applyBorder="1" applyAlignment="1">
      <alignment vertical="center" wrapText="1"/>
    </xf>
    <xf numFmtId="0" fontId="21" fillId="0" borderId="0" xfId="0" applyNumberFormat="1" applyFont="1" applyAlignment="1">
      <alignment horizontal="left"/>
    </xf>
    <xf numFmtId="0" fontId="65" fillId="26" borderId="12" xfId="0" applyNumberFormat="1" applyFont="1" applyFill="1" applyBorder="1" applyAlignment="1">
      <alignment horizontal="center" vertical="center" wrapText="1"/>
    </xf>
    <xf numFmtId="0" fontId="27" fillId="31" borderId="0" xfId="0" applyFont="1" applyFill="1" applyBorder="1"/>
    <xf numFmtId="0" fontId="23" fillId="31" borderId="0" xfId="0" applyFont="1" applyFill="1" applyBorder="1"/>
    <xf numFmtId="164" fontId="66" fillId="31" borderId="14" xfId="0" applyNumberFormat="1" applyFont="1" applyFill="1" applyBorder="1" applyAlignment="1">
      <alignment vertical="center" wrapText="1"/>
    </xf>
    <xf numFmtId="49" fontId="29" fillId="28" borderId="12" xfId="36" applyNumberFormat="1" applyFont="1" applyFill="1" applyBorder="1" applyAlignment="1" applyProtection="1">
      <alignment horizontal="center" vertical="center" wrapText="1"/>
      <protection locked="0"/>
    </xf>
    <xf numFmtId="1" fontId="29" fillId="28" borderId="12" xfId="36" applyNumberFormat="1" applyFont="1" applyFill="1" applyBorder="1" applyAlignment="1" applyProtection="1">
      <alignment horizontal="center" vertical="center" wrapText="1"/>
      <protection locked="0"/>
    </xf>
    <xf numFmtId="0" fontId="67" fillId="28" borderId="12" xfId="36" applyFont="1" applyFill="1" applyBorder="1" applyAlignment="1" applyProtection="1">
      <alignment horizontal="center" vertical="center" wrapText="1"/>
      <protection locked="0"/>
    </xf>
    <xf numFmtId="0" fontId="68" fillId="0" borderId="0" xfId="36" applyFont="1" applyFill="1" applyAlignment="1" applyProtection="1">
      <alignment horizontal="center" wrapText="1"/>
      <protection locked="0"/>
    </xf>
    <xf numFmtId="1" fontId="69" fillId="0" borderId="0" xfId="36" applyNumberFormat="1" applyFont="1" applyFill="1" applyAlignment="1" applyProtection="1">
      <alignment horizontal="center" wrapText="1"/>
      <protection locked="0"/>
    </xf>
    <xf numFmtId="0" fontId="32" fillId="27" borderId="15" xfId="36" applyFont="1" applyFill="1" applyBorder="1" applyAlignment="1" applyProtection="1">
      <alignment vertical="center" wrapText="1"/>
      <protection locked="0"/>
    </xf>
    <xf numFmtId="170" fontId="60" fillId="27" borderId="12" xfId="0" applyNumberFormat="1" applyFont="1" applyFill="1" applyBorder="1" applyAlignment="1">
      <alignment horizontal="center" vertical="center" wrapText="1"/>
    </xf>
    <xf numFmtId="169" fontId="60" fillId="27" borderId="12" xfId="0" applyNumberFormat="1" applyFont="1" applyFill="1" applyBorder="1" applyAlignment="1">
      <alignment horizontal="center" vertical="center" wrapText="1"/>
    </xf>
    <xf numFmtId="0" fontId="32" fillId="27" borderId="15" xfId="36" applyFont="1" applyFill="1" applyBorder="1" applyAlignment="1" applyProtection="1">
      <alignment horizontal="center" vertical="center" wrapText="1"/>
      <protection locked="0"/>
    </xf>
    <xf numFmtId="1" fontId="26" fillId="0" borderId="0" xfId="36" applyNumberFormat="1" applyFont="1" applyFill="1" applyAlignment="1" applyProtection="1">
      <alignment horizontal="left" wrapText="1"/>
      <protection locked="0"/>
    </xf>
    <xf numFmtId="0" fontId="26" fillId="0" borderId="0" xfId="36" applyFont="1" applyFill="1" applyAlignment="1" applyProtection="1">
      <alignment horizontal="left" wrapText="1"/>
      <protection locked="0"/>
    </xf>
    <xf numFmtId="0" fontId="71" fillId="26" borderId="12" xfId="36" applyFont="1" applyFill="1" applyBorder="1" applyAlignment="1">
      <alignment horizontal="center" vertical="center" wrapText="1"/>
    </xf>
    <xf numFmtId="14" fontId="71" fillId="26" borderId="12" xfId="36" applyNumberFormat="1" applyFont="1" applyFill="1" applyBorder="1" applyAlignment="1">
      <alignment horizontal="center" vertical="center" wrapText="1"/>
    </xf>
    <xf numFmtId="0" fontId="71" fillId="26" borderId="12" xfId="36" applyNumberFormat="1" applyFont="1" applyFill="1" applyBorder="1" applyAlignment="1">
      <alignment horizontal="center" vertical="center" wrapText="1"/>
    </xf>
    <xf numFmtId="169" fontId="71" fillId="26" borderId="12" xfId="36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49" fillId="28" borderId="12" xfId="0" applyFont="1" applyFill="1" applyBorder="1" applyAlignment="1">
      <alignment horizontal="center" vertical="center"/>
    </xf>
    <xf numFmtId="0" fontId="74" fillId="30" borderId="0" xfId="0" applyFont="1" applyFill="1" applyBorder="1" applyAlignment="1">
      <alignment horizontal="center" vertical="center"/>
    </xf>
    <xf numFmtId="0" fontId="53" fillId="30" borderId="0" xfId="36" applyFont="1" applyFill="1" applyBorder="1" applyAlignment="1">
      <alignment horizontal="center" vertical="center"/>
    </xf>
    <xf numFmtId="0" fontId="44" fillId="30" borderId="0" xfId="36" applyFont="1" applyFill="1" applyBorder="1" applyAlignment="1">
      <alignment horizontal="center" vertical="center" wrapText="1"/>
    </xf>
    <xf numFmtId="168" fontId="42" fillId="30" borderId="0" xfId="36" applyNumberFormat="1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14" fontId="50" fillId="0" borderId="12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NumberFormat="1" applyFont="1" applyBorder="1" applyAlignment="1">
      <alignment horizontal="left" vertical="center"/>
    </xf>
    <xf numFmtId="168" fontId="50" fillId="0" borderId="12" xfId="0" applyNumberFormat="1" applyFont="1" applyBorder="1" applyAlignment="1">
      <alignment horizontal="center" vertical="center"/>
    </xf>
    <xf numFmtId="169" fontId="50" fillId="0" borderId="12" xfId="0" applyNumberFormat="1" applyFont="1" applyBorder="1" applyAlignment="1">
      <alignment horizontal="center" vertical="center"/>
    </xf>
    <xf numFmtId="0" fontId="76" fillId="25" borderId="10" xfId="36" applyNumberFormat="1" applyFont="1" applyFill="1" applyBorder="1" applyAlignment="1" applyProtection="1">
      <alignment horizontal="right" vertical="center" wrapText="1"/>
      <protection locked="0"/>
    </xf>
    <xf numFmtId="0" fontId="54" fillId="28" borderId="0" xfId="31" applyFont="1" applyFill="1" applyBorder="1" applyAlignment="1" applyProtection="1">
      <alignment horizontal="center" vertical="center"/>
    </xf>
    <xf numFmtId="0" fontId="53" fillId="29" borderId="17" xfId="36" applyFont="1" applyFill="1" applyBorder="1" applyAlignment="1">
      <alignment vertical="center"/>
    </xf>
    <xf numFmtId="0" fontId="53" fillId="29" borderId="15" xfId="36" applyFont="1" applyFill="1" applyBorder="1" applyAlignment="1">
      <alignment vertical="center"/>
    </xf>
    <xf numFmtId="0" fontId="77" fillId="29" borderId="15" xfId="36" applyFont="1" applyFill="1" applyBorder="1" applyAlignment="1">
      <alignment horizontal="right" vertical="center"/>
    </xf>
    <xf numFmtId="0" fontId="39" fillId="0" borderId="12" xfId="0" applyFont="1" applyBorder="1" applyAlignment="1">
      <alignment vertical="center"/>
    </xf>
    <xf numFmtId="0" fontId="50" fillId="0" borderId="12" xfId="0" applyFont="1" applyBorder="1" applyAlignment="1">
      <alignment vertical="center" wrapText="1"/>
    </xf>
    <xf numFmtId="0" fontId="3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81" fillId="31" borderId="19" xfId="0" applyNumberFormat="1" applyFont="1" applyFill="1" applyBorder="1" applyAlignment="1">
      <alignment horizontal="center" vertical="center" wrapText="1"/>
    </xf>
    <xf numFmtId="0" fontId="47" fillId="0" borderId="12" xfId="36" applyFont="1" applyFill="1" applyBorder="1" applyAlignment="1">
      <alignment horizontal="center" vertical="center"/>
    </xf>
    <xf numFmtId="0" fontId="84" fillId="0" borderId="12" xfId="36" applyFont="1" applyFill="1" applyBorder="1" applyAlignment="1">
      <alignment horizontal="center" vertical="center"/>
    </xf>
    <xf numFmtId="1" fontId="53" fillId="0" borderId="12" xfId="36" applyNumberFormat="1" applyFont="1" applyFill="1" applyBorder="1" applyAlignment="1">
      <alignment horizontal="center" vertical="center"/>
    </xf>
    <xf numFmtId="14" fontId="47" fillId="0" borderId="12" xfId="36" applyNumberFormat="1" applyFont="1" applyFill="1" applyBorder="1" applyAlignment="1">
      <alignment horizontal="center" vertical="center"/>
    </xf>
    <xf numFmtId="0" fontId="47" fillId="0" borderId="12" xfId="36" applyNumberFormat="1" applyFont="1" applyFill="1" applyBorder="1" applyAlignment="1">
      <alignment horizontal="left" vertical="center" wrapText="1"/>
    </xf>
    <xf numFmtId="1" fontId="47" fillId="0" borderId="12" xfId="36" applyNumberFormat="1" applyFont="1" applyFill="1" applyBorder="1" applyAlignment="1">
      <alignment horizontal="center" vertical="center"/>
    </xf>
    <xf numFmtId="0" fontId="53" fillId="0" borderId="12" xfId="36" applyFont="1" applyFill="1" applyBorder="1" applyAlignment="1">
      <alignment horizontal="center" vertical="center"/>
    </xf>
    <xf numFmtId="0" fontId="47" fillId="0" borderId="12" xfId="36" applyFont="1" applyFill="1" applyBorder="1" applyAlignment="1">
      <alignment horizontal="left" vertical="center" wrapText="1"/>
    </xf>
    <xf numFmtId="0" fontId="85" fillId="0" borderId="12" xfId="36" applyFont="1" applyFill="1" applyBorder="1" applyAlignment="1">
      <alignment horizontal="left" vertical="center" wrapText="1"/>
    </xf>
    <xf numFmtId="166" fontId="53" fillId="0" borderId="12" xfId="36" applyNumberFormat="1" applyFont="1" applyFill="1" applyBorder="1" applyAlignment="1">
      <alignment horizontal="center" vertical="center"/>
    </xf>
    <xf numFmtId="0" fontId="80" fillId="29" borderId="20" xfId="36" applyFont="1" applyFill="1" applyBorder="1" applyAlignment="1">
      <alignment vertical="center" wrapText="1"/>
    </xf>
    <xf numFmtId="0" fontId="49" fillId="27" borderId="0" xfId="36" applyFont="1" applyFill="1" applyBorder="1" applyAlignment="1" applyProtection="1">
      <alignment horizontal="left" wrapText="1"/>
      <protection locked="0"/>
    </xf>
    <xf numFmtId="0" fontId="54" fillId="28" borderId="0" xfId="31" applyFont="1" applyFill="1" applyBorder="1" applyAlignment="1" applyProtection="1">
      <alignment horizontal="center" vertical="center"/>
    </xf>
    <xf numFmtId="0" fontId="88" fillId="0" borderId="12" xfId="0" applyFont="1" applyBorder="1" applyAlignment="1">
      <alignment horizontal="left" vertical="center" wrapText="1"/>
    </xf>
    <xf numFmtId="0" fontId="90" fillId="0" borderId="12" xfId="0" applyFont="1" applyBorder="1" applyAlignment="1">
      <alignment horizontal="center" vertical="center"/>
    </xf>
    <xf numFmtId="0" fontId="35" fillId="0" borderId="0" xfId="36" applyFont="1" applyFill="1" applyAlignment="1" applyProtection="1">
      <alignment wrapText="1"/>
      <protection locked="0"/>
    </xf>
    <xf numFmtId="0" fontId="35" fillId="0" borderId="0" xfId="36" applyFont="1" applyFill="1" applyAlignment="1" applyProtection="1">
      <alignment horizontal="center" wrapText="1"/>
      <protection locked="0"/>
    </xf>
    <xf numFmtId="0" fontId="73" fillId="0" borderId="12" xfId="36" applyFont="1" applyFill="1" applyBorder="1" applyAlignment="1">
      <alignment horizontal="center" vertical="center"/>
    </xf>
    <xf numFmtId="0" fontId="92" fillId="0" borderId="12" xfId="36" applyFont="1" applyFill="1" applyBorder="1" applyAlignment="1">
      <alignment horizontal="center" vertical="center"/>
    </xf>
    <xf numFmtId="1" fontId="79" fillId="0" borderId="12" xfId="36" applyNumberFormat="1" applyFont="1" applyFill="1" applyBorder="1" applyAlignment="1">
      <alignment horizontal="center" vertical="center"/>
    </xf>
    <xf numFmtId="14" fontId="73" fillId="0" borderId="12" xfId="36" applyNumberFormat="1" applyFont="1" applyFill="1" applyBorder="1" applyAlignment="1">
      <alignment horizontal="center" vertical="center"/>
    </xf>
    <xf numFmtId="0" fontId="73" fillId="0" borderId="12" xfId="36" applyNumberFormat="1" applyFont="1" applyFill="1" applyBorder="1" applyAlignment="1">
      <alignment horizontal="left" vertical="center" wrapText="1"/>
    </xf>
    <xf numFmtId="168" fontId="73" fillId="0" borderId="12" xfId="36" applyNumberFormat="1" applyFont="1" applyFill="1" applyBorder="1" applyAlignment="1">
      <alignment horizontal="center" vertical="center"/>
    </xf>
    <xf numFmtId="1" fontId="92" fillId="0" borderId="12" xfId="36" applyNumberFormat="1" applyFont="1" applyFill="1" applyBorder="1" applyAlignment="1">
      <alignment horizontal="center" vertical="center"/>
    </xf>
    <xf numFmtId="169" fontId="73" fillId="0" borderId="12" xfId="36" applyNumberFormat="1" applyFont="1" applyFill="1" applyBorder="1" applyAlignment="1">
      <alignment horizontal="center" vertical="center"/>
    </xf>
    <xf numFmtId="1" fontId="79" fillId="0" borderId="12" xfId="36" applyNumberFormat="1" applyFont="1" applyFill="1" applyBorder="1" applyAlignment="1">
      <alignment horizontal="center" vertical="center" wrapText="1"/>
    </xf>
    <xf numFmtId="14" fontId="93" fillId="0" borderId="12" xfId="36" applyNumberFormat="1" applyFont="1" applyFill="1" applyBorder="1" applyAlignment="1">
      <alignment horizontal="center" vertical="center" wrapText="1"/>
    </xf>
    <xf numFmtId="0" fontId="93" fillId="0" borderId="12" xfId="36" applyFont="1" applyFill="1" applyBorder="1" applyAlignment="1">
      <alignment vertical="center" wrapText="1"/>
    </xf>
    <xf numFmtId="0" fontId="93" fillId="0" borderId="12" xfId="36" applyFont="1" applyFill="1" applyBorder="1" applyAlignment="1">
      <alignment horizontal="center" vertical="center" wrapText="1"/>
    </xf>
    <xf numFmtId="0" fontId="93" fillId="0" borderId="12" xfId="36" applyFont="1" applyFill="1" applyBorder="1" applyAlignment="1">
      <alignment horizontal="left" vertical="center" wrapText="1"/>
    </xf>
    <xf numFmtId="168" fontId="94" fillId="0" borderId="12" xfId="0" applyNumberFormat="1" applyFont="1" applyBorder="1" applyAlignment="1">
      <alignment horizontal="center" vertical="center" wrapText="1"/>
    </xf>
    <xf numFmtId="168" fontId="94" fillId="27" borderId="12" xfId="0" applyNumberFormat="1" applyFont="1" applyFill="1" applyBorder="1" applyAlignment="1">
      <alignment horizontal="center" vertical="center"/>
    </xf>
    <xf numFmtId="169" fontId="94" fillId="27" borderId="12" xfId="0" applyNumberFormat="1" applyFont="1" applyFill="1" applyBorder="1" applyAlignment="1">
      <alignment horizontal="center" vertical="center"/>
    </xf>
    <xf numFmtId="170" fontId="94" fillId="27" borderId="12" xfId="0" applyNumberFormat="1" applyFont="1" applyFill="1" applyBorder="1" applyAlignment="1">
      <alignment horizontal="center" vertical="center"/>
    </xf>
    <xf numFmtId="168" fontId="29" fillId="28" borderId="12" xfId="36" applyNumberFormat="1" applyFont="1" applyFill="1" applyBorder="1" applyAlignment="1" applyProtection="1">
      <alignment horizontal="center" vertical="center" wrapText="1"/>
      <protection locked="0"/>
    </xf>
    <xf numFmtId="0" fontId="56" fillId="26" borderId="12" xfId="36" applyFont="1" applyFill="1" applyBorder="1" applyAlignment="1">
      <alignment horizontal="center" vertical="center" wrapText="1"/>
    </xf>
    <xf numFmtId="14" fontId="56" fillId="26" borderId="12" xfId="36" applyNumberFormat="1" applyFont="1" applyFill="1" applyBorder="1" applyAlignment="1">
      <alignment horizontal="center" vertical="center" wrapText="1"/>
    </xf>
    <xf numFmtId="0" fontId="56" fillId="26" borderId="12" xfId="36" applyNumberFormat="1" applyFont="1" applyFill="1" applyBorder="1" applyAlignment="1">
      <alignment horizontal="center" vertical="center" wrapText="1"/>
    </xf>
    <xf numFmtId="0" fontId="107" fillId="0" borderId="0" xfId="0" applyFont="1" applyAlignment="1">
      <alignment vertical="center"/>
    </xf>
    <xf numFmtId="0" fontId="109" fillId="0" borderId="0" xfId="0" applyFont="1" applyAlignment="1">
      <alignment vertical="center"/>
    </xf>
    <xf numFmtId="0" fontId="0" fillId="0" borderId="0" xfId="0" applyAlignment="1">
      <alignment vertical="center"/>
    </xf>
    <xf numFmtId="0" fontId="80" fillId="29" borderId="20" xfId="36" applyFont="1" applyFill="1" applyBorder="1" applyAlignment="1">
      <alignment vertical="center" textRotation="90"/>
    </xf>
    <xf numFmtId="0" fontId="49" fillId="28" borderId="0" xfId="36" applyFont="1" applyFill="1" applyBorder="1" applyAlignment="1" applyProtection="1">
      <alignment horizontal="center" vertical="center" wrapText="1"/>
      <protection locked="0"/>
    </xf>
    <xf numFmtId="171" fontId="47" fillId="0" borderId="12" xfId="36" applyNumberFormat="1" applyFont="1" applyFill="1" applyBorder="1" applyAlignment="1">
      <alignment horizontal="center" vertical="center"/>
    </xf>
    <xf numFmtId="0" fontId="87" fillId="26" borderId="0" xfId="36" applyNumberFormat="1" applyFont="1" applyFill="1" applyBorder="1" applyAlignment="1" applyProtection="1">
      <alignment vertical="center" wrapText="1"/>
      <protection locked="0"/>
    </xf>
    <xf numFmtId="0" fontId="76" fillId="25" borderId="10" xfId="36" applyNumberFormat="1" applyFont="1" applyFill="1" applyBorder="1" applyAlignment="1" applyProtection="1">
      <alignment horizontal="right" vertical="center" wrapText="1"/>
      <protection locked="0"/>
    </xf>
    <xf numFmtId="0" fontId="112" fillId="31" borderId="19" xfId="0" applyNumberFormat="1" applyFont="1" applyFill="1" applyBorder="1" applyAlignment="1">
      <alignment horizontal="center" vertical="center" wrapText="1"/>
    </xf>
    <xf numFmtId="0" fontId="23" fillId="31" borderId="29" xfId="0" applyFont="1" applyFill="1" applyBorder="1"/>
    <xf numFmtId="0" fontId="23" fillId="31" borderId="30" xfId="0" applyFont="1" applyFill="1" applyBorder="1"/>
    <xf numFmtId="0" fontId="23" fillId="31" borderId="31" xfId="0" applyFont="1" applyFill="1" applyBorder="1"/>
    <xf numFmtId="0" fontId="27" fillId="31" borderId="32" xfId="0" applyFont="1" applyFill="1" applyBorder="1"/>
    <xf numFmtId="0" fontId="27" fillId="31" borderId="33" xfId="0" applyFont="1" applyFill="1" applyBorder="1"/>
    <xf numFmtId="0" fontId="23" fillId="31" borderId="32" xfId="0" applyFont="1" applyFill="1" applyBorder="1"/>
    <xf numFmtId="0" fontId="23" fillId="31" borderId="33" xfId="0" applyFont="1" applyFill="1" applyBorder="1"/>
    <xf numFmtId="164" fontId="66" fillId="31" borderId="37" xfId="0" applyNumberFormat="1" applyFont="1" applyFill="1" applyBorder="1" applyAlignment="1">
      <alignment vertical="center" wrapText="1"/>
    </xf>
    <xf numFmtId="0" fontId="23" fillId="31" borderId="39" xfId="0" applyFont="1" applyFill="1" applyBorder="1"/>
    <xf numFmtId="0" fontId="23" fillId="31" borderId="40" xfId="0" applyFont="1" applyFill="1" applyBorder="1"/>
    <xf numFmtId="0" fontId="23" fillId="31" borderId="41" xfId="0" applyFont="1" applyFill="1" applyBorder="1"/>
    <xf numFmtId="0" fontId="55" fillId="37" borderId="12" xfId="36" applyFont="1" applyFill="1" applyBorder="1" applyAlignment="1" applyProtection="1">
      <alignment horizontal="left" vertical="center" wrapText="1"/>
      <protection hidden="1"/>
    </xf>
    <xf numFmtId="0" fontId="55" fillId="37" borderId="12" xfId="36" applyFont="1" applyFill="1" applyBorder="1" applyAlignment="1" applyProtection="1">
      <alignment horizontal="center" vertical="center" wrapText="1"/>
      <protection hidden="1"/>
    </xf>
    <xf numFmtId="0" fontId="86" fillId="37" borderId="12" xfId="36" applyFont="1" applyFill="1" applyBorder="1" applyAlignment="1" applyProtection="1">
      <alignment horizontal="center" vertical="center" wrapText="1"/>
      <protection hidden="1"/>
    </xf>
    <xf numFmtId="14" fontId="23" fillId="37" borderId="12" xfId="36" applyNumberFormat="1" applyFont="1" applyFill="1" applyBorder="1" applyAlignment="1" applyProtection="1">
      <alignment horizontal="center" vertical="center" wrapText="1"/>
      <protection locked="0"/>
    </xf>
    <xf numFmtId="0" fontId="23" fillId="37" borderId="12" xfId="36" applyFont="1" applyFill="1" applyBorder="1" applyAlignment="1" applyProtection="1">
      <alignment vertical="center" wrapText="1"/>
      <protection locked="0"/>
    </xf>
    <xf numFmtId="0" fontId="23" fillId="37" borderId="12" xfId="36" applyFont="1" applyFill="1" applyBorder="1" applyAlignment="1" applyProtection="1">
      <alignment horizontal="left" vertical="center" wrapText="1"/>
      <protection locked="0"/>
    </xf>
    <xf numFmtId="0" fontId="70" fillId="37" borderId="12" xfId="36" applyFont="1" applyFill="1" applyBorder="1" applyAlignment="1" applyProtection="1">
      <alignment horizontal="center" vertical="center" wrapText="1"/>
      <protection locked="0"/>
    </xf>
    <xf numFmtId="168" fontId="23" fillId="37" borderId="12" xfId="36" applyNumberFormat="1" applyFont="1" applyFill="1" applyBorder="1" applyAlignment="1" applyProtection="1">
      <alignment horizontal="center" vertical="center" wrapText="1"/>
      <protection locked="0"/>
    </xf>
    <xf numFmtId="49" fontId="23" fillId="37" borderId="12" xfId="36" applyNumberFormat="1" applyFont="1" applyFill="1" applyBorder="1" applyAlignment="1" applyProtection="1">
      <alignment horizontal="center" vertical="center" wrapText="1"/>
      <protection locked="0"/>
    </xf>
    <xf numFmtId="1" fontId="23" fillId="37" borderId="12" xfId="36" applyNumberFormat="1" applyFont="1" applyFill="1" applyBorder="1" applyAlignment="1" applyProtection="1">
      <alignment horizontal="center" vertical="center" wrapText="1"/>
      <protection locked="0"/>
    </xf>
    <xf numFmtId="0" fontId="26" fillId="37" borderId="0" xfId="36" applyFont="1" applyFill="1" applyAlignment="1" applyProtection="1">
      <alignment vertical="center" wrapText="1"/>
      <protection locked="0"/>
    </xf>
    <xf numFmtId="0" fontId="35" fillId="37" borderId="0" xfId="36" applyFont="1" applyFill="1" applyAlignment="1" applyProtection="1">
      <alignment vertical="center" wrapText="1"/>
      <protection locked="0"/>
    </xf>
    <xf numFmtId="0" fontId="55" fillId="36" borderId="12" xfId="36" applyFont="1" applyFill="1" applyBorder="1" applyAlignment="1" applyProtection="1">
      <alignment horizontal="left" vertical="center" wrapText="1"/>
      <protection hidden="1"/>
    </xf>
    <xf numFmtId="0" fontId="55" fillId="36" borderId="12" xfId="36" applyFont="1" applyFill="1" applyBorder="1" applyAlignment="1" applyProtection="1">
      <alignment horizontal="center" vertical="center" wrapText="1"/>
      <protection hidden="1"/>
    </xf>
    <xf numFmtId="0" fontId="86" fillId="36" borderId="12" xfId="36" applyFont="1" applyFill="1" applyBorder="1" applyAlignment="1" applyProtection="1">
      <alignment horizontal="center" vertical="center" wrapText="1"/>
      <protection hidden="1"/>
    </xf>
    <xf numFmtId="14" fontId="23" fillId="36" borderId="12" xfId="36" applyNumberFormat="1" applyFont="1" applyFill="1" applyBorder="1" applyAlignment="1" applyProtection="1">
      <alignment horizontal="center" vertical="center" wrapText="1"/>
      <protection locked="0"/>
    </xf>
    <xf numFmtId="0" fontId="23" fillId="36" borderId="12" xfId="36" applyFont="1" applyFill="1" applyBorder="1" applyAlignment="1" applyProtection="1">
      <alignment vertical="center" wrapText="1"/>
      <protection locked="0"/>
    </xf>
    <xf numFmtId="0" fontId="23" fillId="36" borderId="12" xfId="36" applyFont="1" applyFill="1" applyBorder="1" applyAlignment="1" applyProtection="1">
      <alignment horizontal="left" vertical="center" wrapText="1"/>
      <protection locked="0"/>
    </xf>
    <xf numFmtId="0" fontId="70" fillId="36" borderId="12" xfId="36" applyFont="1" applyFill="1" applyBorder="1" applyAlignment="1" applyProtection="1">
      <alignment horizontal="center" vertical="center" wrapText="1"/>
      <protection locked="0"/>
    </xf>
    <xf numFmtId="168" fontId="23" fillId="36" borderId="12" xfId="36" applyNumberFormat="1" applyFont="1" applyFill="1" applyBorder="1" applyAlignment="1" applyProtection="1">
      <alignment horizontal="center" vertical="center" wrapText="1"/>
      <protection locked="0"/>
    </xf>
    <xf numFmtId="49" fontId="23" fillId="36" borderId="12" xfId="36" applyNumberFormat="1" applyFont="1" applyFill="1" applyBorder="1" applyAlignment="1" applyProtection="1">
      <alignment horizontal="center" vertical="center" wrapText="1"/>
      <protection locked="0"/>
    </xf>
    <xf numFmtId="1" fontId="23" fillId="36" borderId="12" xfId="36" applyNumberFormat="1" applyFont="1" applyFill="1" applyBorder="1" applyAlignment="1" applyProtection="1">
      <alignment horizontal="center" vertical="center" wrapText="1"/>
      <protection locked="0"/>
    </xf>
    <xf numFmtId="0" fontId="26" fillId="36" borderId="0" xfId="36" applyFont="1" applyFill="1" applyAlignment="1" applyProtection="1">
      <alignment vertical="center" wrapText="1"/>
      <protection locked="0"/>
    </xf>
    <xf numFmtId="0" fontId="35" fillId="36" borderId="0" xfId="36" applyFont="1" applyFill="1" applyAlignment="1" applyProtection="1">
      <alignment vertical="center" wrapText="1"/>
      <protection locked="0"/>
    </xf>
    <xf numFmtId="0" fontId="87" fillId="25" borderId="25" xfId="36" applyNumberFormat="1" applyFont="1" applyFill="1" applyBorder="1" applyAlignment="1" applyProtection="1">
      <alignment vertical="center" wrapText="1"/>
      <protection locked="0"/>
    </xf>
    <xf numFmtId="14" fontId="73" fillId="0" borderId="12" xfId="36" applyNumberFormat="1" applyFont="1" applyFill="1" applyBorder="1" applyAlignment="1">
      <alignment horizontal="center" vertical="center" wrapText="1"/>
    </xf>
    <xf numFmtId="168" fontId="73" fillId="0" borderId="12" xfId="36" applyNumberFormat="1" applyFont="1" applyFill="1" applyBorder="1" applyAlignment="1">
      <alignment horizontal="center" vertical="center" wrapText="1"/>
    </xf>
    <xf numFmtId="0" fontId="92" fillId="0" borderId="12" xfId="36" applyFont="1" applyFill="1" applyBorder="1" applyAlignment="1">
      <alignment horizontal="center" vertical="center" wrapText="1"/>
    </xf>
    <xf numFmtId="0" fontId="55" fillId="38" borderId="12" xfId="36" applyFont="1" applyFill="1" applyBorder="1" applyAlignment="1" applyProtection="1">
      <alignment horizontal="left" vertical="center" wrapText="1"/>
      <protection hidden="1"/>
    </xf>
    <xf numFmtId="0" fontId="55" fillId="38" borderId="12" xfId="36" applyFont="1" applyFill="1" applyBorder="1" applyAlignment="1" applyProtection="1">
      <alignment horizontal="center" vertical="center" wrapText="1"/>
      <protection hidden="1"/>
    </xf>
    <xf numFmtId="0" fontId="86" fillId="38" borderId="12" xfId="36" applyFont="1" applyFill="1" applyBorder="1" applyAlignment="1" applyProtection="1">
      <alignment horizontal="center" vertical="center" wrapText="1"/>
      <protection hidden="1"/>
    </xf>
    <xf numFmtId="14" fontId="23" fillId="38" borderId="12" xfId="36" applyNumberFormat="1" applyFont="1" applyFill="1" applyBorder="1" applyAlignment="1" applyProtection="1">
      <alignment horizontal="center" vertical="center" wrapText="1"/>
      <protection locked="0"/>
    </xf>
    <xf numFmtId="0" fontId="23" fillId="38" borderId="12" xfId="36" applyFont="1" applyFill="1" applyBorder="1" applyAlignment="1" applyProtection="1">
      <alignment vertical="center" wrapText="1"/>
      <protection locked="0"/>
    </xf>
    <xf numFmtId="0" fontId="23" fillId="38" borderId="12" xfId="36" applyFont="1" applyFill="1" applyBorder="1" applyAlignment="1" applyProtection="1">
      <alignment horizontal="left" vertical="center" wrapText="1"/>
      <protection locked="0"/>
    </xf>
    <xf numFmtId="0" fontId="70" fillId="38" borderId="12" xfId="36" applyFont="1" applyFill="1" applyBorder="1" applyAlignment="1" applyProtection="1">
      <alignment horizontal="center" vertical="center" wrapText="1"/>
      <protection locked="0"/>
    </xf>
    <xf numFmtId="168" fontId="23" fillId="38" borderId="12" xfId="36" applyNumberFormat="1" applyFont="1" applyFill="1" applyBorder="1" applyAlignment="1" applyProtection="1">
      <alignment horizontal="center" vertical="center" wrapText="1"/>
      <protection locked="0"/>
    </xf>
    <xf numFmtId="49" fontId="23" fillId="38" borderId="12" xfId="36" applyNumberFormat="1" applyFont="1" applyFill="1" applyBorder="1" applyAlignment="1" applyProtection="1">
      <alignment horizontal="center" vertical="center" wrapText="1"/>
      <protection locked="0"/>
    </xf>
    <xf numFmtId="1" fontId="23" fillId="38" borderId="12" xfId="36" applyNumberFormat="1" applyFont="1" applyFill="1" applyBorder="1" applyAlignment="1" applyProtection="1">
      <alignment horizontal="center" vertical="center" wrapText="1"/>
      <protection locked="0"/>
    </xf>
    <xf numFmtId="0" fontId="26" fillId="38" borderId="0" xfId="36" applyFont="1" applyFill="1" applyAlignment="1" applyProtection="1">
      <alignment vertical="center" wrapText="1"/>
      <protection locked="0"/>
    </xf>
    <xf numFmtId="0" fontId="35" fillId="38" borderId="0" xfId="36" applyFont="1" applyFill="1" applyAlignment="1" applyProtection="1">
      <alignment vertical="center" wrapText="1"/>
      <protection locked="0"/>
    </xf>
    <xf numFmtId="0" fontId="55" fillId="39" borderId="12" xfId="36" applyFont="1" applyFill="1" applyBorder="1" applyAlignment="1" applyProtection="1">
      <alignment horizontal="left" vertical="center" wrapText="1"/>
      <protection hidden="1"/>
    </xf>
    <xf numFmtId="0" fontId="55" fillId="39" borderId="12" xfId="36" applyFont="1" applyFill="1" applyBorder="1" applyAlignment="1" applyProtection="1">
      <alignment horizontal="center" vertical="center" wrapText="1"/>
      <protection hidden="1"/>
    </xf>
    <xf numFmtId="0" fontId="86" fillId="39" borderId="12" xfId="36" applyFont="1" applyFill="1" applyBorder="1" applyAlignment="1" applyProtection="1">
      <alignment horizontal="center" vertical="center" wrapText="1"/>
      <protection hidden="1"/>
    </xf>
    <xf numFmtId="14" fontId="23" fillId="39" borderId="12" xfId="36" applyNumberFormat="1" applyFont="1" applyFill="1" applyBorder="1" applyAlignment="1" applyProtection="1">
      <alignment horizontal="center" vertical="center" wrapText="1"/>
      <protection locked="0"/>
    </xf>
    <xf numFmtId="0" fontId="23" fillId="39" borderId="12" xfId="36" applyFont="1" applyFill="1" applyBorder="1" applyAlignment="1" applyProtection="1">
      <alignment vertical="center" wrapText="1"/>
      <protection locked="0"/>
    </xf>
    <xf numFmtId="0" fontId="23" fillId="39" borderId="12" xfId="36" applyFont="1" applyFill="1" applyBorder="1" applyAlignment="1" applyProtection="1">
      <alignment horizontal="left" vertical="center" wrapText="1"/>
      <protection locked="0"/>
    </xf>
    <xf numFmtId="0" fontId="70" fillId="39" borderId="12" xfId="36" applyFont="1" applyFill="1" applyBorder="1" applyAlignment="1" applyProtection="1">
      <alignment horizontal="center" vertical="center" wrapText="1"/>
      <protection locked="0"/>
    </xf>
    <xf numFmtId="168" fontId="23" fillId="39" borderId="12" xfId="36" applyNumberFormat="1" applyFont="1" applyFill="1" applyBorder="1" applyAlignment="1" applyProtection="1">
      <alignment horizontal="center" vertical="center" wrapText="1"/>
      <protection locked="0"/>
    </xf>
    <xf numFmtId="49" fontId="23" fillId="39" borderId="12" xfId="36" applyNumberFormat="1" applyFont="1" applyFill="1" applyBorder="1" applyAlignment="1" applyProtection="1">
      <alignment horizontal="center" vertical="center" wrapText="1"/>
      <protection locked="0"/>
    </xf>
    <xf numFmtId="1" fontId="23" fillId="39" borderId="12" xfId="36" applyNumberFormat="1" applyFont="1" applyFill="1" applyBorder="1" applyAlignment="1" applyProtection="1">
      <alignment horizontal="center" vertical="center" wrapText="1"/>
      <protection locked="0"/>
    </xf>
    <xf numFmtId="0" fontId="26" fillId="39" borderId="0" xfId="36" applyFont="1" applyFill="1" applyAlignment="1" applyProtection="1">
      <alignment vertical="center" wrapText="1"/>
      <protection locked="0"/>
    </xf>
    <xf numFmtId="0" fontId="35" fillId="39" borderId="0" xfId="36" applyFont="1" applyFill="1" applyAlignment="1" applyProtection="1">
      <alignment vertical="center" wrapText="1"/>
      <protection locked="0"/>
    </xf>
    <xf numFmtId="0" fontId="23" fillId="0" borderId="12" xfId="36" applyFont="1" applyFill="1" applyBorder="1" applyAlignment="1" applyProtection="1">
      <alignment horizontal="center" vertical="center" wrapText="1"/>
      <protection locked="0"/>
    </xf>
    <xf numFmtId="1" fontId="49" fillId="41" borderId="48" xfId="36" applyNumberFormat="1" applyFont="1" applyFill="1" applyBorder="1" applyAlignment="1" applyProtection="1">
      <alignment horizontal="center" vertical="center"/>
      <protection locked="0"/>
    </xf>
    <xf numFmtId="1" fontId="49" fillId="34" borderId="48" xfId="36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/>
    <xf numFmtId="168" fontId="95" fillId="27" borderId="12" xfId="0" applyNumberFormat="1" applyFont="1" applyFill="1" applyBorder="1" applyAlignment="1">
      <alignment horizontal="center" vertical="center"/>
    </xf>
    <xf numFmtId="1" fontId="95" fillId="27" borderId="12" xfId="0" applyNumberFormat="1" applyFont="1" applyFill="1" applyBorder="1" applyAlignment="1">
      <alignment horizontal="center" vertical="center"/>
    </xf>
    <xf numFmtId="1" fontId="83" fillId="27" borderId="12" xfId="0" applyNumberFormat="1" applyFont="1" applyFill="1" applyBorder="1" applyAlignment="1">
      <alignment horizontal="center" vertical="center"/>
    </xf>
    <xf numFmtId="1" fontId="83" fillId="33" borderId="12" xfId="0" applyNumberFormat="1" applyFont="1" applyFill="1" applyBorder="1" applyAlignment="1">
      <alignment horizontal="center" vertical="center"/>
    </xf>
    <xf numFmtId="1" fontId="91" fillId="33" borderId="12" xfId="0" applyNumberFormat="1" applyFont="1" applyFill="1" applyBorder="1" applyAlignment="1">
      <alignment horizontal="center" vertical="center"/>
    </xf>
    <xf numFmtId="1" fontId="83" fillId="33" borderId="17" xfId="0" applyNumberFormat="1" applyFont="1" applyFill="1" applyBorder="1" applyAlignment="1">
      <alignment horizontal="center" vertical="center"/>
    </xf>
    <xf numFmtId="0" fontId="0" fillId="0" borderId="58" xfId="0" applyBorder="1"/>
    <xf numFmtId="0" fontId="0" fillId="0" borderId="59" xfId="0" applyBorder="1"/>
    <xf numFmtId="0" fontId="51" fillId="43" borderId="44" xfId="0" applyFont="1" applyFill="1" applyBorder="1" applyAlignment="1">
      <alignment horizontal="center" vertical="center" wrapText="1"/>
    </xf>
    <xf numFmtId="0" fontId="51" fillId="43" borderId="45" xfId="0" applyFont="1" applyFill="1" applyBorder="1" applyAlignment="1">
      <alignment horizontal="center" vertical="center" wrapText="1"/>
    </xf>
    <xf numFmtId="0" fontId="51" fillId="43" borderId="57" xfId="0" applyFont="1" applyFill="1" applyBorder="1" applyAlignment="1">
      <alignment horizontal="center" vertical="center" wrapText="1"/>
    </xf>
    <xf numFmtId="172" fontId="49" fillId="43" borderId="49" xfId="36" applyNumberFormat="1" applyFont="1" applyFill="1" applyBorder="1" applyAlignment="1" applyProtection="1">
      <alignment horizontal="center" vertical="center"/>
      <protection locked="0"/>
    </xf>
    <xf numFmtId="172" fontId="49" fillId="43" borderId="18" xfId="36" applyNumberFormat="1" applyFont="1" applyFill="1" applyBorder="1" applyAlignment="1" applyProtection="1">
      <alignment horizontal="center" vertical="center"/>
      <protection locked="0"/>
    </xf>
    <xf numFmtId="172" fontId="49" fillId="43" borderId="12" xfId="36" applyNumberFormat="1" applyFont="1" applyFill="1" applyBorder="1" applyAlignment="1" applyProtection="1">
      <alignment horizontal="center" vertical="center"/>
      <protection locked="0"/>
    </xf>
    <xf numFmtId="172" fontId="52" fillId="43" borderId="12" xfId="36" applyNumberFormat="1" applyFont="1" applyFill="1" applyBorder="1" applyAlignment="1" applyProtection="1">
      <alignment horizontal="center" vertical="center" wrapText="1"/>
      <protection locked="0"/>
    </xf>
    <xf numFmtId="172" fontId="49" fillId="43" borderId="12" xfId="36" applyNumberFormat="1" applyFont="1" applyFill="1" applyBorder="1" applyAlignment="1" applyProtection="1">
      <alignment horizontal="center" vertical="center" wrapText="1"/>
      <protection locked="0"/>
    </xf>
    <xf numFmtId="172" fontId="52" fillId="43" borderId="49" xfId="36" applyNumberFormat="1" applyFont="1" applyFill="1" applyBorder="1" applyAlignment="1" applyProtection="1">
      <alignment horizontal="center" vertical="center" wrapText="1"/>
      <protection locked="0"/>
    </xf>
    <xf numFmtId="172" fontId="52" fillId="43" borderId="18" xfId="36" applyNumberFormat="1" applyFont="1" applyFill="1" applyBorder="1" applyAlignment="1" applyProtection="1">
      <alignment horizontal="center" vertical="center" wrapText="1"/>
      <protection locked="0"/>
    </xf>
    <xf numFmtId="172" fontId="49" fillId="43" borderId="49" xfId="36" applyNumberFormat="1" applyFont="1" applyFill="1" applyBorder="1" applyAlignment="1" applyProtection="1">
      <alignment horizontal="center" vertical="center" wrapText="1"/>
      <protection locked="0"/>
    </xf>
    <xf numFmtId="172" fontId="49" fillId="43" borderId="18" xfId="36" applyNumberFormat="1" applyFont="1" applyFill="1" applyBorder="1" applyAlignment="1" applyProtection="1">
      <alignment horizontal="center" vertical="center" wrapText="1"/>
      <protection locked="0"/>
    </xf>
    <xf numFmtId="172" fontId="49" fillId="43" borderId="17" xfId="36" applyNumberFormat="1" applyFont="1" applyFill="1" applyBorder="1" applyAlignment="1" applyProtection="1">
      <alignment horizontal="center" vertical="center" wrapText="1"/>
      <protection locked="0"/>
    </xf>
    <xf numFmtId="172" fontId="49" fillId="43" borderId="50" xfId="36" applyNumberFormat="1" applyFont="1" applyFill="1" applyBorder="1" applyAlignment="1" applyProtection="1">
      <alignment horizontal="center" vertical="center"/>
      <protection locked="0"/>
    </xf>
    <xf numFmtId="172" fontId="49" fillId="43" borderId="15" xfId="36" applyNumberFormat="1" applyFont="1" applyFill="1" applyBorder="1" applyAlignment="1" applyProtection="1">
      <alignment horizontal="center" vertical="center"/>
      <protection locked="0"/>
    </xf>
    <xf numFmtId="172" fontId="49" fillId="43" borderId="17" xfId="36" applyNumberFormat="1" applyFont="1" applyFill="1" applyBorder="1" applyAlignment="1" applyProtection="1">
      <alignment horizontal="center" vertical="center"/>
      <protection locked="0"/>
    </xf>
    <xf numFmtId="172" fontId="40" fillId="43" borderId="49" xfId="36" applyNumberFormat="1" applyFont="1" applyFill="1" applyBorder="1" applyAlignment="1" applyProtection="1">
      <alignment horizontal="center" vertical="center"/>
      <protection locked="0"/>
    </xf>
    <xf numFmtId="172" fontId="40" fillId="43" borderId="18" xfId="36" applyNumberFormat="1" applyFont="1" applyFill="1" applyBorder="1" applyAlignment="1" applyProtection="1">
      <alignment horizontal="center" vertical="center"/>
      <protection locked="0"/>
    </xf>
    <xf numFmtId="172" fontId="40" fillId="43" borderId="12" xfId="36" applyNumberFormat="1" applyFont="1" applyFill="1" applyBorder="1" applyAlignment="1" applyProtection="1">
      <alignment horizontal="center" vertical="center"/>
      <protection locked="0"/>
    </xf>
    <xf numFmtId="172" fontId="49" fillId="41" borderId="51" xfId="36" applyNumberFormat="1" applyFont="1" applyFill="1" applyBorder="1" applyAlignment="1" applyProtection="1">
      <alignment vertical="center"/>
      <protection locked="0"/>
    </xf>
    <xf numFmtId="172" fontId="40" fillId="43" borderId="50" xfId="36" applyNumberFormat="1" applyFont="1" applyFill="1" applyBorder="1" applyAlignment="1" applyProtection="1">
      <alignment horizontal="center" vertical="center"/>
      <protection locked="0"/>
    </xf>
    <xf numFmtId="172" fontId="49" fillId="42" borderId="51" xfId="36" applyNumberFormat="1" applyFont="1" applyFill="1" applyBorder="1" applyAlignment="1" applyProtection="1">
      <alignment horizontal="center" vertical="center"/>
      <protection locked="0"/>
    </xf>
    <xf numFmtId="1" fontId="49" fillId="44" borderId="52" xfId="36" applyNumberFormat="1" applyFont="1" applyFill="1" applyBorder="1" applyAlignment="1" applyProtection="1">
      <alignment horizontal="center" vertical="center"/>
      <protection locked="0"/>
    </xf>
    <xf numFmtId="170" fontId="46" fillId="45" borderId="49" xfId="36" applyNumberFormat="1" applyFont="1" applyFill="1" applyBorder="1" applyAlignment="1">
      <alignment horizontal="center" vertical="center"/>
    </xf>
    <xf numFmtId="1" fontId="49" fillId="41" borderId="52" xfId="36" applyNumberFormat="1" applyFont="1" applyFill="1" applyBorder="1" applyAlignment="1" applyProtection="1">
      <alignment horizontal="center" vertical="center"/>
      <protection locked="0"/>
    </xf>
    <xf numFmtId="168" fontId="46" fillId="45" borderId="49" xfId="36" applyNumberFormat="1" applyFont="1" applyFill="1" applyBorder="1" applyAlignment="1" applyProtection="1">
      <alignment horizontal="center" vertical="center"/>
      <protection locked="0"/>
    </xf>
    <xf numFmtId="168" fontId="46" fillId="0" borderId="49" xfId="36" applyNumberFormat="1" applyFont="1" applyFill="1" applyBorder="1" applyAlignment="1" applyProtection="1">
      <alignment horizontal="center" vertical="center"/>
      <protection locked="0"/>
    </xf>
    <xf numFmtId="168" fontId="46" fillId="0" borderId="12" xfId="36" applyNumberFormat="1" applyFont="1" applyFill="1" applyBorder="1" applyAlignment="1" applyProtection="1">
      <alignment horizontal="center" vertical="center"/>
      <protection locked="0"/>
    </xf>
    <xf numFmtId="169" fontId="72" fillId="0" borderId="12" xfId="36" applyNumberFormat="1" applyFont="1" applyFill="1" applyBorder="1" applyAlignment="1" applyProtection="1">
      <alignment horizontal="center" vertical="center"/>
      <protection locked="0"/>
    </xf>
    <xf numFmtId="170" fontId="46" fillId="45" borderId="12" xfId="36" applyNumberFormat="1" applyFont="1" applyFill="1" applyBorder="1" applyAlignment="1" applyProtection="1">
      <alignment horizontal="center" vertical="center"/>
      <protection locked="0"/>
    </xf>
    <xf numFmtId="170" fontId="46" fillId="0" borderId="12" xfId="36" applyNumberFormat="1" applyFont="1" applyFill="1" applyBorder="1" applyAlignment="1" applyProtection="1">
      <alignment horizontal="center" vertical="center"/>
      <protection locked="0"/>
    </xf>
    <xf numFmtId="170" fontId="46" fillId="45" borderId="50" xfId="36" applyNumberFormat="1" applyFont="1" applyFill="1" applyBorder="1" applyAlignment="1" applyProtection="1">
      <alignment horizontal="center" vertical="center"/>
      <protection locked="0"/>
    </xf>
    <xf numFmtId="168" fontId="46" fillId="45" borderId="12" xfId="36" applyNumberFormat="1" applyFont="1" applyFill="1" applyBorder="1" applyAlignment="1" applyProtection="1">
      <alignment horizontal="center" vertical="center"/>
      <protection locked="0"/>
    </xf>
    <xf numFmtId="168" fontId="46" fillId="45" borderId="50" xfId="36" applyNumberFormat="1" applyFont="1" applyFill="1" applyBorder="1" applyAlignment="1" applyProtection="1">
      <alignment horizontal="center" vertical="center"/>
      <protection locked="0"/>
    </xf>
    <xf numFmtId="1" fontId="49" fillId="42" borderId="52" xfId="36" applyNumberFormat="1" applyFont="1" applyFill="1" applyBorder="1" applyAlignment="1" applyProtection="1">
      <alignment horizontal="center" vertical="center"/>
      <protection locked="0"/>
    </xf>
    <xf numFmtId="169" fontId="72" fillId="45" borderId="12" xfId="36" applyNumberFormat="1" applyFont="1" applyFill="1" applyBorder="1" applyAlignment="1" applyProtection="1">
      <alignment horizontal="center" vertical="center"/>
      <protection locked="0"/>
    </xf>
    <xf numFmtId="170" fontId="46" fillId="0" borderId="49" xfId="36" applyNumberFormat="1" applyFont="1" applyFill="1" applyBorder="1" applyAlignment="1" applyProtection="1">
      <alignment horizontal="center" vertical="center"/>
      <protection locked="0"/>
    </xf>
    <xf numFmtId="1" fontId="49" fillId="34" borderId="52" xfId="36" applyNumberFormat="1" applyFont="1" applyFill="1" applyBorder="1" applyAlignment="1" applyProtection="1">
      <alignment horizontal="center" vertical="center"/>
      <protection locked="0"/>
    </xf>
    <xf numFmtId="170" fontId="46" fillId="0" borderId="50" xfId="36" applyNumberFormat="1" applyFont="1" applyFill="1" applyBorder="1" applyAlignment="1" applyProtection="1">
      <alignment horizontal="center" vertical="center"/>
      <protection locked="0"/>
    </xf>
    <xf numFmtId="168" fontId="46" fillId="0" borderId="50" xfId="36" applyNumberFormat="1" applyFont="1" applyFill="1" applyBorder="1" applyAlignment="1" applyProtection="1">
      <alignment horizontal="center" vertical="center"/>
      <protection locked="0"/>
    </xf>
    <xf numFmtId="170" fontId="46" fillId="45" borderId="49" xfId="36" applyNumberFormat="1" applyFont="1" applyFill="1" applyBorder="1" applyAlignment="1" applyProtection="1">
      <alignment horizontal="center" vertical="center"/>
      <protection locked="0"/>
    </xf>
    <xf numFmtId="169" fontId="46" fillId="45" borderId="49" xfId="36" applyNumberFormat="1" applyFont="1" applyFill="1" applyBorder="1" applyAlignment="1" applyProtection="1">
      <alignment horizontal="center" vertical="center"/>
      <protection locked="0"/>
    </xf>
    <xf numFmtId="169" fontId="46" fillId="0" borderId="49" xfId="36" applyNumberFormat="1" applyFont="1" applyFill="1" applyBorder="1" applyAlignment="1" applyProtection="1">
      <alignment horizontal="center" vertical="center"/>
      <protection locked="0"/>
    </xf>
    <xf numFmtId="169" fontId="46" fillId="45" borderId="12" xfId="36" applyNumberFormat="1" applyFont="1" applyFill="1" applyBorder="1" applyAlignment="1" applyProtection="1">
      <alignment horizontal="center" vertical="center"/>
      <protection locked="0"/>
    </xf>
    <xf numFmtId="169" fontId="46" fillId="0" borderId="12" xfId="36" applyNumberFormat="1" applyFont="1" applyFill="1" applyBorder="1" applyAlignment="1" applyProtection="1">
      <alignment horizontal="center" vertical="center"/>
      <protection locked="0"/>
    </xf>
    <xf numFmtId="1" fontId="49" fillId="42" borderId="56" xfId="36" applyNumberFormat="1" applyFont="1" applyFill="1" applyBorder="1" applyAlignment="1" applyProtection="1">
      <alignment horizontal="center" vertical="center"/>
      <protection locked="0"/>
    </xf>
    <xf numFmtId="168" fontId="46" fillId="45" borderId="53" xfId="36" applyNumberFormat="1" applyFont="1" applyFill="1" applyBorder="1" applyAlignment="1" applyProtection="1">
      <alignment horizontal="center" vertical="center"/>
      <protection locked="0"/>
    </xf>
    <xf numFmtId="168" fontId="46" fillId="45" borderId="54" xfId="36" applyNumberFormat="1" applyFont="1" applyFill="1" applyBorder="1" applyAlignment="1" applyProtection="1">
      <alignment horizontal="center" vertical="center"/>
      <protection locked="0"/>
    </xf>
    <xf numFmtId="169" fontId="46" fillId="45" borderId="54" xfId="36" applyNumberFormat="1" applyFont="1" applyFill="1" applyBorder="1" applyAlignment="1" applyProtection="1">
      <alignment horizontal="center" vertical="center"/>
      <protection locked="0"/>
    </xf>
    <xf numFmtId="169" fontId="72" fillId="0" borderId="54" xfId="36" applyNumberFormat="1" applyFont="1" applyFill="1" applyBorder="1" applyAlignment="1" applyProtection="1">
      <alignment horizontal="center" vertical="center"/>
      <protection locked="0"/>
    </xf>
    <xf numFmtId="169" fontId="46" fillId="45" borderId="53" xfId="36" applyNumberFormat="1" applyFont="1" applyFill="1" applyBorder="1" applyAlignment="1" applyProtection="1">
      <alignment horizontal="center" vertical="center"/>
      <protection locked="0"/>
    </xf>
    <xf numFmtId="169" fontId="72" fillId="45" borderId="54" xfId="36" applyNumberFormat="1" applyFont="1" applyFill="1" applyBorder="1" applyAlignment="1" applyProtection="1">
      <alignment horizontal="center" vertical="center"/>
      <protection locked="0"/>
    </xf>
    <xf numFmtId="170" fontId="46" fillId="45" borderId="53" xfId="36" applyNumberFormat="1" applyFont="1" applyFill="1" applyBorder="1" applyAlignment="1">
      <alignment horizontal="center" vertical="center"/>
    </xf>
    <xf numFmtId="1" fontId="49" fillId="34" borderId="56" xfId="36" applyNumberFormat="1" applyFont="1" applyFill="1" applyBorder="1" applyAlignment="1" applyProtection="1">
      <alignment horizontal="center" vertical="center"/>
      <protection locked="0"/>
    </xf>
    <xf numFmtId="170" fontId="46" fillId="0" borderId="54" xfId="36" applyNumberFormat="1" applyFont="1" applyFill="1" applyBorder="1" applyAlignment="1" applyProtection="1">
      <alignment horizontal="center" vertical="center"/>
      <protection locked="0"/>
    </xf>
    <xf numFmtId="170" fontId="46" fillId="0" borderId="55" xfId="36" applyNumberFormat="1" applyFont="1" applyFill="1" applyBorder="1" applyAlignment="1" applyProtection="1">
      <alignment horizontal="center" vertical="center"/>
      <protection locked="0"/>
    </xf>
    <xf numFmtId="168" fontId="46" fillId="0" borderId="53" xfId="36" applyNumberFormat="1" applyFont="1" applyFill="1" applyBorder="1" applyAlignment="1" applyProtection="1">
      <alignment horizontal="center" vertical="center"/>
      <protection locked="0"/>
    </xf>
    <xf numFmtId="168" fontId="46" fillId="0" borderId="54" xfId="36" applyNumberFormat="1" applyFont="1" applyFill="1" applyBorder="1" applyAlignment="1" applyProtection="1">
      <alignment horizontal="center" vertical="center"/>
      <protection locked="0"/>
    </xf>
    <xf numFmtId="168" fontId="46" fillId="0" borderId="55" xfId="36" applyNumberFormat="1" applyFont="1" applyFill="1" applyBorder="1" applyAlignment="1" applyProtection="1">
      <alignment horizontal="center" vertical="center"/>
      <protection locked="0"/>
    </xf>
    <xf numFmtId="1" fontId="49" fillId="44" borderId="48" xfId="36" applyNumberFormat="1" applyFont="1" applyFill="1" applyBorder="1" applyAlignment="1" applyProtection="1">
      <alignment horizontal="center" vertical="center"/>
      <protection locked="0"/>
    </xf>
    <xf numFmtId="1" fontId="49" fillId="42" borderId="48" xfId="36" applyNumberFormat="1" applyFont="1" applyFill="1" applyBorder="1" applyAlignment="1" applyProtection="1">
      <alignment horizontal="center" vertical="center"/>
      <protection locked="0"/>
    </xf>
    <xf numFmtId="49" fontId="78" fillId="29" borderId="15" xfId="36" applyNumberFormat="1" applyFont="1" applyFill="1" applyBorder="1" applyAlignment="1">
      <alignment horizontal="right" vertical="center"/>
    </xf>
    <xf numFmtId="0" fontId="116" fillId="0" borderId="12" xfId="0" applyFont="1" applyBorder="1"/>
    <xf numFmtId="0" fontId="107" fillId="0" borderId="0" xfId="0" applyFont="1"/>
    <xf numFmtId="0" fontId="109" fillId="0" borderId="12" xfId="0" applyFont="1" applyBorder="1" applyAlignment="1">
      <alignment horizontal="center" vertical="center"/>
    </xf>
    <xf numFmtId="1" fontId="95" fillId="0" borderId="12" xfId="0" applyNumberFormat="1" applyFont="1" applyBorder="1" applyAlignment="1">
      <alignment horizontal="center" vertical="center"/>
    </xf>
    <xf numFmtId="49" fontId="47" fillId="0" borderId="12" xfId="36" applyNumberFormat="1" applyFont="1" applyFill="1" applyBorder="1" applyAlignment="1">
      <alignment horizontal="center" vertical="center"/>
    </xf>
    <xf numFmtId="0" fontId="76" fillId="25" borderId="10" xfId="36" applyNumberFormat="1" applyFont="1" applyFill="1" applyBorder="1" applyAlignment="1" applyProtection="1">
      <alignment horizontal="right" vertical="center" wrapText="1"/>
      <protection locked="0"/>
    </xf>
    <xf numFmtId="11" fontId="84" fillId="0" borderId="12" xfId="36" applyNumberFormat="1" applyFont="1" applyFill="1" applyBorder="1" applyAlignment="1">
      <alignment horizontal="center" vertical="center"/>
    </xf>
    <xf numFmtId="0" fontId="47" fillId="0" borderId="16" xfId="36" applyFont="1" applyFill="1" applyBorder="1" applyAlignment="1">
      <alignment horizontal="center" vertical="center"/>
    </xf>
    <xf numFmtId="1" fontId="53" fillId="0" borderId="16" xfId="36" applyNumberFormat="1" applyFont="1" applyFill="1" applyBorder="1" applyAlignment="1">
      <alignment horizontal="center" vertical="center"/>
    </xf>
    <xf numFmtId="14" fontId="47" fillId="0" borderId="16" xfId="36" applyNumberFormat="1" applyFont="1" applyFill="1" applyBorder="1" applyAlignment="1">
      <alignment horizontal="center" vertical="center"/>
    </xf>
    <xf numFmtId="0" fontId="47" fillId="0" borderId="16" xfId="36" applyNumberFormat="1" applyFont="1" applyFill="1" applyBorder="1" applyAlignment="1">
      <alignment horizontal="left" vertical="center" wrapText="1"/>
    </xf>
    <xf numFmtId="170" fontId="47" fillId="0" borderId="16" xfId="36" applyNumberFormat="1" applyFont="1" applyFill="1" applyBorder="1" applyAlignment="1">
      <alignment horizontal="center" vertical="center"/>
    </xf>
    <xf numFmtId="0" fontId="47" fillId="0" borderId="54" xfId="36" applyFont="1" applyFill="1" applyBorder="1" applyAlignment="1">
      <alignment horizontal="center" vertical="center"/>
    </xf>
    <xf numFmtId="1" fontId="53" fillId="0" borderId="54" xfId="36" applyNumberFormat="1" applyFont="1" applyFill="1" applyBorder="1" applyAlignment="1">
      <alignment horizontal="center" vertical="center"/>
    </xf>
    <xf numFmtId="14" fontId="47" fillId="0" borderId="54" xfId="36" applyNumberFormat="1" applyFont="1" applyFill="1" applyBorder="1" applyAlignment="1">
      <alignment horizontal="center" vertical="center"/>
    </xf>
    <xf numFmtId="0" fontId="47" fillId="0" borderId="54" xfId="36" applyNumberFormat="1" applyFont="1" applyFill="1" applyBorder="1" applyAlignment="1">
      <alignment horizontal="left" vertical="center" wrapText="1"/>
    </xf>
    <xf numFmtId="170" fontId="47" fillId="0" borderId="54" xfId="36" applyNumberFormat="1" applyFont="1" applyFill="1" applyBorder="1" applyAlignment="1">
      <alignment horizontal="center" vertical="center"/>
    </xf>
    <xf numFmtId="0" fontId="47" fillId="0" borderId="64" xfId="36" applyFont="1" applyFill="1" applyBorder="1" applyAlignment="1">
      <alignment horizontal="center" vertical="center"/>
    </xf>
    <xf numFmtId="1" fontId="53" fillId="0" borderId="64" xfId="36" applyNumberFormat="1" applyFont="1" applyFill="1" applyBorder="1" applyAlignment="1">
      <alignment horizontal="center" vertical="center"/>
    </xf>
    <xf numFmtId="14" fontId="47" fillId="0" borderId="64" xfId="36" applyNumberFormat="1" applyFont="1" applyFill="1" applyBorder="1" applyAlignment="1">
      <alignment horizontal="center" vertical="center"/>
    </xf>
    <xf numFmtId="0" fontId="47" fillId="0" borderId="64" xfId="36" applyNumberFormat="1" applyFont="1" applyFill="1" applyBorder="1" applyAlignment="1">
      <alignment horizontal="left" vertical="center" wrapText="1"/>
    </xf>
    <xf numFmtId="170" fontId="47" fillId="0" borderId="64" xfId="36" applyNumberFormat="1" applyFont="1" applyFill="1" applyBorder="1" applyAlignment="1">
      <alignment horizontal="center" vertical="center"/>
    </xf>
    <xf numFmtId="0" fontId="98" fillId="31" borderId="32" xfId="0" applyFont="1" applyFill="1" applyBorder="1" applyAlignment="1">
      <alignment horizontal="center" vertical="center" wrapText="1"/>
    </xf>
    <xf numFmtId="0" fontId="98" fillId="31" borderId="0" xfId="0" applyFont="1" applyFill="1" applyBorder="1" applyAlignment="1">
      <alignment horizontal="center" vertical="center" wrapText="1"/>
    </xf>
    <xf numFmtId="0" fontId="98" fillId="31" borderId="33" xfId="0" applyFont="1" applyFill="1" applyBorder="1" applyAlignment="1">
      <alignment horizontal="center" vertical="center" wrapText="1"/>
    </xf>
    <xf numFmtId="0" fontId="28" fillId="31" borderId="32" xfId="0" applyFont="1" applyFill="1" applyBorder="1" applyAlignment="1">
      <alignment horizontal="center" vertical="center" wrapText="1"/>
    </xf>
    <xf numFmtId="0" fontId="28" fillId="31" borderId="0" xfId="0" applyFont="1" applyFill="1" applyBorder="1" applyAlignment="1">
      <alignment horizontal="center" vertical="center" wrapText="1"/>
    </xf>
    <xf numFmtId="0" fontId="28" fillId="31" borderId="33" xfId="0" applyFont="1" applyFill="1" applyBorder="1" applyAlignment="1">
      <alignment horizontal="center" vertical="center" wrapText="1"/>
    </xf>
    <xf numFmtId="164" fontId="26" fillId="31" borderId="32" xfId="0" applyNumberFormat="1" applyFont="1" applyFill="1" applyBorder="1" applyAlignment="1">
      <alignment horizontal="center" vertical="center" wrapText="1"/>
    </xf>
    <xf numFmtId="164" fontId="26" fillId="31" borderId="0" xfId="0" applyNumberFormat="1" applyFont="1" applyFill="1" applyBorder="1" applyAlignment="1">
      <alignment horizontal="center" vertical="center"/>
    </xf>
    <xf numFmtId="164" fontId="26" fillId="31" borderId="33" xfId="0" applyNumberFormat="1" applyFont="1" applyFill="1" applyBorder="1" applyAlignment="1">
      <alignment horizontal="center" vertical="center"/>
    </xf>
    <xf numFmtId="164" fontId="99" fillId="31" borderId="32" xfId="0" applyNumberFormat="1" applyFont="1" applyFill="1" applyBorder="1" applyAlignment="1">
      <alignment horizontal="center" vertical="center" wrapText="1"/>
    </xf>
    <xf numFmtId="0" fontId="99" fillId="31" borderId="0" xfId="0" applyFont="1" applyFill="1" applyBorder="1" applyAlignment="1">
      <alignment horizontal="center" vertical="center" wrapText="1"/>
    </xf>
    <xf numFmtId="0" fontId="99" fillId="31" borderId="33" xfId="0" applyFont="1" applyFill="1" applyBorder="1" applyAlignment="1">
      <alignment horizontal="center" vertical="center" wrapText="1"/>
    </xf>
    <xf numFmtId="164" fontId="98" fillId="31" borderId="32" xfId="0" applyNumberFormat="1" applyFont="1" applyFill="1" applyBorder="1" applyAlignment="1">
      <alignment horizontal="right" vertical="center"/>
    </xf>
    <xf numFmtId="164" fontId="98" fillId="31" borderId="0" xfId="0" applyNumberFormat="1" applyFont="1" applyFill="1" applyBorder="1" applyAlignment="1">
      <alignment horizontal="right" vertical="center"/>
    </xf>
    <xf numFmtId="164" fontId="98" fillId="31" borderId="27" xfId="0" applyNumberFormat="1" applyFont="1" applyFill="1" applyBorder="1" applyAlignment="1">
      <alignment horizontal="right" vertical="center"/>
    </xf>
    <xf numFmtId="164" fontId="66" fillId="31" borderId="19" xfId="0" applyNumberFormat="1" applyFont="1" applyFill="1" applyBorder="1" applyAlignment="1">
      <alignment horizontal="left" vertical="center" wrapText="1"/>
    </xf>
    <xf numFmtId="164" fontId="66" fillId="31" borderId="14" xfId="0" applyNumberFormat="1" applyFont="1" applyFill="1" applyBorder="1" applyAlignment="1">
      <alignment horizontal="left" vertical="center" wrapText="1"/>
    </xf>
    <xf numFmtId="164" fontId="66" fillId="31" borderId="37" xfId="0" applyNumberFormat="1" applyFont="1" applyFill="1" applyBorder="1" applyAlignment="1">
      <alignment horizontal="left" vertical="center" wrapText="1"/>
    </xf>
    <xf numFmtId="164" fontId="100" fillId="26" borderId="34" xfId="0" applyNumberFormat="1" applyFont="1" applyFill="1" applyBorder="1" applyAlignment="1">
      <alignment horizontal="center" vertical="center"/>
    </xf>
    <xf numFmtId="164" fontId="100" fillId="26" borderId="24" xfId="0" applyNumberFormat="1" applyFont="1" applyFill="1" applyBorder="1" applyAlignment="1">
      <alignment horizontal="center" vertical="center"/>
    </xf>
    <xf numFmtId="164" fontId="100" fillId="26" borderId="35" xfId="0" applyNumberFormat="1" applyFont="1" applyFill="1" applyBorder="1" applyAlignment="1">
      <alignment horizontal="center" vertical="center"/>
    </xf>
    <xf numFmtId="0" fontId="24" fillId="31" borderId="32" xfId="0" applyFont="1" applyFill="1" applyBorder="1" applyAlignment="1">
      <alignment horizontal="center"/>
    </xf>
    <xf numFmtId="0" fontId="24" fillId="31" borderId="0" xfId="0" applyFont="1" applyFill="1" applyBorder="1" applyAlignment="1">
      <alignment horizontal="center"/>
    </xf>
    <xf numFmtId="0" fontId="24" fillId="31" borderId="33" xfId="0" applyFont="1" applyFill="1" applyBorder="1" applyAlignment="1">
      <alignment horizontal="center"/>
    </xf>
    <xf numFmtId="164" fontId="24" fillId="31" borderId="32" xfId="0" applyNumberFormat="1" applyFont="1" applyFill="1" applyBorder="1" applyAlignment="1">
      <alignment horizontal="center"/>
    </xf>
    <xf numFmtId="164" fontId="24" fillId="31" borderId="0" xfId="0" applyNumberFormat="1" applyFont="1" applyFill="1" applyBorder="1" applyAlignment="1">
      <alignment horizontal="center"/>
    </xf>
    <xf numFmtId="164" fontId="24" fillId="31" borderId="33" xfId="0" applyNumberFormat="1" applyFont="1" applyFill="1" applyBorder="1" applyAlignment="1">
      <alignment horizontal="center"/>
    </xf>
    <xf numFmtId="164" fontId="25" fillId="31" borderId="32" xfId="0" applyNumberFormat="1" applyFont="1" applyFill="1" applyBorder="1" applyAlignment="1">
      <alignment horizontal="center"/>
    </xf>
    <xf numFmtId="164" fontId="25" fillId="31" borderId="0" xfId="0" applyNumberFormat="1" applyFont="1" applyFill="1" applyBorder="1" applyAlignment="1">
      <alignment horizontal="center"/>
    </xf>
    <xf numFmtId="164" fontId="25" fillId="31" borderId="33" xfId="0" applyNumberFormat="1" applyFont="1" applyFill="1" applyBorder="1" applyAlignment="1">
      <alignment horizontal="center"/>
    </xf>
    <xf numFmtId="164" fontId="98" fillId="31" borderId="36" xfId="0" applyNumberFormat="1" applyFont="1" applyFill="1" applyBorder="1" applyAlignment="1">
      <alignment horizontal="right" vertical="center"/>
    </xf>
    <xf numFmtId="164" fontId="98" fillId="31" borderId="25" xfId="0" applyNumberFormat="1" applyFont="1" applyFill="1" applyBorder="1" applyAlignment="1">
      <alignment horizontal="right" vertical="center"/>
    </xf>
    <xf numFmtId="164" fontId="98" fillId="31" borderId="26" xfId="0" applyNumberFormat="1" applyFont="1" applyFill="1" applyBorder="1" applyAlignment="1">
      <alignment horizontal="right" vertical="center"/>
    </xf>
    <xf numFmtId="164" fontId="98" fillId="31" borderId="38" xfId="0" applyNumberFormat="1" applyFont="1" applyFill="1" applyBorder="1" applyAlignment="1">
      <alignment horizontal="right" vertical="center"/>
    </xf>
    <xf numFmtId="164" fontId="98" fillId="31" borderId="22" xfId="0" applyNumberFormat="1" applyFont="1" applyFill="1" applyBorder="1" applyAlignment="1">
      <alignment horizontal="right" vertical="center"/>
    </xf>
    <xf numFmtId="164" fontId="98" fillId="31" borderId="23" xfId="0" applyNumberFormat="1" applyFont="1" applyFill="1" applyBorder="1" applyAlignment="1">
      <alignment horizontal="right" vertical="center"/>
    </xf>
    <xf numFmtId="0" fontId="31" fillId="0" borderId="10" xfId="36" applyFont="1" applyFill="1" applyBorder="1" applyAlignment="1" applyProtection="1">
      <alignment horizontal="center" vertical="center" wrapText="1"/>
      <protection locked="0"/>
    </xf>
    <xf numFmtId="0" fontId="31" fillId="0" borderId="10" xfId="36" applyFont="1" applyFill="1" applyBorder="1" applyAlignment="1" applyProtection="1">
      <alignment vertical="center" wrapText="1"/>
      <protection locked="0"/>
    </xf>
    <xf numFmtId="0" fontId="32" fillId="27" borderId="15" xfId="36" applyFont="1" applyFill="1" applyBorder="1" applyAlignment="1" applyProtection="1">
      <alignment horizontal="right" vertical="center" wrapText="1"/>
      <protection locked="0"/>
    </xf>
    <xf numFmtId="167" fontId="32" fillId="27" borderId="15" xfId="36" applyNumberFormat="1" applyFont="1" applyFill="1" applyBorder="1" applyAlignment="1" applyProtection="1">
      <alignment horizontal="center" vertical="center" wrapText="1"/>
      <protection locked="0"/>
    </xf>
    <xf numFmtId="0" fontId="114" fillId="40" borderId="60" xfId="0" applyFont="1" applyFill="1" applyBorder="1" applyAlignment="1">
      <alignment horizontal="center" vertical="center"/>
    </xf>
    <xf numFmtId="0" fontId="114" fillId="40" borderId="61" xfId="0" applyFont="1" applyFill="1" applyBorder="1" applyAlignment="1">
      <alignment horizontal="center" vertical="center"/>
    </xf>
    <xf numFmtId="0" fontId="114" fillId="40" borderId="62" xfId="0" applyFont="1" applyFill="1" applyBorder="1" applyAlignment="1">
      <alignment horizontal="center" vertical="center"/>
    </xf>
    <xf numFmtId="172" fontId="49" fillId="42" borderId="43" xfId="36" applyNumberFormat="1" applyFont="1" applyFill="1" applyBorder="1" applyAlignment="1" applyProtection="1">
      <alignment horizontal="center" vertical="center"/>
      <protection locked="0"/>
    </xf>
    <xf numFmtId="172" fontId="49" fillId="42" borderId="48" xfId="36" applyNumberFormat="1" applyFont="1" applyFill="1" applyBorder="1" applyAlignment="1" applyProtection="1">
      <alignment horizontal="center" vertical="center"/>
      <protection locked="0"/>
    </xf>
    <xf numFmtId="172" fontId="49" fillId="42" borderId="51" xfId="36" applyNumberFormat="1" applyFont="1" applyFill="1" applyBorder="1" applyAlignment="1" applyProtection="1">
      <alignment horizontal="center" vertical="center"/>
      <protection locked="0"/>
    </xf>
    <xf numFmtId="0" fontId="115" fillId="43" borderId="63" xfId="0" applyFont="1" applyFill="1" applyBorder="1" applyAlignment="1">
      <alignment horizontal="center" vertical="center"/>
    </xf>
    <xf numFmtId="0" fontId="115" fillId="43" borderId="46" xfId="0" applyFont="1" applyFill="1" applyBorder="1" applyAlignment="1">
      <alignment horizontal="center" vertical="center"/>
    </xf>
    <xf numFmtId="0" fontId="115" fillId="43" borderId="47" xfId="0" applyFont="1" applyFill="1" applyBorder="1" applyAlignment="1">
      <alignment horizontal="center" vertical="center"/>
    </xf>
    <xf numFmtId="172" fontId="49" fillId="41" borderId="43" xfId="36" applyNumberFormat="1" applyFont="1" applyFill="1" applyBorder="1" applyAlignment="1" applyProtection="1">
      <alignment horizontal="center" vertical="center"/>
      <protection locked="0"/>
    </xf>
    <xf numFmtId="172" fontId="49" fillId="41" borderId="48" xfId="36" applyNumberFormat="1" applyFont="1" applyFill="1" applyBorder="1" applyAlignment="1" applyProtection="1">
      <alignment horizontal="center" vertical="center"/>
      <protection locked="0"/>
    </xf>
    <xf numFmtId="0" fontId="101" fillId="26" borderId="0" xfId="36" applyFont="1" applyFill="1" applyBorder="1" applyAlignment="1" applyProtection="1">
      <alignment horizontal="center" vertical="center" wrapText="1"/>
      <protection locked="0"/>
    </xf>
    <xf numFmtId="0" fontId="102" fillId="29" borderId="0" xfId="36" applyFont="1" applyFill="1" applyBorder="1" applyAlignment="1" applyProtection="1">
      <alignment horizontal="center" vertical="center" wrapText="1"/>
      <protection locked="0"/>
    </xf>
    <xf numFmtId="0" fontId="49" fillId="25" borderId="10" xfId="36" applyFont="1" applyFill="1" applyBorder="1" applyAlignment="1" applyProtection="1">
      <alignment horizontal="right" vertical="center" wrapText="1"/>
      <protection locked="0"/>
    </xf>
    <xf numFmtId="0" fontId="103" fillId="25" borderId="10" xfId="31" applyFont="1" applyFill="1" applyBorder="1" applyAlignment="1" applyProtection="1">
      <alignment horizontal="left" vertical="center" wrapText="1"/>
      <protection locked="0"/>
    </xf>
    <xf numFmtId="0" fontId="76" fillId="25" borderId="10" xfId="36" applyNumberFormat="1" applyFont="1" applyFill="1" applyBorder="1" applyAlignment="1" applyProtection="1">
      <alignment horizontal="right" vertical="center" wrapText="1"/>
      <protection locked="0"/>
    </xf>
    <xf numFmtId="170" fontId="97" fillId="25" borderId="10" xfId="36" applyNumberFormat="1" applyFont="1" applyFill="1" applyBorder="1" applyAlignment="1" applyProtection="1">
      <alignment horizontal="center" vertical="center" wrapText="1"/>
      <protection locked="0"/>
    </xf>
    <xf numFmtId="0" fontId="87" fillId="25" borderId="25" xfId="36" applyNumberFormat="1" applyFont="1" applyFill="1" applyBorder="1" applyAlignment="1" applyProtection="1">
      <alignment horizontal="center" vertical="center" wrapText="1"/>
      <protection locked="0"/>
    </xf>
    <xf numFmtId="165" fontId="87" fillId="26" borderId="22" xfId="36" applyNumberFormat="1" applyFont="1" applyFill="1" applyBorder="1" applyAlignment="1" applyProtection="1">
      <alignment horizontal="center" vertical="center" wrapText="1"/>
      <protection locked="0"/>
    </xf>
    <xf numFmtId="0" fontId="49" fillId="28" borderId="21" xfId="36" applyFont="1" applyFill="1" applyBorder="1" applyAlignment="1" applyProtection="1">
      <alignment horizontal="center" vertical="center" wrapText="1"/>
      <protection locked="0"/>
    </xf>
    <xf numFmtId="0" fontId="37" fillId="24" borderId="42" xfId="36" applyFont="1" applyFill="1" applyBorder="1" applyAlignment="1" applyProtection="1">
      <alignment horizontal="center" vertical="center" wrapText="1"/>
      <protection locked="0"/>
    </xf>
    <xf numFmtId="167" fontId="37" fillId="24" borderId="0" xfId="36" applyNumberFormat="1" applyFont="1" applyFill="1" applyBorder="1" applyAlignment="1" applyProtection="1">
      <alignment horizontal="center" vertical="center" wrapText="1"/>
      <protection locked="0"/>
    </xf>
    <xf numFmtId="0" fontId="71" fillId="29" borderId="12" xfId="36" applyFont="1" applyFill="1" applyBorder="1" applyAlignment="1" applyProtection="1">
      <alignment horizontal="center" vertical="center" wrapText="1"/>
      <protection locked="0"/>
    </xf>
    <xf numFmtId="0" fontId="71" fillId="29" borderId="12" xfId="36" applyFont="1" applyFill="1" applyBorder="1" applyAlignment="1">
      <alignment horizontal="center" vertical="center" wrapText="1"/>
    </xf>
    <xf numFmtId="49" fontId="53" fillId="29" borderId="15" xfId="36" applyNumberFormat="1" applyFont="1" applyFill="1" applyBorder="1" applyAlignment="1">
      <alignment horizontal="left" vertical="center"/>
    </xf>
    <xf numFmtId="49" fontId="53" fillId="29" borderId="18" xfId="36" applyNumberFormat="1" applyFont="1" applyFill="1" applyBorder="1" applyAlignment="1">
      <alignment horizontal="left" vertical="center"/>
    </xf>
    <xf numFmtId="0" fontId="49" fillId="26" borderId="11" xfId="36" applyFont="1" applyFill="1" applyBorder="1" applyAlignment="1" applyProtection="1">
      <alignment horizontal="right" vertical="center" wrapText="1"/>
      <protection locked="0"/>
    </xf>
    <xf numFmtId="0" fontId="87" fillId="26" borderId="11" xfId="36" applyFont="1" applyFill="1" applyBorder="1" applyAlignment="1" applyProtection="1">
      <alignment horizontal="left" vertical="center" wrapText="1"/>
      <protection locked="0"/>
    </xf>
    <xf numFmtId="0" fontId="53" fillId="27" borderId="20" xfId="36" applyFont="1" applyFill="1" applyBorder="1" applyAlignment="1">
      <alignment horizontal="center" vertical="center"/>
    </xf>
    <xf numFmtId="0" fontId="53" fillId="27" borderId="28" xfId="36" applyFont="1" applyFill="1" applyBorder="1" applyAlignment="1">
      <alignment horizontal="center" vertical="center"/>
    </xf>
    <xf numFmtId="0" fontId="53" fillId="27" borderId="16" xfId="36" applyFont="1" applyFill="1" applyBorder="1" applyAlignment="1">
      <alignment horizontal="center" vertical="center"/>
    </xf>
    <xf numFmtId="0" fontId="71" fillId="29" borderId="12" xfId="36" applyFont="1" applyFill="1" applyBorder="1" applyAlignment="1">
      <alignment horizontal="center" vertical="center" textRotation="90" wrapText="1"/>
    </xf>
    <xf numFmtId="0" fontId="71" fillId="29" borderId="20" xfId="36" applyFont="1" applyFill="1" applyBorder="1" applyAlignment="1">
      <alignment horizontal="center" vertical="center" textRotation="90" wrapText="1"/>
    </xf>
    <xf numFmtId="0" fontId="71" fillId="29" borderId="16" xfId="36" applyFont="1" applyFill="1" applyBorder="1" applyAlignment="1">
      <alignment horizontal="center" vertical="center" textRotation="90" wrapText="1"/>
    </xf>
    <xf numFmtId="0" fontId="71" fillId="29" borderId="20" xfId="36" applyFont="1" applyFill="1" applyBorder="1" applyAlignment="1">
      <alignment horizontal="center" vertical="center" wrapText="1"/>
    </xf>
    <xf numFmtId="0" fontId="71" fillId="29" borderId="16" xfId="36" applyFont="1" applyFill="1" applyBorder="1" applyAlignment="1">
      <alignment horizontal="center" vertical="center" wrapText="1"/>
    </xf>
    <xf numFmtId="0" fontId="113" fillId="29" borderId="20" xfId="36" applyFont="1" applyFill="1" applyBorder="1" applyAlignment="1">
      <alignment horizontal="center" vertical="center" textRotation="90" wrapText="1"/>
    </xf>
    <xf numFmtId="0" fontId="113" fillId="29" borderId="16" xfId="36" applyFont="1" applyFill="1" applyBorder="1" applyAlignment="1">
      <alignment horizontal="center" vertical="center" textRotation="90" wrapText="1"/>
    </xf>
    <xf numFmtId="0" fontId="74" fillId="34" borderId="13" xfId="0" applyFont="1" applyFill="1" applyBorder="1" applyAlignment="1">
      <alignment horizontal="center" vertical="center"/>
    </xf>
    <xf numFmtId="0" fontId="74" fillId="34" borderId="15" xfId="0" applyFont="1" applyFill="1" applyBorder="1" applyAlignment="1">
      <alignment horizontal="center" vertical="center"/>
    </xf>
    <xf numFmtId="0" fontId="105" fillId="26" borderId="0" xfId="36" applyFont="1" applyFill="1" applyBorder="1" applyAlignment="1" applyProtection="1">
      <alignment horizontal="center" vertical="center" wrapText="1"/>
      <protection locked="0"/>
    </xf>
    <xf numFmtId="0" fontId="110" fillId="29" borderId="0" xfId="36" applyFont="1" applyFill="1" applyBorder="1" applyAlignment="1" applyProtection="1">
      <alignment horizontal="right" vertical="center" wrapText="1"/>
      <protection locked="0"/>
    </xf>
    <xf numFmtId="164" fontId="110" fillId="29" borderId="0" xfId="36" applyNumberFormat="1" applyFont="1" applyFill="1" applyBorder="1" applyAlignment="1" applyProtection="1">
      <alignment horizontal="left" vertical="center" wrapText="1"/>
      <protection locked="0"/>
    </xf>
    <xf numFmtId="0" fontId="108" fillId="28" borderId="0" xfId="0" applyFont="1" applyFill="1" applyBorder="1" applyAlignment="1">
      <alignment horizontal="left" vertical="center"/>
    </xf>
    <xf numFmtId="0" fontId="108" fillId="28" borderId="0" xfId="0" applyFont="1" applyFill="1" applyBorder="1" applyAlignment="1">
      <alignment horizontal="right" vertical="center"/>
    </xf>
    <xf numFmtId="0" fontId="106" fillId="26" borderId="0" xfId="36" applyFont="1" applyFill="1" applyBorder="1" applyAlignment="1" applyProtection="1">
      <alignment horizontal="center" vertical="center" wrapText="1"/>
      <protection locked="0"/>
    </xf>
    <xf numFmtId="0" fontId="104" fillId="29" borderId="0" xfId="36" applyFont="1" applyFill="1" applyBorder="1" applyAlignment="1" applyProtection="1">
      <alignment horizontal="center" vertical="center" wrapText="1"/>
      <protection locked="0"/>
    </xf>
    <xf numFmtId="0" fontId="95" fillId="28" borderId="0" xfId="31" applyFont="1" applyFill="1" applyBorder="1" applyAlignment="1" applyProtection="1">
      <alignment horizontal="center" vertical="center"/>
    </xf>
    <xf numFmtId="0" fontId="83" fillId="28" borderId="0" xfId="31" applyFont="1" applyFill="1" applyBorder="1" applyAlignment="1" applyProtection="1">
      <alignment horizontal="center" vertical="center"/>
    </xf>
    <xf numFmtId="165" fontId="82" fillId="28" borderId="0" xfId="31" applyNumberFormat="1" applyFont="1" applyFill="1" applyBorder="1" applyAlignment="1" applyProtection="1">
      <alignment horizontal="center" vertical="center"/>
    </xf>
    <xf numFmtId="0" fontId="88" fillId="32" borderId="20" xfId="0" applyFont="1" applyFill="1" applyBorder="1" applyAlignment="1">
      <alignment horizontal="center" vertical="center" wrapText="1"/>
    </xf>
    <xf numFmtId="0" fontId="88" fillId="32" borderId="16" xfId="0" applyFont="1" applyFill="1" applyBorder="1" applyAlignment="1">
      <alignment horizontal="center" vertical="center" wrapText="1"/>
    </xf>
    <xf numFmtId="0" fontId="96" fillId="35" borderId="12" xfId="0" applyFont="1" applyFill="1" applyBorder="1" applyAlignment="1">
      <alignment horizontal="center" vertical="center" wrapText="1"/>
    </xf>
    <xf numFmtId="0" fontId="88" fillId="35" borderId="17" xfId="0" applyFont="1" applyFill="1" applyBorder="1" applyAlignment="1">
      <alignment horizontal="center" vertical="center" wrapText="1"/>
    </xf>
    <xf numFmtId="0" fontId="96" fillId="34" borderId="17" xfId="0" applyFont="1" applyFill="1" applyBorder="1" applyAlignment="1">
      <alignment horizontal="center" vertical="center" wrapText="1"/>
    </xf>
    <xf numFmtId="0" fontId="96" fillId="34" borderId="18" xfId="0" applyFont="1" applyFill="1" applyBorder="1" applyAlignment="1">
      <alignment horizontal="center" vertical="center" wrapText="1"/>
    </xf>
    <xf numFmtId="0" fontId="96" fillId="34" borderId="12" xfId="0" applyFont="1" applyFill="1" applyBorder="1" applyAlignment="1">
      <alignment horizontal="center" vertical="center" wrapText="1"/>
    </xf>
    <xf numFmtId="0" fontId="83" fillId="28" borderId="13" xfId="31" applyFont="1" applyFill="1" applyBorder="1" applyAlignment="1" applyProtection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88" fillId="35" borderId="12" xfId="0" applyFont="1" applyFill="1" applyBorder="1" applyAlignment="1">
      <alignment horizontal="center" vertical="center"/>
    </xf>
    <xf numFmtId="0" fontId="96" fillId="34" borderId="17" xfId="0" applyFont="1" applyFill="1" applyBorder="1" applyAlignment="1">
      <alignment horizontal="center" vertical="center"/>
    </xf>
    <xf numFmtId="0" fontId="96" fillId="34" borderId="18" xfId="0" applyFont="1" applyFill="1" applyBorder="1" applyAlignment="1">
      <alignment horizontal="center" vertical="center"/>
    </xf>
    <xf numFmtId="0" fontId="96" fillId="34" borderId="12" xfId="0" applyFont="1" applyFill="1" applyBorder="1" applyAlignment="1">
      <alignment horizontal="center" vertical="center"/>
    </xf>
    <xf numFmtId="0" fontId="89" fillId="30" borderId="13" xfId="0" applyFont="1" applyFill="1" applyBorder="1" applyAlignment="1">
      <alignment horizontal="center" vertical="center" wrapText="1"/>
    </xf>
    <xf numFmtId="0" fontId="56" fillId="30" borderId="13" xfId="0" applyFont="1" applyFill="1" applyBorder="1" applyAlignment="1">
      <alignment horizontal="right" vertical="center" wrapText="1"/>
    </xf>
  </cellXfs>
  <cellStyles count="49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" xfId="31" builtinId="8"/>
    <cellStyle name="Köprü 2" xfId="32"/>
    <cellStyle name="Köprü 3" xfId="33"/>
    <cellStyle name="Köprü 4" xfId="34"/>
    <cellStyle name="Kötü" xfId="35" builtinId="27" customBuiltin="1"/>
    <cellStyle name="Normal" xfId="0" builtinId="0"/>
    <cellStyle name="Normal 2" xfId="36"/>
    <cellStyle name="Normal 2 2" xfId="37"/>
    <cellStyle name="Normal 3" xfId="48"/>
    <cellStyle name="Not" xfId="38" builtinId="10" customBuiltin="1"/>
    <cellStyle name="Nötr" xfId="39" builtinId="28" customBuiltin="1"/>
    <cellStyle name="Toplam" xfId="40" builtinId="25" customBuiltin="1"/>
    <cellStyle name="Uyarı Metni" xfId="41" builtinId="11" customBuiltin="1"/>
    <cellStyle name="Vurgu1" xfId="42" builtinId="29" customBuiltin="1"/>
    <cellStyle name="Vurgu2" xfId="43" builtinId="33" customBuiltin="1"/>
    <cellStyle name="Vurgu3" xfId="44" builtinId="37" customBuiltin="1"/>
    <cellStyle name="Vurgu4" xfId="45" builtinId="41" customBuiltin="1"/>
    <cellStyle name="Vurgu5" xfId="46" builtinId="45" customBuiltin="1"/>
    <cellStyle name="Vurgu6" xfId="47" builtinId="49" customBuiltin="1"/>
  </cellStyles>
  <dxfs count="1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243418</xdr:colOff>
      <xdr:row>1</xdr:row>
      <xdr:rowOff>1406525</xdr:rowOff>
    </xdr:from>
    <xdr:to>
      <xdr:col>8</xdr:col>
      <xdr:colOff>525007</xdr:colOff>
      <xdr:row>7</xdr:row>
      <xdr:rowOff>47624</xdr:rowOff>
    </xdr:to>
    <xdr:pic>
      <xdr:nvPicPr>
        <xdr:cNvPr id="3" name="Resim 1">
          <a:extLst>
            <a:ext uri="{FF2B5EF4-FFF2-40B4-BE49-F238E27FC236}">
              <a16:creationId xmlns="" xmlns:a16="http://schemas.microsoft.com/office/drawing/2014/main" id="{3D14DA70-F0E8-4333-8A67-2C7F9C02C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0143" y="1568450"/>
          <a:ext cx="938814" cy="946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</xdr:row>
      <xdr:rowOff>1400175</xdr:rowOff>
    </xdr:from>
    <xdr:to>
      <xdr:col>3</xdr:col>
      <xdr:colOff>466725</xdr:colOff>
      <xdr:row>7</xdr:row>
      <xdr:rowOff>28575</xdr:rowOff>
    </xdr:to>
    <xdr:pic>
      <xdr:nvPicPr>
        <xdr:cNvPr id="4" name="Resim 3">
          <a:extLst>
            <a:ext uri="{FF2B5EF4-FFF2-40B4-BE49-F238E27FC236}">
              <a16:creationId xmlns="" xmlns:a16="http://schemas.microsoft.com/office/drawing/2014/main" id="{33A871FC-7006-42D4-9780-EB07AFCAC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562100"/>
          <a:ext cx="9429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7144</xdr:colOff>
      <xdr:row>0</xdr:row>
      <xdr:rowOff>23019</xdr:rowOff>
    </xdr:from>
    <xdr:to>
      <xdr:col>18</xdr:col>
      <xdr:colOff>100806</xdr:colOff>
      <xdr:row>2</xdr:row>
      <xdr:rowOff>99219</xdr:rowOff>
    </xdr:to>
    <xdr:pic>
      <xdr:nvPicPr>
        <xdr:cNvPr id="2" name="Resim 3">
          <a:extLst>
            <a:ext uri="{FF2B5EF4-FFF2-40B4-BE49-F238E27FC236}">
              <a16:creationId xmlns="" xmlns:a16="http://schemas.microsoft.com/office/drawing/2014/main" id="{00000000-0008-0000-0400-0000148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0644" y="23019"/>
          <a:ext cx="1046162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393700</xdr:colOff>
      <xdr:row>0</xdr:row>
      <xdr:rowOff>127000</xdr:rowOff>
    </xdr:from>
    <xdr:to>
      <xdr:col>3</xdr:col>
      <xdr:colOff>352101</xdr:colOff>
      <xdr:row>2</xdr:row>
      <xdr:rowOff>38100</xdr:rowOff>
    </xdr:to>
    <xdr:pic>
      <xdr:nvPicPr>
        <xdr:cNvPr id="3" name="Resim 2">
          <a:extLst>
            <a:ext uri="{FF2B5EF4-FFF2-40B4-BE49-F238E27FC236}">
              <a16:creationId xmlns="" xmlns:a16="http://schemas.microsoft.com/office/drawing/2014/main" id="{7044B862-8775-4D3E-806E-33AD629FD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127000"/>
          <a:ext cx="914076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7144</xdr:colOff>
      <xdr:row>0</xdr:row>
      <xdr:rowOff>23019</xdr:rowOff>
    </xdr:from>
    <xdr:to>
      <xdr:col>18</xdr:col>
      <xdr:colOff>100806</xdr:colOff>
      <xdr:row>2</xdr:row>
      <xdr:rowOff>99219</xdr:rowOff>
    </xdr:to>
    <xdr:pic>
      <xdr:nvPicPr>
        <xdr:cNvPr id="2" name="Resim 3">
          <a:extLst>
            <a:ext uri="{FF2B5EF4-FFF2-40B4-BE49-F238E27FC236}">
              <a16:creationId xmlns="" xmlns:a16="http://schemas.microsoft.com/office/drawing/2014/main" id="{00000000-0008-0000-0400-0000148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0644" y="23019"/>
          <a:ext cx="1046162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393700</xdr:colOff>
      <xdr:row>0</xdr:row>
      <xdr:rowOff>127000</xdr:rowOff>
    </xdr:from>
    <xdr:to>
      <xdr:col>3</xdr:col>
      <xdr:colOff>352101</xdr:colOff>
      <xdr:row>2</xdr:row>
      <xdr:rowOff>38100</xdr:rowOff>
    </xdr:to>
    <xdr:pic>
      <xdr:nvPicPr>
        <xdr:cNvPr id="3" name="Resim 2">
          <a:extLst>
            <a:ext uri="{FF2B5EF4-FFF2-40B4-BE49-F238E27FC236}">
              <a16:creationId xmlns="" xmlns:a16="http://schemas.microsoft.com/office/drawing/2014/main" id="{7044B862-8775-4D3E-806E-33AD629FD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127000"/>
          <a:ext cx="914076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7144</xdr:colOff>
      <xdr:row>0</xdr:row>
      <xdr:rowOff>23019</xdr:rowOff>
    </xdr:from>
    <xdr:to>
      <xdr:col>18</xdr:col>
      <xdr:colOff>100806</xdr:colOff>
      <xdr:row>2</xdr:row>
      <xdr:rowOff>99219</xdr:rowOff>
    </xdr:to>
    <xdr:pic>
      <xdr:nvPicPr>
        <xdr:cNvPr id="2" name="Resim 3">
          <a:extLst>
            <a:ext uri="{FF2B5EF4-FFF2-40B4-BE49-F238E27FC236}">
              <a16:creationId xmlns="" xmlns:a16="http://schemas.microsoft.com/office/drawing/2014/main" id="{00000000-0008-0000-0400-0000148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0644" y="23019"/>
          <a:ext cx="1046162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393700</xdr:colOff>
      <xdr:row>0</xdr:row>
      <xdr:rowOff>127000</xdr:rowOff>
    </xdr:from>
    <xdr:to>
      <xdr:col>3</xdr:col>
      <xdr:colOff>352101</xdr:colOff>
      <xdr:row>2</xdr:row>
      <xdr:rowOff>38100</xdr:rowOff>
    </xdr:to>
    <xdr:pic>
      <xdr:nvPicPr>
        <xdr:cNvPr id="3" name="Resim 2">
          <a:extLst>
            <a:ext uri="{FF2B5EF4-FFF2-40B4-BE49-F238E27FC236}">
              <a16:creationId xmlns="" xmlns:a16="http://schemas.microsoft.com/office/drawing/2014/main" id="{7044B862-8775-4D3E-806E-33AD629FD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127000"/>
          <a:ext cx="914076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7144</xdr:colOff>
      <xdr:row>0</xdr:row>
      <xdr:rowOff>23019</xdr:rowOff>
    </xdr:from>
    <xdr:to>
      <xdr:col>18</xdr:col>
      <xdr:colOff>100806</xdr:colOff>
      <xdr:row>2</xdr:row>
      <xdr:rowOff>99219</xdr:rowOff>
    </xdr:to>
    <xdr:pic>
      <xdr:nvPicPr>
        <xdr:cNvPr id="2" name="Resim 3">
          <a:extLst>
            <a:ext uri="{FF2B5EF4-FFF2-40B4-BE49-F238E27FC236}">
              <a16:creationId xmlns="" xmlns:a16="http://schemas.microsoft.com/office/drawing/2014/main" id="{00000000-0008-0000-0400-0000148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0644" y="23019"/>
          <a:ext cx="1046162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393700</xdr:colOff>
      <xdr:row>0</xdr:row>
      <xdr:rowOff>127000</xdr:rowOff>
    </xdr:from>
    <xdr:to>
      <xdr:col>3</xdr:col>
      <xdr:colOff>352101</xdr:colOff>
      <xdr:row>2</xdr:row>
      <xdr:rowOff>38100</xdr:rowOff>
    </xdr:to>
    <xdr:pic>
      <xdr:nvPicPr>
        <xdr:cNvPr id="3" name="Resim 2">
          <a:extLst>
            <a:ext uri="{FF2B5EF4-FFF2-40B4-BE49-F238E27FC236}">
              <a16:creationId xmlns="" xmlns:a16="http://schemas.microsoft.com/office/drawing/2014/main" id="{7044B862-8775-4D3E-806E-33AD629FD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127000"/>
          <a:ext cx="914076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7144</xdr:colOff>
      <xdr:row>0</xdr:row>
      <xdr:rowOff>23019</xdr:rowOff>
    </xdr:from>
    <xdr:to>
      <xdr:col>18</xdr:col>
      <xdr:colOff>100806</xdr:colOff>
      <xdr:row>2</xdr:row>
      <xdr:rowOff>99219</xdr:rowOff>
    </xdr:to>
    <xdr:pic>
      <xdr:nvPicPr>
        <xdr:cNvPr id="229396" name="Resim 3">
          <a:extLst>
            <a:ext uri="{FF2B5EF4-FFF2-40B4-BE49-F238E27FC236}">
              <a16:creationId xmlns="" xmlns:a16="http://schemas.microsoft.com/office/drawing/2014/main" id="{00000000-0008-0000-0400-0000148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0444" y="23019"/>
          <a:ext cx="1058862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393700</xdr:colOff>
      <xdr:row>0</xdr:row>
      <xdr:rowOff>127000</xdr:rowOff>
    </xdr:from>
    <xdr:to>
      <xdr:col>3</xdr:col>
      <xdr:colOff>352101</xdr:colOff>
      <xdr:row>2</xdr:row>
      <xdr:rowOff>38100</xdr:rowOff>
    </xdr:to>
    <xdr:pic>
      <xdr:nvPicPr>
        <xdr:cNvPr id="3" name="Resim 2">
          <a:extLst>
            <a:ext uri="{FF2B5EF4-FFF2-40B4-BE49-F238E27FC236}">
              <a16:creationId xmlns="" xmlns:a16="http://schemas.microsoft.com/office/drawing/2014/main" id="{7044B862-8775-4D3E-806E-33AD629FD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127000"/>
          <a:ext cx="910901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2912580</xdr:colOff>
      <xdr:row>0</xdr:row>
      <xdr:rowOff>214313</xdr:rowOff>
    </xdr:from>
    <xdr:to>
      <xdr:col>14</xdr:col>
      <xdr:colOff>61913</xdr:colOff>
      <xdr:row>2</xdr:row>
      <xdr:rowOff>452437</xdr:rowOff>
    </xdr:to>
    <xdr:pic>
      <xdr:nvPicPr>
        <xdr:cNvPr id="188273" name="Resim 3">
          <a:extLst>
            <a:ext uri="{FF2B5EF4-FFF2-40B4-BE49-F238E27FC236}">
              <a16:creationId xmlns="" xmlns:a16="http://schemas.microsoft.com/office/drawing/2014/main" id="{00000000-0008-0000-0300-000071DF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76580" y="214313"/>
          <a:ext cx="1245083" cy="126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0</xdr:row>
      <xdr:rowOff>166686</xdr:rowOff>
    </xdr:from>
    <xdr:to>
      <xdr:col>1</xdr:col>
      <xdr:colOff>785488</xdr:colOff>
      <xdr:row>2</xdr:row>
      <xdr:rowOff>333373</xdr:rowOff>
    </xdr:to>
    <xdr:pic>
      <xdr:nvPicPr>
        <xdr:cNvPr id="3" name="Resim 2">
          <a:extLst>
            <a:ext uri="{FF2B5EF4-FFF2-40B4-BE49-F238E27FC236}">
              <a16:creationId xmlns="" xmlns:a16="http://schemas.microsoft.com/office/drawing/2014/main" id="{D2A4F286-63C5-49B8-A74E-A0B9E10AD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66686"/>
          <a:ext cx="1190301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90487</xdr:colOff>
      <xdr:row>0</xdr:row>
      <xdr:rowOff>180975</xdr:rowOff>
    </xdr:from>
    <xdr:to>
      <xdr:col>20</xdr:col>
      <xdr:colOff>542924</xdr:colOff>
      <xdr:row>2</xdr:row>
      <xdr:rowOff>280988</xdr:rowOff>
    </xdr:to>
    <xdr:pic>
      <xdr:nvPicPr>
        <xdr:cNvPr id="233512" name="Resim 3">
          <a:extLst>
            <a:ext uri="{FF2B5EF4-FFF2-40B4-BE49-F238E27FC236}">
              <a16:creationId xmlns="" xmlns:a16="http://schemas.microsoft.com/office/drawing/2014/main" id="{00000000-0008-0000-1600-000028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83925" y="180975"/>
          <a:ext cx="1524000" cy="1528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76201</xdr:colOff>
      <xdr:row>24</xdr:row>
      <xdr:rowOff>204787</xdr:rowOff>
    </xdr:from>
    <xdr:to>
      <xdr:col>20</xdr:col>
      <xdr:colOff>547688</xdr:colOff>
      <xdr:row>26</xdr:row>
      <xdr:rowOff>119062</xdr:rowOff>
    </xdr:to>
    <xdr:pic>
      <xdr:nvPicPr>
        <xdr:cNvPr id="233513" name="Resim 3">
          <a:extLst>
            <a:ext uri="{FF2B5EF4-FFF2-40B4-BE49-F238E27FC236}">
              <a16:creationId xmlns="" xmlns:a16="http://schemas.microsoft.com/office/drawing/2014/main" id="{00000000-0008-0000-1600-000029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69639" y="11896725"/>
          <a:ext cx="1543050" cy="150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142876</xdr:colOff>
      <xdr:row>0</xdr:row>
      <xdr:rowOff>285749</xdr:rowOff>
    </xdr:from>
    <xdr:to>
      <xdr:col>1</xdr:col>
      <xdr:colOff>1646136</xdr:colOff>
      <xdr:row>2</xdr:row>
      <xdr:rowOff>261936</xdr:rowOff>
    </xdr:to>
    <xdr:pic>
      <xdr:nvPicPr>
        <xdr:cNvPr id="4" name="Resim 3">
          <a:extLst>
            <a:ext uri="{FF2B5EF4-FFF2-40B4-BE49-F238E27FC236}">
              <a16:creationId xmlns="" xmlns:a16="http://schemas.microsoft.com/office/drawing/2014/main" id="{5682BC1D-220E-412E-9A4B-0419D6C30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1" y="285749"/>
          <a:ext cx="1503260" cy="1404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523875</xdr:colOff>
      <xdr:row>24</xdr:row>
      <xdr:rowOff>261937</xdr:rowOff>
    </xdr:from>
    <xdr:to>
      <xdr:col>1</xdr:col>
      <xdr:colOff>1381124</xdr:colOff>
      <xdr:row>26</xdr:row>
      <xdr:rowOff>81042</xdr:rowOff>
    </xdr:to>
    <xdr:pic>
      <xdr:nvPicPr>
        <xdr:cNvPr id="5" name="Resim 4">
          <a:extLst>
            <a:ext uri="{FF2B5EF4-FFF2-40B4-BE49-F238E27FC236}">
              <a16:creationId xmlns="" xmlns:a16="http://schemas.microsoft.com/office/drawing/2014/main" id="{E01E6505-3373-45A5-AD1B-5DC48E4C2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5978187"/>
          <a:ext cx="1476374" cy="141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92D050"/>
    <pageSetUpPr fitToPage="1"/>
  </sheetPr>
  <dimension ref="A1:K29"/>
  <sheetViews>
    <sheetView tabSelected="1" view="pageBreakPreview" zoomScaleNormal="100" zoomScaleSheetLayoutView="100" workbookViewId="0">
      <selection activeCell="N14" sqref="N14"/>
    </sheetView>
  </sheetViews>
  <sheetFormatPr defaultRowHeight="12.75" x14ac:dyDescent="0.2"/>
  <cols>
    <col min="1" max="1" width="11.28515625" style="1" customWidth="1"/>
    <col min="2" max="5" width="8.28515625" style="1" customWidth="1"/>
    <col min="6" max="11" width="9.85546875" style="1" customWidth="1"/>
    <col min="12" max="12" width="3.5703125" style="1" customWidth="1"/>
    <col min="13" max="13" width="3.85546875" style="1" customWidth="1"/>
    <col min="14" max="16384" width="9.140625" style="1"/>
  </cols>
  <sheetData>
    <row r="1" spans="1:11" x14ac:dyDescent="0.2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9"/>
    </row>
    <row r="2" spans="1:11" ht="116.25" customHeight="1" x14ac:dyDescent="0.2">
      <c r="A2" s="316" t="s">
        <v>146</v>
      </c>
      <c r="B2" s="317"/>
      <c r="C2" s="317"/>
      <c r="D2" s="317"/>
      <c r="E2" s="317"/>
      <c r="F2" s="317"/>
      <c r="G2" s="317"/>
      <c r="H2" s="317"/>
      <c r="I2" s="317"/>
      <c r="J2" s="317"/>
      <c r="K2" s="318"/>
    </row>
    <row r="3" spans="1:11" ht="14.25" x14ac:dyDescent="0.2">
      <c r="A3" s="160"/>
      <c r="B3" s="69"/>
      <c r="C3" s="69"/>
      <c r="D3" s="69"/>
      <c r="E3" s="69"/>
      <c r="F3" s="69"/>
      <c r="G3" s="69"/>
      <c r="H3" s="69"/>
      <c r="I3" s="69"/>
      <c r="J3" s="69"/>
      <c r="K3" s="161"/>
    </row>
    <row r="4" spans="1:11" x14ac:dyDescent="0.2">
      <c r="A4" s="162"/>
      <c r="B4" s="70"/>
      <c r="C4" s="70"/>
      <c r="D4" s="70"/>
      <c r="E4" s="70"/>
      <c r="F4" s="70"/>
      <c r="G4" s="70"/>
      <c r="H4" s="70"/>
      <c r="I4" s="70"/>
      <c r="J4" s="70"/>
      <c r="K4" s="163"/>
    </row>
    <row r="5" spans="1:11" x14ac:dyDescent="0.2">
      <c r="A5" s="162"/>
      <c r="B5" s="70"/>
      <c r="C5" s="70"/>
      <c r="D5" s="70"/>
      <c r="E5" s="70"/>
      <c r="F5" s="70"/>
      <c r="G5" s="70"/>
      <c r="H5" s="70"/>
      <c r="I5" s="70"/>
      <c r="J5" s="70"/>
      <c r="K5" s="163"/>
    </row>
    <row r="6" spans="1:11" x14ac:dyDescent="0.2">
      <c r="A6" s="162"/>
      <c r="B6" s="70"/>
      <c r="C6" s="70"/>
      <c r="D6" s="70"/>
      <c r="E6" s="70"/>
      <c r="F6" s="70"/>
      <c r="G6" s="70"/>
      <c r="H6" s="70"/>
      <c r="I6" s="70"/>
      <c r="J6" s="70"/>
      <c r="K6" s="163"/>
    </row>
    <row r="7" spans="1:11" x14ac:dyDescent="0.2">
      <c r="A7" s="162"/>
      <c r="B7" s="70"/>
      <c r="C7" s="70"/>
      <c r="D7" s="70"/>
      <c r="E7" s="70"/>
      <c r="F7" s="70"/>
      <c r="G7" s="70"/>
      <c r="H7" s="70"/>
      <c r="I7" s="70"/>
      <c r="J7" s="70"/>
      <c r="K7" s="163"/>
    </row>
    <row r="8" spans="1:11" x14ac:dyDescent="0.2">
      <c r="A8" s="162"/>
      <c r="B8" s="70"/>
      <c r="C8" s="70"/>
      <c r="D8" s="70"/>
      <c r="E8" s="70"/>
      <c r="F8" s="70"/>
      <c r="G8" s="70"/>
      <c r="H8" s="70"/>
      <c r="I8" s="70"/>
      <c r="J8" s="70"/>
      <c r="K8" s="163"/>
    </row>
    <row r="9" spans="1:11" x14ac:dyDescent="0.2">
      <c r="A9" s="162"/>
      <c r="B9" s="70"/>
      <c r="C9" s="70"/>
      <c r="D9" s="70"/>
      <c r="E9" s="70"/>
      <c r="F9" s="70"/>
      <c r="G9" s="70"/>
      <c r="H9" s="70"/>
      <c r="I9" s="70"/>
      <c r="J9" s="70"/>
      <c r="K9" s="163"/>
    </row>
    <row r="10" spans="1:11" x14ac:dyDescent="0.2">
      <c r="A10" s="162"/>
      <c r="B10" s="70"/>
      <c r="C10" s="70"/>
      <c r="D10" s="70"/>
      <c r="E10" s="70"/>
      <c r="F10" s="70"/>
      <c r="G10" s="70"/>
      <c r="H10" s="70"/>
      <c r="I10" s="70"/>
      <c r="J10" s="70"/>
      <c r="K10" s="163"/>
    </row>
    <row r="11" spans="1:11" x14ac:dyDescent="0.2">
      <c r="A11" s="162"/>
      <c r="B11" s="70"/>
      <c r="C11" s="70"/>
      <c r="D11" s="70"/>
      <c r="E11" s="70"/>
      <c r="F11" s="70"/>
      <c r="G11" s="70"/>
      <c r="H11" s="70"/>
      <c r="I11" s="70"/>
      <c r="J11" s="70"/>
      <c r="K11" s="163"/>
    </row>
    <row r="12" spans="1:11" ht="51.75" customHeight="1" x14ac:dyDescent="0.35">
      <c r="A12" s="337"/>
      <c r="B12" s="338"/>
      <c r="C12" s="338"/>
      <c r="D12" s="338"/>
      <c r="E12" s="338"/>
      <c r="F12" s="338"/>
      <c r="G12" s="338"/>
      <c r="H12" s="338"/>
      <c r="I12" s="338"/>
      <c r="J12" s="338"/>
      <c r="K12" s="339"/>
    </row>
    <row r="13" spans="1:11" ht="71.25" customHeight="1" x14ac:dyDescent="0.2">
      <c r="A13" s="319"/>
      <c r="B13" s="320"/>
      <c r="C13" s="320"/>
      <c r="D13" s="320"/>
      <c r="E13" s="320"/>
      <c r="F13" s="320"/>
      <c r="G13" s="320"/>
      <c r="H13" s="320"/>
      <c r="I13" s="320"/>
      <c r="J13" s="320"/>
      <c r="K13" s="321"/>
    </row>
    <row r="14" spans="1:11" ht="72" customHeight="1" x14ac:dyDescent="0.2">
      <c r="A14" s="325" t="s">
        <v>849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7"/>
    </row>
    <row r="15" spans="1:11" ht="51.75" customHeight="1" x14ac:dyDescent="0.2">
      <c r="A15" s="322"/>
      <c r="B15" s="323"/>
      <c r="C15" s="323"/>
      <c r="D15" s="323"/>
      <c r="E15" s="323"/>
      <c r="F15" s="323"/>
      <c r="G15" s="323"/>
      <c r="H15" s="323"/>
      <c r="I15" s="323"/>
      <c r="J15" s="323"/>
      <c r="K15" s="324"/>
    </row>
    <row r="16" spans="1:11" x14ac:dyDescent="0.2">
      <c r="A16" s="162"/>
      <c r="B16" s="70"/>
      <c r="C16" s="70"/>
      <c r="D16" s="70"/>
      <c r="E16" s="70"/>
      <c r="F16" s="70"/>
      <c r="G16" s="70"/>
      <c r="H16" s="70"/>
      <c r="I16" s="70"/>
      <c r="J16" s="70"/>
      <c r="K16" s="163"/>
    </row>
    <row r="17" spans="1:11" ht="25.5" x14ac:dyDescent="0.35">
      <c r="A17" s="340"/>
      <c r="B17" s="341"/>
      <c r="C17" s="341"/>
      <c r="D17" s="341"/>
      <c r="E17" s="341"/>
      <c r="F17" s="341"/>
      <c r="G17" s="341"/>
      <c r="H17" s="341"/>
      <c r="I17" s="341"/>
      <c r="J17" s="341"/>
      <c r="K17" s="342"/>
    </row>
    <row r="18" spans="1:11" ht="24.75" customHeight="1" x14ac:dyDescent="0.2">
      <c r="A18" s="334" t="s">
        <v>54</v>
      </c>
      <c r="B18" s="335"/>
      <c r="C18" s="335"/>
      <c r="D18" s="335"/>
      <c r="E18" s="335"/>
      <c r="F18" s="335"/>
      <c r="G18" s="335"/>
      <c r="H18" s="335"/>
      <c r="I18" s="335"/>
      <c r="J18" s="335"/>
      <c r="K18" s="336"/>
    </row>
    <row r="19" spans="1:11" s="14" customFormat="1" ht="35.25" customHeight="1" x14ac:dyDescent="0.2">
      <c r="A19" s="346" t="s">
        <v>50</v>
      </c>
      <c r="B19" s="347"/>
      <c r="C19" s="347"/>
      <c r="D19" s="347"/>
      <c r="E19" s="348"/>
      <c r="F19" s="331" t="s">
        <v>849</v>
      </c>
      <c r="G19" s="332"/>
      <c r="H19" s="332"/>
      <c r="I19" s="332"/>
      <c r="J19" s="332"/>
      <c r="K19" s="333"/>
    </row>
    <row r="20" spans="1:11" s="14" customFormat="1" ht="35.25" customHeight="1" x14ac:dyDescent="0.2">
      <c r="A20" s="328" t="s">
        <v>51</v>
      </c>
      <c r="B20" s="329"/>
      <c r="C20" s="329"/>
      <c r="D20" s="329"/>
      <c r="E20" s="330"/>
      <c r="F20" s="331" t="s">
        <v>654</v>
      </c>
      <c r="G20" s="332"/>
      <c r="H20" s="332"/>
      <c r="I20" s="332"/>
      <c r="J20" s="332"/>
      <c r="K20" s="333"/>
    </row>
    <row r="21" spans="1:11" s="14" customFormat="1" ht="35.25" customHeight="1" x14ac:dyDescent="0.2">
      <c r="A21" s="328" t="s">
        <v>52</v>
      </c>
      <c r="B21" s="329"/>
      <c r="C21" s="329"/>
      <c r="D21" s="329"/>
      <c r="E21" s="330"/>
      <c r="F21" s="331" t="s">
        <v>850</v>
      </c>
      <c r="G21" s="332"/>
      <c r="H21" s="332"/>
      <c r="I21" s="332"/>
      <c r="J21" s="332"/>
      <c r="K21" s="333"/>
    </row>
    <row r="22" spans="1:11" s="14" customFormat="1" ht="35.25" customHeight="1" x14ac:dyDescent="0.2">
      <c r="A22" s="328" t="s">
        <v>53</v>
      </c>
      <c r="B22" s="329"/>
      <c r="C22" s="329"/>
      <c r="D22" s="329"/>
      <c r="E22" s="330"/>
      <c r="F22" s="331">
        <v>43209</v>
      </c>
      <c r="G22" s="332"/>
      <c r="H22" s="332"/>
      <c r="I22" s="332"/>
      <c r="J22" s="332"/>
      <c r="K22" s="333"/>
    </row>
    <row r="23" spans="1:11" s="14" customFormat="1" ht="35.25" customHeight="1" x14ac:dyDescent="0.2">
      <c r="A23" s="328" t="s">
        <v>55</v>
      </c>
      <c r="B23" s="329"/>
      <c r="C23" s="329"/>
      <c r="D23" s="329"/>
      <c r="E23" s="330"/>
      <c r="F23" s="109"/>
      <c r="G23" s="71" t="s">
        <v>110</v>
      </c>
      <c r="H23" s="71"/>
      <c r="I23" s="71"/>
      <c r="J23" s="71"/>
      <c r="K23" s="164"/>
    </row>
    <row r="24" spans="1:11" ht="36" hidden="1" customHeight="1" x14ac:dyDescent="0.2">
      <c r="A24" s="328" t="s">
        <v>111</v>
      </c>
      <c r="B24" s="329"/>
      <c r="C24" s="329"/>
      <c r="D24" s="329"/>
      <c r="E24" s="330"/>
      <c r="F24" s="109"/>
      <c r="G24" s="71" t="s">
        <v>110</v>
      </c>
      <c r="H24" s="71"/>
      <c r="I24" s="71"/>
      <c r="J24" s="71"/>
      <c r="K24" s="164"/>
    </row>
    <row r="25" spans="1:11" ht="34.5" hidden="1" customHeight="1" x14ac:dyDescent="0.2">
      <c r="A25" s="349" t="s">
        <v>131</v>
      </c>
      <c r="B25" s="350"/>
      <c r="C25" s="350"/>
      <c r="D25" s="350"/>
      <c r="E25" s="351"/>
      <c r="F25" s="156"/>
      <c r="G25" s="71"/>
      <c r="H25" s="71"/>
      <c r="I25" s="71"/>
      <c r="J25" s="71"/>
      <c r="K25" s="164"/>
    </row>
    <row r="26" spans="1:11" ht="27" customHeight="1" x14ac:dyDescent="0.2">
      <c r="A26" s="162"/>
      <c r="B26" s="70"/>
      <c r="C26" s="70"/>
      <c r="D26" s="70"/>
      <c r="E26" s="70"/>
      <c r="F26" s="70"/>
      <c r="G26" s="70"/>
      <c r="H26" s="70"/>
      <c r="I26" s="70"/>
      <c r="J26" s="70"/>
      <c r="K26" s="163"/>
    </row>
    <row r="27" spans="1:11" ht="20.25" x14ac:dyDescent="0.3">
      <c r="A27" s="343"/>
      <c r="B27" s="344"/>
      <c r="C27" s="344"/>
      <c r="D27" s="344"/>
      <c r="E27" s="344"/>
      <c r="F27" s="344"/>
      <c r="G27" s="344"/>
      <c r="H27" s="344"/>
      <c r="I27" s="344"/>
      <c r="J27" s="344"/>
      <c r="K27" s="345"/>
    </row>
    <row r="28" spans="1:11" x14ac:dyDescent="0.2">
      <c r="A28" s="162"/>
      <c r="B28" s="70"/>
      <c r="C28" s="70"/>
      <c r="D28" s="70"/>
      <c r="E28" s="70"/>
      <c r="F28" s="70"/>
      <c r="G28" s="70"/>
      <c r="H28" s="70"/>
      <c r="I28" s="70"/>
      <c r="J28" s="70"/>
      <c r="K28" s="163"/>
    </row>
    <row r="29" spans="1:11" ht="13.5" thickBot="1" x14ac:dyDescent="0.25">
      <c r="A29" s="165"/>
      <c r="B29" s="166"/>
      <c r="C29" s="166"/>
      <c r="D29" s="166"/>
      <c r="E29" s="166"/>
      <c r="F29" s="166"/>
      <c r="G29" s="166"/>
      <c r="H29" s="166"/>
      <c r="I29" s="166"/>
      <c r="J29" s="166"/>
      <c r="K29" s="167"/>
    </row>
  </sheetData>
  <mergeCells count="19">
    <mergeCell ref="A27:K27"/>
    <mergeCell ref="A19:E19"/>
    <mergeCell ref="A20:E20"/>
    <mergeCell ref="A21:E21"/>
    <mergeCell ref="A22:E22"/>
    <mergeCell ref="A23:E23"/>
    <mergeCell ref="A25:E25"/>
    <mergeCell ref="A2:K2"/>
    <mergeCell ref="A13:K13"/>
    <mergeCell ref="A15:K15"/>
    <mergeCell ref="A14:K14"/>
    <mergeCell ref="A24:E24"/>
    <mergeCell ref="F19:K19"/>
    <mergeCell ref="F20:K20"/>
    <mergeCell ref="A18:K18"/>
    <mergeCell ref="A12:K12"/>
    <mergeCell ref="A17:K17"/>
    <mergeCell ref="F21:K21"/>
    <mergeCell ref="F22:K22"/>
  </mergeCells>
  <phoneticPr fontId="1" type="noConversion"/>
  <printOptions horizontalCentered="1" verticalCentered="1"/>
  <pageMargins left="0.31" right="0.27559055118110237" top="0.38" bottom="0.28000000000000003" header="0.17" footer="0.17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O142"/>
  <sheetViews>
    <sheetView view="pageBreakPreview" topLeftCell="A26" zoomScale="40" zoomScaleNormal="100" zoomScaleSheetLayoutView="40" workbookViewId="0">
      <selection activeCell="M71" sqref="M71"/>
    </sheetView>
  </sheetViews>
  <sheetFormatPr defaultRowHeight="12.75" x14ac:dyDescent="0.2"/>
  <cols>
    <col min="1" max="1" width="9.5703125" style="150" customWidth="1"/>
    <col min="2" max="2" width="27.5703125" style="150" customWidth="1"/>
    <col min="3" max="3" width="11" style="150" customWidth="1"/>
    <col min="4" max="4" width="23.28515625" style="150" customWidth="1"/>
    <col min="5" max="5" width="42.28515625" style="150" bestFit="1" customWidth="1"/>
    <col min="6" max="6" width="63" style="150" customWidth="1"/>
    <col min="7" max="7" width="11.140625" style="150" customWidth="1"/>
    <col min="8" max="8" width="3.7109375" style="150" customWidth="1"/>
    <col min="9" max="9" width="10" style="150" customWidth="1"/>
    <col min="10" max="10" width="21.42578125" style="150" customWidth="1"/>
    <col min="11" max="11" width="10.7109375" style="150" customWidth="1"/>
    <col min="12" max="12" width="21.42578125" style="150" customWidth="1"/>
    <col min="13" max="13" width="45.5703125" style="150" bestFit="1" customWidth="1"/>
    <col min="14" max="14" width="61.5703125" style="150" customWidth="1"/>
    <col min="15" max="15" width="12.5703125" style="150" customWidth="1"/>
    <col min="16" max="16384" width="9.140625" style="150"/>
  </cols>
  <sheetData>
    <row r="1" spans="1:15" s="148" customFormat="1" ht="46.5" customHeight="1" x14ac:dyDescent="0.2">
      <c r="A1" s="396" t="str">
        <f>('YARIŞMA BİLGİLERİ'!A2)</f>
        <v>Gençlik ve Spor Bakanlığı
Spor Genel Müdürlüğü
Spor Faaliyetleri Daire Başkanlığı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</row>
    <row r="2" spans="1:15" s="148" customFormat="1" ht="34.5" customHeight="1" x14ac:dyDescent="0.2">
      <c r="A2" s="397" t="str">
        <f>'YARIŞMA BİLGİLERİ'!F19</f>
        <v>TÜRKİYE’NİN EN HIZLISI İL SEÇME YARIŞLARI</v>
      </c>
      <c r="B2" s="397"/>
      <c r="C2" s="397"/>
      <c r="D2" s="397"/>
      <c r="E2" s="397"/>
      <c r="F2" s="397"/>
      <c r="G2" s="397"/>
      <c r="H2" s="397"/>
      <c r="I2" s="398">
        <f>'YARIŞMA BİLGİLERİ'!F22</f>
        <v>43209</v>
      </c>
      <c r="J2" s="398"/>
      <c r="K2" s="398"/>
      <c r="L2" s="398"/>
      <c r="M2" s="398"/>
      <c r="N2" s="398"/>
      <c r="O2" s="398"/>
    </row>
    <row r="3" spans="1:15" s="149" customFormat="1" ht="38.25" customHeight="1" x14ac:dyDescent="0.2">
      <c r="A3" s="400" t="str">
        <f>'YARIŞMA BİLGİLERİ'!F21</f>
        <v>2005-2006-2007-2008-2009  DOĞUMLU ERKEKLER</v>
      </c>
      <c r="B3" s="400"/>
      <c r="C3" s="400"/>
      <c r="D3" s="400"/>
      <c r="E3" s="400"/>
      <c r="F3" s="400"/>
      <c r="G3" s="400"/>
      <c r="H3" s="400"/>
      <c r="I3" s="399" t="s">
        <v>125</v>
      </c>
      <c r="J3" s="399"/>
      <c r="K3" s="399"/>
      <c r="L3" s="399"/>
      <c r="M3" s="399"/>
      <c r="N3" s="399"/>
      <c r="O3" s="399"/>
    </row>
    <row r="4" spans="1:15" ht="34.5" customHeight="1" x14ac:dyDescent="0.2">
      <c r="A4" s="395" t="s">
        <v>127</v>
      </c>
      <c r="B4" s="395"/>
      <c r="C4" s="395"/>
      <c r="D4" s="395"/>
      <c r="E4" s="395"/>
      <c r="F4" s="395"/>
      <c r="G4" s="395"/>
      <c r="H4" s="89"/>
      <c r="I4" s="394" t="s">
        <v>675</v>
      </c>
      <c r="J4" s="394"/>
      <c r="K4" s="394"/>
      <c r="L4" s="394"/>
      <c r="M4" s="394"/>
      <c r="N4" s="394"/>
      <c r="O4" s="394"/>
    </row>
    <row r="5" spans="1:15" ht="34.5" customHeight="1" x14ac:dyDescent="0.2">
      <c r="A5" s="83" t="s">
        <v>112</v>
      </c>
      <c r="B5" s="83" t="s">
        <v>49</v>
      </c>
      <c r="C5" s="83" t="s">
        <v>48</v>
      </c>
      <c r="D5" s="84" t="s">
        <v>8</v>
      </c>
      <c r="E5" s="85" t="s">
        <v>9</v>
      </c>
      <c r="F5" s="85" t="s">
        <v>108</v>
      </c>
      <c r="G5" s="86" t="s">
        <v>75</v>
      </c>
      <c r="H5" s="89"/>
      <c r="I5" s="145" t="s">
        <v>112</v>
      </c>
      <c r="J5" s="145" t="s">
        <v>49</v>
      </c>
      <c r="K5" s="145" t="s">
        <v>48</v>
      </c>
      <c r="L5" s="146" t="s">
        <v>8</v>
      </c>
      <c r="M5" s="147" t="s">
        <v>9</v>
      </c>
      <c r="N5" s="147" t="s">
        <v>108</v>
      </c>
      <c r="O5" s="145" t="s">
        <v>75</v>
      </c>
    </row>
    <row r="6" spans="1:15" ht="34.5" customHeight="1" x14ac:dyDescent="0.2">
      <c r="A6" s="127">
        <v>1</v>
      </c>
      <c r="B6" s="128" t="s">
        <v>29</v>
      </c>
      <c r="C6" s="133" t="str">
        <f>IF(ISERROR(VLOOKUP(B6,'KAYIT LİSTESİ'!$B$4:$H$764,2,0)),"",(VLOOKUP(B6,'KAYIT LİSTESİ'!$B$4:$H$764,2,0)))</f>
        <v/>
      </c>
      <c r="D6" s="130" t="str">
        <f>IF(ISERROR(VLOOKUP(B6,'KAYIT LİSTESİ'!$B$4:$H$764,4,0)),"",(VLOOKUP(B6,'KAYIT LİSTESİ'!$B$4:$H$764,4,0)))</f>
        <v/>
      </c>
      <c r="E6" s="131" t="str">
        <f>IF(ISERROR(VLOOKUP(B6,'KAYIT LİSTESİ'!$B$4:$H$764,5,0)),"",(VLOOKUP(B6,'KAYIT LİSTESİ'!$B$4:$H$764,5,0)))</f>
        <v/>
      </c>
      <c r="F6" s="131" t="str">
        <f>IF(ISERROR(VLOOKUP(B6,'KAYIT LİSTESİ'!$B$4:$H$764,6,0)),"",(VLOOKUP(B6,'KAYIT LİSTESİ'!$B$4:$H$764,6,0)))</f>
        <v/>
      </c>
      <c r="G6" s="134"/>
      <c r="H6" s="89"/>
      <c r="I6" s="127">
        <v>1</v>
      </c>
      <c r="J6" s="128" t="s">
        <v>193</v>
      </c>
      <c r="K6" s="129" t="str">
        <f>IF(ISERROR(VLOOKUP(J6,'KAYIT LİSTESİ'!$B$4:$H$764,2,0)),"",(VLOOKUP(J6,'KAYIT LİSTESİ'!$B$4:$H$764,2,0)))</f>
        <v/>
      </c>
      <c r="L6" s="130" t="str">
        <f>IF(ISERROR(VLOOKUP(J6,'KAYIT LİSTESİ'!$B$4:$H$764,4,0)),"",(VLOOKUP(J6,'KAYIT LİSTESİ'!$B$4:$H$764,4,0)))</f>
        <v/>
      </c>
      <c r="M6" s="131" t="str">
        <f>IF(ISERROR(VLOOKUP(J6,'KAYIT LİSTESİ'!$B$4:$H$764,5,0)),"",(VLOOKUP(J6,'KAYIT LİSTESİ'!$B$4:$H$764,5,0)))</f>
        <v/>
      </c>
      <c r="N6" s="131" t="str">
        <f>IF(ISERROR(VLOOKUP(J6,'KAYIT LİSTESİ'!$B$4:$H$764,6,0)),"",(VLOOKUP(J6,'KAYIT LİSTESİ'!$B$4:$H$764,6,0)))</f>
        <v/>
      </c>
      <c r="O6" s="132"/>
    </row>
    <row r="7" spans="1:15" ht="34.5" customHeight="1" x14ac:dyDescent="0.2">
      <c r="A7" s="127">
        <v>2</v>
      </c>
      <c r="B7" s="128" t="s">
        <v>30</v>
      </c>
      <c r="C7" s="133" t="str">
        <f>IF(ISERROR(VLOOKUP(B7,'KAYIT LİSTESİ'!$B$4:$H$764,2,0)),"",(VLOOKUP(B7,'KAYIT LİSTESİ'!$B$4:$H$764,2,0)))</f>
        <v/>
      </c>
      <c r="D7" s="130" t="str">
        <f>IF(ISERROR(VLOOKUP(B7,'KAYIT LİSTESİ'!$B$4:$H$764,4,0)),"",(VLOOKUP(B7,'KAYIT LİSTESİ'!$B$4:$H$764,4,0)))</f>
        <v/>
      </c>
      <c r="E7" s="131" t="str">
        <f>IF(ISERROR(VLOOKUP(B7,'KAYIT LİSTESİ'!$B$4:$H$764,5,0)),"",(VLOOKUP(B7,'KAYIT LİSTESİ'!$B$4:$H$764,5,0)))</f>
        <v/>
      </c>
      <c r="F7" s="131" t="str">
        <f>IF(ISERROR(VLOOKUP(B7,'KAYIT LİSTESİ'!$B$4:$H$764,6,0)),"",(VLOOKUP(B7,'KAYIT LİSTESİ'!$B$4:$H$764,6,0)))</f>
        <v/>
      </c>
      <c r="G7" s="134"/>
      <c r="H7" s="89"/>
      <c r="I7" s="127">
        <v>2</v>
      </c>
      <c r="J7" s="128" t="s">
        <v>194</v>
      </c>
      <c r="K7" s="129" t="str">
        <f>IF(ISERROR(VLOOKUP(J7,'KAYIT LİSTESİ'!$B$4:$H$764,2,0)),"",(VLOOKUP(J7,'KAYIT LİSTESİ'!$B$4:$H$764,2,0)))</f>
        <v/>
      </c>
      <c r="L7" s="130" t="str">
        <f>IF(ISERROR(VLOOKUP(J7,'KAYIT LİSTESİ'!$B$4:$H$764,4,0)),"",(VLOOKUP(J7,'KAYIT LİSTESİ'!$B$4:$H$764,4,0)))</f>
        <v/>
      </c>
      <c r="M7" s="131" t="str">
        <f>IF(ISERROR(VLOOKUP(J7,'KAYIT LİSTESİ'!$B$4:$H$764,5,0)),"",(VLOOKUP(J7,'KAYIT LİSTESİ'!$B$4:$H$764,5,0)))</f>
        <v/>
      </c>
      <c r="N7" s="131" t="str">
        <f>IF(ISERROR(VLOOKUP(J7,'KAYIT LİSTESİ'!$B$4:$H$764,6,0)),"",(VLOOKUP(J7,'KAYIT LİSTESİ'!$B$4:$H$764,6,0)))</f>
        <v/>
      </c>
      <c r="O7" s="132"/>
    </row>
    <row r="8" spans="1:15" ht="34.5" customHeight="1" x14ac:dyDescent="0.2">
      <c r="A8" s="127">
        <v>3</v>
      </c>
      <c r="B8" s="128" t="s">
        <v>31</v>
      </c>
      <c r="C8" s="133" t="str">
        <f>IF(ISERROR(VLOOKUP(B8,'KAYIT LİSTESİ'!$B$4:$H$764,2,0)),"",(VLOOKUP(B8,'KAYIT LİSTESİ'!$B$4:$H$764,2,0)))</f>
        <v/>
      </c>
      <c r="D8" s="130" t="str">
        <f>IF(ISERROR(VLOOKUP(B8,'KAYIT LİSTESİ'!$B$4:$H$764,4,0)),"",(VLOOKUP(B8,'KAYIT LİSTESİ'!$B$4:$H$764,4,0)))</f>
        <v/>
      </c>
      <c r="E8" s="131" t="str">
        <f>IF(ISERROR(VLOOKUP(B8,'KAYIT LİSTESİ'!$B$4:$H$764,5,0)),"",(VLOOKUP(B8,'KAYIT LİSTESİ'!$B$4:$H$764,5,0)))</f>
        <v/>
      </c>
      <c r="F8" s="131" t="str">
        <f>IF(ISERROR(VLOOKUP(B8,'KAYIT LİSTESİ'!$B$4:$H$764,6,0)),"",(VLOOKUP(B8,'KAYIT LİSTESİ'!$B$4:$H$764,6,0)))</f>
        <v/>
      </c>
      <c r="G8" s="134"/>
      <c r="H8" s="89"/>
      <c r="I8" s="127">
        <v>3</v>
      </c>
      <c r="J8" s="128" t="s">
        <v>195</v>
      </c>
      <c r="K8" s="129" t="str">
        <f>IF(ISERROR(VLOOKUP(J8,'KAYIT LİSTESİ'!$B$4:$H$764,2,0)),"",(VLOOKUP(J8,'KAYIT LİSTESİ'!$B$4:$H$764,2,0)))</f>
        <v/>
      </c>
      <c r="L8" s="130" t="str">
        <f>IF(ISERROR(VLOOKUP(J8,'KAYIT LİSTESİ'!$B$4:$H$764,4,0)),"",(VLOOKUP(J8,'KAYIT LİSTESİ'!$B$4:$H$764,4,0)))</f>
        <v/>
      </c>
      <c r="M8" s="131" t="str">
        <f>IF(ISERROR(VLOOKUP(J8,'KAYIT LİSTESİ'!$B$4:$H$764,5,0)),"",(VLOOKUP(J8,'KAYIT LİSTESİ'!$B$4:$H$764,5,0)))</f>
        <v/>
      </c>
      <c r="N8" s="131" t="str">
        <f>IF(ISERROR(VLOOKUP(J8,'KAYIT LİSTESİ'!$B$4:$H$764,6,0)),"",(VLOOKUP(J8,'KAYIT LİSTESİ'!$B$4:$H$764,6,0)))</f>
        <v/>
      </c>
      <c r="O8" s="132"/>
    </row>
    <row r="9" spans="1:15" ht="34.5" customHeight="1" x14ac:dyDescent="0.2">
      <c r="A9" s="127">
        <v>4</v>
      </c>
      <c r="B9" s="128" t="s">
        <v>32</v>
      </c>
      <c r="C9" s="133" t="str">
        <f>IF(ISERROR(VLOOKUP(B9,'KAYIT LİSTESİ'!$B$4:$H$764,2,0)),"",(VLOOKUP(B9,'KAYIT LİSTESİ'!$B$4:$H$764,2,0)))</f>
        <v/>
      </c>
      <c r="D9" s="130" t="str">
        <f>IF(ISERROR(VLOOKUP(B9,'KAYIT LİSTESİ'!$B$4:$H$764,4,0)),"",(VLOOKUP(B9,'KAYIT LİSTESİ'!$B$4:$H$764,4,0)))</f>
        <v/>
      </c>
      <c r="E9" s="131" t="str">
        <f>IF(ISERROR(VLOOKUP(B9,'KAYIT LİSTESİ'!$B$4:$H$764,5,0)),"",(VLOOKUP(B9,'KAYIT LİSTESİ'!$B$4:$H$764,5,0)))</f>
        <v/>
      </c>
      <c r="F9" s="131" t="str">
        <f>IF(ISERROR(VLOOKUP(B9,'KAYIT LİSTESİ'!$B$4:$H$764,6,0)),"",(VLOOKUP(B9,'KAYIT LİSTESİ'!$B$4:$H$764,6,0)))</f>
        <v/>
      </c>
      <c r="G9" s="134"/>
      <c r="H9" s="89"/>
      <c r="I9" s="127">
        <v>4</v>
      </c>
      <c r="J9" s="128" t="s">
        <v>196</v>
      </c>
      <c r="K9" s="129" t="str">
        <f>IF(ISERROR(VLOOKUP(J9,'KAYIT LİSTESİ'!$B$4:$H$764,2,0)),"",(VLOOKUP(J9,'KAYIT LİSTESİ'!$B$4:$H$764,2,0)))</f>
        <v/>
      </c>
      <c r="L9" s="130" t="str">
        <f>IF(ISERROR(VLOOKUP(J9,'KAYIT LİSTESİ'!$B$4:$H$764,4,0)),"",(VLOOKUP(J9,'KAYIT LİSTESİ'!$B$4:$H$764,4,0)))</f>
        <v/>
      </c>
      <c r="M9" s="131" t="str">
        <f>IF(ISERROR(VLOOKUP(J9,'KAYIT LİSTESİ'!$B$4:$H$764,5,0)),"",(VLOOKUP(J9,'KAYIT LİSTESİ'!$B$4:$H$764,5,0)))</f>
        <v/>
      </c>
      <c r="N9" s="131" t="str">
        <f>IF(ISERROR(VLOOKUP(J9,'KAYIT LİSTESİ'!$B$4:$H$764,6,0)),"",(VLOOKUP(J9,'KAYIT LİSTESİ'!$B$4:$H$764,6,0)))</f>
        <v/>
      </c>
      <c r="O9" s="132"/>
    </row>
    <row r="10" spans="1:15" ht="34.5" customHeight="1" x14ac:dyDescent="0.2">
      <c r="A10" s="127">
        <v>5</v>
      </c>
      <c r="B10" s="128" t="s">
        <v>33</v>
      </c>
      <c r="C10" s="133" t="str">
        <f>IF(ISERROR(VLOOKUP(B10,'KAYIT LİSTESİ'!$B$4:$H$764,2,0)),"",(VLOOKUP(B10,'KAYIT LİSTESİ'!$B$4:$H$764,2,0)))</f>
        <v/>
      </c>
      <c r="D10" s="130" t="str">
        <f>IF(ISERROR(VLOOKUP(B10,'KAYIT LİSTESİ'!$B$4:$H$764,4,0)),"",(VLOOKUP(B10,'KAYIT LİSTESİ'!$B$4:$H$764,4,0)))</f>
        <v/>
      </c>
      <c r="E10" s="131" t="str">
        <f>IF(ISERROR(VLOOKUP(B10,'KAYIT LİSTESİ'!$B$4:$H$764,5,0)),"",(VLOOKUP(B10,'KAYIT LİSTESİ'!$B$4:$H$764,5,0)))</f>
        <v/>
      </c>
      <c r="F10" s="131" t="str">
        <f>IF(ISERROR(VLOOKUP(B10,'KAYIT LİSTESİ'!$B$4:$H$764,6,0)),"",(VLOOKUP(B10,'KAYIT LİSTESİ'!$B$4:$H$764,6,0)))</f>
        <v/>
      </c>
      <c r="G10" s="134"/>
      <c r="H10" s="89"/>
      <c r="I10" s="127">
        <v>5</v>
      </c>
      <c r="J10" s="128" t="s">
        <v>197</v>
      </c>
      <c r="K10" s="129" t="str">
        <f>IF(ISERROR(VLOOKUP(J10,'KAYIT LİSTESİ'!$B$4:$H$764,2,0)),"",(VLOOKUP(J10,'KAYIT LİSTESİ'!$B$4:$H$764,2,0)))</f>
        <v/>
      </c>
      <c r="L10" s="130" t="str">
        <f>IF(ISERROR(VLOOKUP(J10,'KAYIT LİSTESİ'!$B$4:$H$764,4,0)),"",(VLOOKUP(J10,'KAYIT LİSTESİ'!$B$4:$H$764,4,0)))</f>
        <v/>
      </c>
      <c r="M10" s="131" t="str">
        <f>IF(ISERROR(VLOOKUP(J10,'KAYIT LİSTESİ'!$B$4:$H$764,5,0)),"",(VLOOKUP(J10,'KAYIT LİSTESİ'!$B$4:$H$764,5,0)))</f>
        <v/>
      </c>
      <c r="N10" s="131" t="str">
        <f>IF(ISERROR(VLOOKUP(J10,'KAYIT LİSTESİ'!$B$4:$H$764,6,0)),"",(VLOOKUP(J10,'KAYIT LİSTESİ'!$B$4:$H$764,6,0)))</f>
        <v/>
      </c>
      <c r="O10" s="132"/>
    </row>
    <row r="11" spans="1:15" ht="34.5" customHeight="1" x14ac:dyDescent="0.2">
      <c r="A11" s="127">
        <v>6</v>
      </c>
      <c r="B11" s="128" t="s">
        <v>34</v>
      </c>
      <c r="C11" s="133" t="str">
        <f>IF(ISERROR(VLOOKUP(B11,'KAYIT LİSTESİ'!$B$4:$H$764,2,0)),"",(VLOOKUP(B11,'KAYIT LİSTESİ'!$B$4:$H$764,2,0)))</f>
        <v/>
      </c>
      <c r="D11" s="130" t="str">
        <f>IF(ISERROR(VLOOKUP(B11,'KAYIT LİSTESİ'!$B$4:$H$764,4,0)),"",(VLOOKUP(B11,'KAYIT LİSTESİ'!$B$4:$H$764,4,0)))</f>
        <v/>
      </c>
      <c r="E11" s="131" t="str">
        <f>IF(ISERROR(VLOOKUP(B11,'KAYIT LİSTESİ'!$B$4:$H$764,5,0)),"",(VLOOKUP(B11,'KAYIT LİSTESİ'!$B$4:$H$764,5,0)))</f>
        <v/>
      </c>
      <c r="F11" s="131" t="str">
        <f>IF(ISERROR(VLOOKUP(B11,'KAYIT LİSTESİ'!$B$4:$H$764,6,0)),"",(VLOOKUP(B11,'KAYIT LİSTESİ'!$B$4:$H$764,6,0)))</f>
        <v/>
      </c>
      <c r="G11" s="134"/>
      <c r="H11" s="89"/>
      <c r="I11" s="127">
        <v>6</v>
      </c>
      <c r="J11" s="128" t="s">
        <v>198</v>
      </c>
      <c r="K11" s="129" t="str">
        <f>IF(ISERROR(VLOOKUP(J11,'KAYIT LİSTESİ'!$B$4:$H$764,2,0)),"",(VLOOKUP(J11,'KAYIT LİSTESİ'!$B$4:$H$764,2,0)))</f>
        <v/>
      </c>
      <c r="L11" s="130" t="str">
        <f>IF(ISERROR(VLOOKUP(J11,'KAYIT LİSTESİ'!$B$4:$H$764,4,0)),"",(VLOOKUP(J11,'KAYIT LİSTESİ'!$B$4:$H$764,4,0)))</f>
        <v/>
      </c>
      <c r="M11" s="131" t="str">
        <f>IF(ISERROR(VLOOKUP(J11,'KAYIT LİSTESİ'!$B$4:$H$764,5,0)),"",(VLOOKUP(J11,'KAYIT LİSTESİ'!$B$4:$H$764,5,0)))</f>
        <v/>
      </c>
      <c r="N11" s="131" t="str">
        <f>IF(ISERROR(VLOOKUP(J11,'KAYIT LİSTESİ'!$B$4:$H$764,6,0)),"",(VLOOKUP(J11,'KAYIT LİSTESİ'!$B$4:$H$764,6,0)))</f>
        <v/>
      </c>
      <c r="O11" s="132"/>
    </row>
    <row r="12" spans="1:15" ht="34.5" customHeight="1" x14ac:dyDescent="0.2">
      <c r="A12" s="127">
        <v>7</v>
      </c>
      <c r="B12" s="128" t="s">
        <v>68</v>
      </c>
      <c r="C12" s="133" t="str">
        <f>IF(ISERROR(VLOOKUP(B12,'KAYIT LİSTESİ'!$B$4:$H$764,2,0)),"",(VLOOKUP(B12,'KAYIT LİSTESİ'!$B$4:$H$764,2,0)))</f>
        <v/>
      </c>
      <c r="D12" s="130" t="str">
        <f>IF(ISERROR(VLOOKUP(B12,'KAYIT LİSTESİ'!$B$4:$H$764,4,0)),"",(VLOOKUP(B12,'KAYIT LİSTESİ'!$B$4:$H$764,4,0)))</f>
        <v/>
      </c>
      <c r="E12" s="131" t="str">
        <f>IF(ISERROR(VLOOKUP(B12,'KAYIT LİSTESİ'!$B$4:$H$764,5,0)),"",(VLOOKUP(B12,'KAYIT LİSTESİ'!$B$4:$H$764,5,0)))</f>
        <v/>
      </c>
      <c r="F12" s="131" t="str">
        <f>IF(ISERROR(VLOOKUP(B12,'KAYIT LİSTESİ'!$B$4:$H$764,6,0)),"",(VLOOKUP(B12,'KAYIT LİSTESİ'!$B$4:$H$764,6,0)))</f>
        <v/>
      </c>
      <c r="G12" s="134"/>
      <c r="H12" s="89"/>
      <c r="I12" s="127">
        <v>7</v>
      </c>
      <c r="J12" s="128" t="s">
        <v>199</v>
      </c>
      <c r="K12" s="129" t="str">
        <f>IF(ISERROR(VLOOKUP(J12,'KAYIT LİSTESİ'!$B$4:$H$764,2,0)),"",(VLOOKUP(J12,'KAYIT LİSTESİ'!$B$4:$H$764,2,0)))</f>
        <v/>
      </c>
      <c r="L12" s="130" t="str">
        <f>IF(ISERROR(VLOOKUP(J12,'KAYIT LİSTESİ'!$B$4:$H$764,4,0)),"",(VLOOKUP(J12,'KAYIT LİSTESİ'!$B$4:$H$764,4,0)))</f>
        <v/>
      </c>
      <c r="M12" s="131" t="str">
        <f>IF(ISERROR(VLOOKUP(J12,'KAYIT LİSTESİ'!$B$4:$H$764,5,0)),"",(VLOOKUP(J12,'KAYIT LİSTESİ'!$B$4:$H$764,5,0)))</f>
        <v/>
      </c>
      <c r="N12" s="131" t="str">
        <f>IF(ISERROR(VLOOKUP(J12,'KAYIT LİSTESİ'!$B$4:$H$764,6,0)),"",(VLOOKUP(J12,'KAYIT LİSTESİ'!$B$4:$H$764,6,0)))</f>
        <v/>
      </c>
      <c r="O12" s="132"/>
    </row>
    <row r="13" spans="1:15" ht="34.5" customHeight="1" x14ac:dyDescent="0.2">
      <c r="A13" s="127">
        <v>8</v>
      </c>
      <c r="B13" s="128" t="s">
        <v>69</v>
      </c>
      <c r="C13" s="133" t="str">
        <f>IF(ISERROR(VLOOKUP(B13,'KAYIT LİSTESİ'!$B$4:$H$764,2,0)),"",(VLOOKUP(B13,'KAYIT LİSTESİ'!$B$4:$H$764,2,0)))</f>
        <v/>
      </c>
      <c r="D13" s="130" t="str">
        <f>IF(ISERROR(VLOOKUP(B13,'KAYIT LİSTESİ'!$B$4:$H$764,4,0)),"",(VLOOKUP(B13,'KAYIT LİSTESİ'!$B$4:$H$764,4,0)))</f>
        <v/>
      </c>
      <c r="E13" s="131" t="str">
        <f>IF(ISERROR(VLOOKUP(B13,'KAYIT LİSTESİ'!$B$4:$H$764,5,0)),"",(VLOOKUP(B13,'KAYIT LİSTESİ'!$B$4:$H$764,5,0)))</f>
        <v/>
      </c>
      <c r="F13" s="131" t="str">
        <f>IF(ISERROR(VLOOKUP(B13,'KAYIT LİSTESİ'!$B$4:$H$764,6,0)),"",(VLOOKUP(B13,'KAYIT LİSTESİ'!$B$4:$H$764,6,0)))</f>
        <v/>
      </c>
      <c r="G13" s="134"/>
      <c r="H13" s="89"/>
      <c r="I13" s="127">
        <v>8</v>
      </c>
      <c r="J13" s="128" t="s">
        <v>200</v>
      </c>
      <c r="K13" s="129" t="str">
        <f>IF(ISERROR(VLOOKUP(J13,'KAYIT LİSTESİ'!$B$4:$H$764,2,0)),"",(VLOOKUP(J13,'KAYIT LİSTESİ'!$B$4:$H$764,2,0)))</f>
        <v/>
      </c>
      <c r="L13" s="130" t="str">
        <f>IF(ISERROR(VLOOKUP(J13,'KAYIT LİSTESİ'!$B$4:$H$764,4,0)),"",(VLOOKUP(J13,'KAYIT LİSTESİ'!$B$4:$H$764,4,0)))</f>
        <v/>
      </c>
      <c r="M13" s="131" t="str">
        <f>IF(ISERROR(VLOOKUP(J13,'KAYIT LİSTESİ'!$B$4:$H$764,5,0)),"",(VLOOKUP(J13,'KAYIT LİSTESİ'!$B$4:$H$764,5,0)))</f>
        <v/>
      </c>
      <c r="N13" s="131" t="str">
        <f>IF(ISERROR(VLOOKUP(J13,'KAYIT LİSTESİ'!$B$4:$H$764,6,0)),"",(VLOOKUP(J13,'KAYIT LİSTESİ'!$B$4:$H$764,6,0)))</f>
        <v/>
      </c>
      <c r="O13" s="132"/>
    </row>
    <row r="14" spans="1:15" ht="34.5" customHeight="1" x14ac:dyDescent="0.2">
      <c r="A14" s="395" t="s">
        <v>128</v>
      </c>
      <c r="B14" s="395"/>
      <c r="C14" s="395"/>
      <c r="D14" s="395"/>
      <c r="E14" s="395"/>
      <c r="F14" s="395"/>
      <c r="G14" s="395"/>
      <c r="H14" s="89"/>
      <c r="I14" s="394" t="s">
        <v>674</v>
      </c>
      <c r="J14" s="394"/>
      <c r="K14" s="394"/>
      <c r="L14" s="394"/>
      <c r="M14" s="394"/>
      <c r="N14" s="394"/>
      <c r="O14" s="394"/>
    </row>
    <row r="15" spans="1:15" ht="34.5" customHeight="1" x14ac:dyDescent="0.2">
      <c r="A15" s="83" t="s">
        <v>112</v>
      </c>
      <c r="B15" s="83" t="s">
        <v>49</v>
      </c>
      <c r="C15" s="83" t="s">
        <v>48</v>
      </c>
      <c r="D15" s="84" t="s">
        <v>8</v>
      </c>
      <c r="E15" s="85" t="s">
        <v>9</v>
      </c>
      <c r="F15" s="85" t="s">
        <v>108</v>
      </c>
      <c r="G15" s="86" t="s">
        <v>75</v>
      </c>
      <c r="H15" s="89"/>
      <c r="I15" s="145" t="s">
        <v>112</v>
      </c>
      <c r="J15" s="145" t="s">
        <v>49</v>
      </c>
      <c r="K15" s="145" t="s">
        <v>48</v>
      </c>
      <c r="L15" s="146" t="s">
        <v>8</v>
      </c>
      <c r="M15" s="147" t="s">
        <v>9</v>
      </c>
      <c r="N15" s="147" t="s">
        <v>108</v>
      </c>
      <c r="O15" s="145" t="s">
        <v>75</v>
      </c>
    </row>
    <row r="16" spans="1:15" ht="34.5" customHeight="1" x14ac:dyDescent="0.2">
      <c r="A16" s="127">
        <v>1</v>
      </c>
      <c r="B16" s="128" t="s">
        <v>35</v>
      </c>
      <c r="C16" s="133" t="str">
        <f>IF(ISERROR(VLOOKUP(B16,'KAYIT LİSTESİ'!$B$4:$H$764,2,0)),"",(VLOOKUP(B16,'KAYIT LİSTESİ'!$B$4:$H$764,2,0)))</f>
        <v/>
      </c>
      <c r="D16" s="130" t="str">
        <f>IF(ISERROR(VLOOKUP(B16,'KAYIT LİSTESİ'!$B$4:$H$764,4,0)),"",(VLOOKUP(B16,'KAYIT LİSTESİ'!$B$4:$H$764,4,0)))</f>
        <v/>
      </c>
      <c r="E16" s="131" t="str">
        <f>IF(ISERROR(VLOOKUP(B16,'KAYIT LİSTESİ'!$B$4:$H$764,5,0)),"",(VLOOKUP(B16,'KAYIT LİSTESİ'!$B$4:$H$764,5,0)))</f>
        <v/>
      </c>
      <c r="F16" s="131" t="str">
        <f>IF(ISERROR(VLOOKUP(B16,'KAYIT LİSTESİ'!$B$4:$H$764,6,0)),"",(VLOOKUP(B16,'KAYIT LİSTESİ'!$B$4:$H$764,6,0)))</f>
        <v/>
      </c>
      <c r="G16" s="134"/>
      <c r="H16" s="89"/>
      <c r="I16" s="127">
        <v>1</v>
      </c>
      <c r="J16" s="128" t="s">
        <v>201</v>
      </c>
      <c r="K16" s="129" t="str">
        <f>IF(ISERROR(VLOOKUP(J16,'KAYIT LİSTESİ'!$B$4:$H$764,2,0)),"",(VLOOKUP(J16,'KAYIT LİSTESİ'!$B$4:$H$764,2,0)))</f>
        <v/>
      </c>
      <c r="L16" s="130" t="str">
        <f>IF(ISERROR(VLOOKUP(J16,'KAYIT LİSTESİ'!$B$4:$H$764,4,0)),"",(VLOOKUP(J16,'KAYIT LİSTESİ'!$B$4:$H$764,4,0)))</f>
        <v/>
      </c>
      <c r="M16" s="131" t="str">
        <f>IF(ISERROR(VLOOKUP(J16,'KAYIT LİSTESİ'!$B$4:$H$764,5,0)),"",(VLOOKUP(J16,'KAYIT LİSTESİ'!$B$4:$H$764,5,0)))</f>
        <v/>
      </c>
      <c r="N16" s="131" t="str">
        <f>IF(ISERROR(VLOOKUP(J16,'KAYIT LİSTESİ'!$B$4:$H$764,6,0)),"",(VLOOKUP(J16,'KAYIT LİSTESİ'!$B$4:$H$764,6,0)))</f>
        <v/>
      </c>
      <c r="O16" s="132"/>
    </row>
    <row r="17" spans="1:15" ht="34.5" customHeight="1" x14ac:dyDescent="0.2">
      <c r="A17" s="127">
        <v>2</v>
      </c>
      <c r="B17" s="128" t="s">
        <v>36</v>
      </c>
      <c r="C17" s="133" t="str">
        <f>IF(ISERROR(VLOOKUP(B17,'KAYIT LİSTESİ'!$B$4:$H$764,2,0)),"",(VLOOKUP(B17,'KAYIT LİSTESİ'!$B$4:$H$764,2,0)))</f>
        <v/>
      </c>
      <c r="D17" s="130" t="str">
        <f>IF(ISERROR(VLOOKUP(B17,'KAYIT LİSTESİ'!$B$4:$H$764,4,0)),"",(VLOOKUP(B17,'KAYIT LİSTESİ'!$B$4:$H$764,4,0)))</f>
        <v/>
      </c>
      <c r="E17" s="131" t="str">
        <f>IF(ISERROR(VLOOKUP(B17,'KAYIT LİSTESİ'!$B$4:$H$764,5,0)),"",(VLOOKUP(B17,'KAYIT LİSTESİ'!$B$4:$H$764,5,0)))</f>
        <v/>
      </c>
      <c r="F17" s="131" t="str">
        <f>IF(ISERROR(VLOOKUP(B17,'KAYIT LİSTESİ'!$B$4:$H$764,6,0)),"",(VLOOKUP(B17,'KAYIT LİSTESİ'!$B$4:$H$764,6,0)))</f>
        <v/>
      </c>
      <c r="G17" s="134"/>
      <c r="H17" s="89"/>
      <c r="I17" s="127">
        <v>2</v>
      </c>
      <c r="J17" s="128" t="s">
        <v>202</v>
      </c>
      <c r="K17" s="129" t="str">
        <f>IF(ISERROR(VLOOKUP(J17,'KAYIT LİSTESİ'!$B$4:$H$764,2,0)),"",(VLOOKUP(J17,'KAYIT LİSTESİ'!$B$4:$H$764,2,0)))</f>
        <v/>
      </c>
      <c r="L17" s="130" t="str">
        <f>IF(ISERROR(VLOOKUP(J17,'KAYIT LİSTESİ'!$B$4:$H$764,4,0)),"",(VLOOKUP(J17,'KAYIT LİSTESİ'!$B$4:$H$764,4,0)))</f>
        <v/>
      </c>
      <c r="M17" s="131" t="str">
        <f>IF(ISERROR(VLOOKUP(J17,'KAYIT LİSTESİ'!$B$4:$H$764,5,0)),"",(VLOOKUP(J17,'KAYIT LİSTESİ'!$B$4:$H$764,5,0)))</f>
        <v/>
      </c>
      <c r="N17" s="131" t="str">
        <f>IF(ISERROR(VLOOKUP(J17,'KAYIT LİSTESİ'!$B$4:$H$764,6,0)),"",(VLOOKUP(J17,'KAYIT LİSTESİ'!$B$4:$H$764,6,0)))</f>
        <v/>
      </c>
      <c r="O17" s="132"/>
    </row>
    <row r="18" spans="1:15" ht="34.5" customHeight="1" x14ac:dyDescent="0.2">
      <c r="A18" s="127">
        <v>3</v>
      </c>
      <c r="B18" s="128" t="s">
        <v>37</v>
      </c>
      <c r="C18" s="133" t="str">
        <f>IF(ISERROR(VLOOKUP(B18,'KAYIT LİSTESİ'!$B$4:$H$764,2,0)),"",(VLOOKUP(B18,'KAYIT LİSTESİ'!$B$4:$H$764,2,0)))</f>
        <v/>
      </c>
      <c r="D18" s="130" t="str">
        <f>IF(ISERROR(VLOOKUP(B18,'KAYIT LİSTESİ'!$B$4:$H$764,4,0)),"",(VLOOKUP(B18,'KAYIT LİSTESİ'!$B$4:$H$764,4,0)))</f>
        <v/>
      </c>
      <c r="E18" s="131" t="str">
        <f>IF(ISERROR(VLOOKUP(B18,'KAYIT LİSTESİ'!$B$4:$H$764,5,0)),"",(VLOOKUP(B18,'KAYIT LİSTESİ'!$B$4:$H$764,5,0)))</f>
        <v/>
      </c>
      <c r="F18" s="131" t="str">
        <f>IF(ISERROR(VLOOKUP(B18,'KAYIT LİSTESİ'!$B$4:$H$764,6,0)),"",(VLOOKUP(B18,'KAYIT LİSTESİ'!$B$4:$H$764,6,0)))</f>
        <v/>
      </c>
      <c r="G18" s="134"/>
      <c r="H18" s="89"/>
      <c r="I18" s="127">
        <v>3</v>
      </c>
      <c r="J18" s="128" t="s">
        <v>203</v>
      </c>
      <c r="K18" s="129" t="str">
        <f>IF(ISERROR(VLOOKUP(J18,'KAYIT LİSTESİ'!$B$4:$H$764,2,0)),"",(VLOOKUP(J18,'KAYIT LİSTESİ'!$B$4:$H$764,2,0)))</f>
        <v/>
      </c>
      <c r="L18" s="130" t="str">
        <f>IF(ISERROR(VLOOKUP(J18,'KAYIT LİSTESİ'!$B$4:$H$764,4,0)),"",(VLOOKUP(J18,'KAYIT LİSTESİ'!$B$4:$H$764,4,0)))</f>
        <v/>
      </c>
      <c r="M18" s="131" t="str">
        <f>IF(ISERROR(VLOOKUP(J18,'KAYIT LİSTESİ'!$B$4:$H$764,5,0)),"",(VLOOKUP(J18,'KAYIT LİSTESİ'!$B$4:$H$764,5,0)))</f>
        <v/>
      </c>
      <c r="N18" s="131" t="str">
        <f>IF(ISERROR(VLOOKUP(J18,'KAYIT LİSTESİ'!$B$4:$H$764,6,0)),"",(VLOOKUP(J18,'KAYIT LİSTESİ'!$B$4:$H$764,6,0)))</f>
        <v/>
      </c>
      <c r="O18" s="132"/>
    </row>
    <row r="19" spans="1:15" ht="34.5" customHeight="1" x14ac:dyDescent="0.2">
      <c r="A19" s="127">
        <v>4</v>
      </c>
      <c r="B19" s="128" t="s">
        <v>38</v>
      </c>
      <c r="C19" s="133" t="str">
        <f>IF(ISERROR(VLOOKUP(B19,'KAYIT LİSTESİ'!$B$4:$H$764,2,0)),"",(VLOOKUP(B19,'KAYIT LİSTESİ'!$B$4:$H$764,2,0)))</f>
        <v/>
      </c>
      <c r="D19" s="130" t="str">
        <f>IF(ISERROR(VLOOKUP(B19,'KAYIT LİSTESİ'!$B$4:$H$764,4,0)),"",(VLOOKUP(B19,'KAYIT LİSTESİ'!$B$4:$H$764,4,0)))</f>
        <v/>
      </c>
      <c r="E19" s="131" t="str">
        <f>IF(ISERROR(VLOOKUP(B19,'KAYIT LİSTESİ'!$B$4:$H$764,5,0)),"",(VLOOKUP(B19,'KAYIT LİSTESİ'!$B$4:$H$764,5,0)))</f>
        <v/>
      </c>
      <c r="F19" s="131" t="str">
        <f>IF(ISERROR(VLOOKUP(B19,'KAYIT LİSTESİ'!$B$4:$H$764,6,0)),"",(VLOOKUP(B19,'KAYIT LİSTESİ'!$B$4:$H$764,6,0)))</f>
        <v/>
      </c>
      <c r="G19" s="134"/>
      <c r="H19" s="89"/>
      <c r="I19" s="127">
        <v>4</v>
      </c>
      <c r="J19" s="128" t="s">
        <v>204</v>
      </c>
      <c r="K19" s="129" t="str">
        <f>IF(ISERROR(VLOOKUP(J19,'KAYIT LİSTESİ'!$B$4:$H$764,2,0)),"",(VLOOKUP(J19,'KAYIT LİSTESİ'!$B$4:$H$764,2,0)))</f>
        <v/>
      </c>
      <c r="L19" s="130" t="str">
        <f>IF(ISERROR(VLOOKUP(J19,'KAYIT LİSTESİ'!$B$4:$H$764,4,0)),"",(VLOOKUP(J19,'KAYIT LİSTESİ'!$B$4:$H$764,4,0)))</f>
        <v/>
      </c>
      <c r="M19" s="131" t="str">
        <f>IF(ISERROR(VLOOKUP(J19,'KAYIT LİSTESİ'!$B$4:$H$764,5,0)),"",(VLOOKUP(J19,'KAYIT LİSTESİ'!$B$4:$H$764,5,0)))</f>
        <v/>
      </c>
      <c r="N19" s="131" t="str">
        <f>IF(ISERROR(VLOOKUP(J19,'KAYIT LİSTESİ'!$B$4:$H$764,6,0)),"",(VLOOKUP(J19,'KAYIT LİSTESİ'!$B$4:$H$764,6,0)))</f>
        <v/>
      </c>
      <c r="O19" s="132"/>
    </row>
    <row r="20" spans="1:15" ht="34.5" customHeight="1" x14ac:dyDescent="0.2">
      <c r="A20" s="127">
        <v>5</v>
      </c>
      <c r="B20" s="128" t="s">
        <v>39</v>
      </c>
      <c r="C20" s="133" t="str">
        <f>IF(ISERROR(VLOOKUP(B20,'KAYIT LİSTESİ'!$B$4:$H$764,2,0)),"",(VLOOKUP(B20,'KAYIT LİSTESİ'!$B$4:$H$764,2,0)))</f>
        <v/>
      </c>
      <c r="D20" s="130" t="str">
        <f>IF(ISERROR(VLOOKUP(B20,'KAYIT LİSTESİ'!$B$4:$H$764,4,0)),"",(VLOOKUP(B20,'KAYIT LİSTESİ'!$B$4:$H$764,4,0)))</f>
        <v/>
      </c>
      <c r="E20" s="131" t="str">
        <f>IF(ISERROR(VLOOKUP(B20,'KAYIT LİSTESİ'!$B$4:$H$764,5,0)),"",(VLOOKUP(B20,'KAYIT LİSTESİ'!$B$4:$H$764,5,0)))</f>
        <v/>
      </c>
      <c r="F20" s="131" t="str">
        <f>IF(ISERROR(VLOOKUP(B20,'KAYIT LİSTESİ'!$B$4:$H$764,6,0)),"",(VLOOKUP(B20,'KAYIT LİSTESİ'!$B$4:$H$764,6,0)))</f>
        <v/>
      </c>
      <c r="G20" s="134"/>
      <c r="H20" s="89"/>
      <c r="I20" s="127">
        <v>5</v>
      </c>
      <c r="J20" s="128" t="s">
        <v>205</v>
      </c>
      <c r="K20" s="129" t="str">
        <f>IF(ISERROR(VLOOKUP(J20,'KAYIT LİSTESİ'!$B$4:$H$764,2,0)),"",(VLOOKUP(J20,'KAYIT LİSTESİ'!$B$4:$H$764,2,0)))</f>
        <v/>
      </c>
      <c r="L20" s="130" t="str">
        <f>IF(ISERROR(VLOOKUP(J20,'KAYIT LİSTESİ'!$B$4:$H$764,4,0)),"",(VLOOKUP(J20,'KAYIT LİSTESİ'!$B$4:$H$764,4,0)))</f>
        <v/>
      </c>
      <c r="M20" s="131" t="str">
        <f>IF(ISERROR(VLOOKUP(J20,'KAYIT LİSTESİ'!$B$4:$H$764,5,0)),"",(VLOOKUP(J20,'KAYIT LİSTESİ'!$B$4:$H$764,5,0)))</f>
        <v/>
      </c>
      <c r="N20" s="131" t="str">
        <f>IF(ISERROR(VLOOKUP(J20,'KAYIT LİSTESİ'!$B$4:$H$764,6,0)),"",(VLOOKUP(J20,'KAYIT LİSTESİ'!$B$4:$H$764,6,0)))</f>
        <v/>
      </c>
      <c r="O20" s="132"/>
    </row>
    <row r="21" spans="1:15" ht="34.5" customHeight="1" x14ac:dyDescent="0.2">
      <c r="A21" s="127">
        <v>6</v>
      </c>
      <c r="B21" s="128" t="s">
        <v>40</v>
      </c>
      <c r="C21" s="133" t="str">
        <f>IF(ISERROR(VLOOKUP(B21,'KAYIT LİSTESİ'!$B$4:$H$764,2,0)),"",(VLOOKUP(B21,'KAYIT LİSTESİ'!$B$4:$H$764,2,0)))</f>
        <v/>
      </c>
      <c r="D21" s="130" t="str">
        <f>IF(ISERROR(VLOOKUP(B21,'KAYIT LİSTESİ'!$B$4:$H$764,4,0)),"",(VLOOKUP(B21,'KAYIT LİSTESİ'!$B$4:$H$764,4,0)))</f>
        <v/>
      </c>
      <c r="E21" s="131" t="str">
        <f>IF(ISERROR(VLOOKUP(B21,'KAYIT LİSTESİ'!$B$4:$H$764,5,0)),"",(VLOOKUP(B21,'KAYIT LİSTESİ'!$B$4:$H$764,5,0)))</f>
        <v/>
      </c>
      <c r="F21" s="131" t="str">
        <f>IF(ISERROR(VLOOKUP(B21,'KAYIT LİSTESİ'!$B$4:$H$764,6,0)),"",(VLOOKUP(B21,'KAYIT LİSTESİ'!$B$4:$H$764,6,0)))</f>
        <v/>
      </c>
      <c r="G21" s="134"/>
      <c r="H21" s="89"/>
      <c r="I21" s="127">
        <v>6</v>
      </c>
      <c r="J21" s="128" t="s">
        <v>206</v>
      </c>
      <c r="K21" s="129" t="str">
        <f>IF(ISERROR(VLOOKUP(J21,'KAYIT LİSTESİ'!$B$4:$H$764,2,0)),"",(VLOOKUP(J21,'KAYIT LİSTESİ'!$B$4:$H$764,2,0)))</f>
        <v/>
      </c>
      <c r="L21" s="130" t="str">
        <f>IF(ISERROR(VLOOKUP(J21,'KAYIT LİSTESİ'!$B$4:$H$764,4,0)),"",(VLOOKUP(J21,'KAYIT LİSTESİ'!$B$4:$H$764,4,0)))</f>
        <v/>
      </c>
      <c r="M21" s="131" t="str">
        <f>IF(ISERROR(VLOOKUP(J21,'KAYIT LİSTESİ'!$B$4:$H$764,5,0)),"",(VLOOKUP(J21,'KAYIT LİSTESİ'!$B$4:$H$764,5,0)))</f>
        <v/>
      </c>
      <c r="N21" s="131" t="str">
        <f>IF(ISERROR(VLOOKUP(J21,'KAYIT LİSTESİ'!$B$4:$H$764,6,0)),"",(VLOOKUP(J21,'KAYIT LİSTESİ'!$B$4:$H$764,6,0)))</f>
        <v/>
      </c>
      <c r="O21" s="132"/>
    </row>
    <row r="22" spans="1:15" ht="34.5" customHeight="1" x14ac:dyDescent="0.2">
      <c r="A22" s="127">
        <v>7</v>
      </c>
      <c r="B22" s="128" t="s">
        <v>70</v>
      </c>
      <c r="C22" s="133" t="str">
        <f>IF(ISERROR(VLOOKUP(B22,'KAYIT LİSTESİ'!$B$4:$H$764,2,0)),"",(VLOOKUP(B22,'KAYIT LİSTESİ'!$B$4:$H$764,2,0)))</f>
        <v/>
      </c>
      <c r="D22" s="130" t="str">
        <f>IF(ISERROR(VLOOKUP(B22,'KAYIT LİSTESİ'!$B$4:$H$764,4,0)),"",(VLOOKUP(B22,'KAYIT LİSTESİ'!$B$4:$H$764,4,0)))</f>
        <v/>
      </c>
      <c r="E22" s="131" t="str">
        <f>IF(ISERROR(VLOOKUP(B22,'KAYIT LİSTESİ'!$B$4:$H$764,5,0)),"",(VLOOKUP(B22,'KAYIT LİSTESİ'!$B$4:$H$764,5,0)))</f>
        <v/>
      </c>
      <c r="F22" s="131" t="str">
        <f>IF(ISERROR(VLOOKUP(B22,'KAYIT LİSTESİ'!$B$4:$H$764,6,0)),"",(VLOOKUP(B22,'KAYIT LİSTESİ'!$B$4:$H$764,6,0)))</f>
        <v/>
      </c>
      <c r="G22" s="134"/>
      <c r="H22" s="89"/>
      <c r="I22" s="127">
        <v>7</v>
      </c>
      <c r="J22" s="128" t="s">
        <v>207</v>
      </c>
      <c r="K22" s="129" t="str">
        <f>IF(ISERROR(VLOOKUP(J22,'KAYIT LİSTESİ'!$B$4:$H$764,2,0)),"",(VLOOKUP(J22,'KAYIT LİSTESİ'!$B$4:$H$764,2,0)))</f>
        <v/>
      </c>
      <c r="L22" s="130" t="str">
        <f>IF(ISERROR(VLOOKUP(J22,'KAYIT LİSTESİ'!$B$4:$H$764,4,0)),"",(VLOOKUP(J22,'KAYIT LİSTESİ'!$B$4:$H$764,4,0)))</f>
        <v/>
      </c>
      <c r="M22" s="131" t="str">
        <f>IF(ISERROR(VLOOKUP(J22,'KAYIT LİSTESİ'!$B$4:$H$764,5,0)),"",(VLOOKUP(J22,'KAYIT LİSTESİ'!$B$4:$H$764,5,0)))</f>
        <v/>
      </c>
      <c r="N22" s="131" t="str">
        <f>IF(ISERROR(VLOOKUP(J22,'KAYIT LİSTESİ'!$B$4:$H$764,6,0)),"",(VLOOKUP(J22,'KAYIT LİSTESİ'!$B$4:$H$764,6,0)))</f>
        <v/>
      </c>
      <c r="O22" s="132"/>
    </row>
    <row r="23" spans="1:15" ht="34.5" customHeight="1" x14ac:dyDescent="0.2">
      <c r="A23" s="127">
        <v>8</v>
      </c>
      <c r="B23" s="128" t="s">
        <v>71</v>
      </c>
      <c r="C23" s="133" t="str">
        <f>IF(ISERROR(VLOOKUP(B23,'KAYIT LİSTESİ'!$B$4:$H$764,2,0)),"",(VLOOKUP(B23,'KAYIT LİSTESİ'!$B$4:$H$764,2,0)))</f>
        <v/>
      </c>
      <c r="D23" s="130" t="str">
        <f>IF(ISERROR(VLOOKUP(B23,'KAYIT LİSTESİ'!$B$4:$H$764,4,0)),"",(VLOOKUP(B23,'KAYIT LİSTESİ'!$B$4:$H$764,4,0)))</f>
        <v/>
      </c>
      <c r="E23" s="131" t="str">
        <f>IF(ISERROR(VLOOKUP(B23,'KAYIT LİSTESİ'!$B$4:$H$764,5,0)),"",(VLOOKUP(B23,'KAYIT LİSTESİ'!$B$4:$H$764,5,0)))</f>
        <v/>
      </c>
      <c r="F23" s="131" t="str">
        <f>IF(ISERROR(VLOOKUP(B23,'KAYIT LİSTESİ'!$B$4:$H$764,6,0)),"",(VLOOKUP(B23,'KAYIT LİSTESİ'!$B$4:$H$764,6,0)))</f>
        <v/>
      </c>
      <c r="G23" s="134"/>
      <c r="H23" s="89"/>
      <c r="I23" s="127">
        <v>8</v>
      </c>
      <c r="J23" s="128" t="s">
        <v>208</v>
      </c>
      <c r="K23" s="129" t="str">
        <f>IF(ISERROR(VLOOKUP(J23,'KAYIT LİSTESİ'!$B$4:$H$764,2,0)),"",(VLOOKUP(J23,'KAYIT LİSTESİ'!$B$4:$H$764,2,0)))</f>
        <v/>
      </c>
      <c r="L23" s="130" t="str">
        <f>IF(ISERROR(VLOOKUP(J23,'KAYIT LİSTESİ'!$B$4:$H$764,4,0)),"",(VLOOKUP(J23,'KAYIT LİSTESİ'!$B$4:$H$764,4,0)))</f>
        <v/>
      </c>
      <c r="M23" s="131" t="str">
        <f>IF(ISERROR(VLOOKUP(J23,'KAYIT LİSTESİ'!$B$4:$H$764,5,0)),"",(VLOOKUP(J23,'KAYIT LİSTESİ'!$B$4:$H$764,5,0)))</f>
        <v/>
      </c>
      <c r="N23" s="131" t="str">
        <f>IF(ISERROR(VLOOKUP(J23,'KAYIT LİSTESİ'!$B$4:$H$764,6,0)),"",(VLOOKUP(J23,'KAYIT LİSTESİ'!$B$4:$H$764,6,0)))</f>
        <v/>
      </c>
      <c r="O23" s="132"/>
    </row>
    <row r="24" spans="1:15" ht="34.5" customHeight="1" x14ac:dyDescent="0.2">
      <c r="A24" s="395" t="s">
        <v>133</v>
      </c>
      <c r="B24" s="395"/>
      <c r="C24" s="395"/>
      <c r="D24" s="395"/>
      <c r="E24" s="395"/>
      <c r="F24" s="395"/>
      <c r="G24" s="395"/>
      <c r="H24" s="89"/>
      <c r="I24" s="395" t="s">
        <v>662</v>
      </c>
      <c r="J24" s="395"/>
      <c r="K24" s="395"/>
      <c r="L24" s="395"/>
      <c r="M24" s="395"/>
      <c r="N24" s="395"/>
      <c r="O24" s="395"/>
    </row>
    <row r="25" spans="1:15" ht="34.5" customHeight="1" x14ac:dyDescent="0.2">
      <c r="A25" s="83" t="s">
        <v>112</v>
      </c>
      <c r="B25" s="83" t="s">
        <v>49</v>
      </c>
      <c r="C25" s="83" t="s">
        <v>48</v>
      </c>
      <c r="D25" s="84" t="s">
        <v>8</v>
      </c>
      <c r="E25" s="85" t="s">
        <v>9</v>
      </c>
      <c r="F25" s="85" t="s">
        <v>108</v>
      </c>
      <c r="G25" s="86" t="s">
        <v>75</v>
      </c>
      <c r="H25" s="89"/>
      <c r="I25" s="120" t="s">
        <v>4</v>
      </c>
      <c r="J25" s="151"/>
      <c r="K25" s="120" t="s">
        <v>47</v>
      </c>
      <c r="L25" s="120" t="s">
        <v>14</v>
      </c>
      <c r="M25" s="120" t="s">
        <v>5</v>
      </c>
      <c r="N25" s="120" t="s">
        <v>108</v>
      </c>
      <c r="O25" s="120" t="s">
        <v>75</v>
      </c>
    </row>
    <row r="26" spans="1:15" ht="34.5" customHeight="1" x14ac:dyDescent="0.2">
      <c r="A26" s="127">
        <v>1</v>
      </c>
      <c r="B26" s="128" t="s">
        <v>41</v>
      </c>
      <c r="C26" s="133" t="str">
        <f>IF(ISERROR(VLOOKUP(B26,'KAYIT LİSTESİ'!$B$4:$H$764,2,0)),"",(VLOOKUP(B26,'KAYIT LİSTESİ'!$B$4:$H$764,2,0)))</f>
        <v/>
      </c>
      <c r="D26" s="130" t="str">
        <f>IF(ISERROR(VLOOKUP(B26,'KAYIT LİSTESİ'!$B$4:$H$764,4,0)),"",(VLOOKUP(B26,'KAYIT LİSTESİ'!$B$4:$H$764,4,0)))</f>
        <v/>
      </c>
      <c r="E26" s="131" t="str">
        <f>IF(ISERROR(VLOOKUP(B26,'KAYIT LİSTESİ'!$B$4:$H$764,5,0)),"",(VLOOKUP(B26,'KAYIT LİSTESİ'!$B$4:$H$764,5,0)))</f>
        <v/>
      </c>
      <c r="F26" s="131" t="str">
        <f>IF(ISERROR(VLOOKUP(B26,'KAYIT LİSTESİ'!$B$4:$H$764,6,0)),"",(VLOOKUP(B26,'KAYIT LİSTESİ'!$B$4:$H$764,6,0)))</f>
        <v/>
      </c>
      <c r="G26" s="134"/>
      <c r="H26" s="89"/>
      <c r="I26" s="127">
        <v>1</v>
      </c>
      <c r="J26" s="128" t="s">
        <v>209</v>
      </c>
      <c r="K26" s="135" t="str">
        <f>IF(ISERROR(VLOOKUP(J26,'KAYIT LİSTESİ'!$B$4:$H$764,2,0)),"",(VLOOKUP(J26,'KAYIT LİSTESİ'!$B$4:$H$764,2,0)))</f>
        <v/>
      </c>
      <c r="L26" s="136" t="str">
        <f>IF(ISERROR(VLOOKUP(J26,'KAYIT LİSTESİ'!$B$4:$H$764,4,0)),"",(VLOOKUP(J26,'KAYIT LİSTESİ'!$B$4:$H$764,4,0)))</f>
        <v/>
      </c>
      <c r="M26" s="139" t="str">
        <f>IF(ISERROR(VLOOKUP(J26,'KAYIT LİSTESİ'!$B$4:$H$764,5,0)),"",(VLOOKUP(J26,'KAYIT LİSTESİ'!$B$4:$H$764,5,0)))</f>
        <v/>
      </c>
      <c r="N26" s="137" t="str">
        <f>IF(ISERROR(VLOOKUP(J26,'KAYIT LİSTESİ'!$B$4:$H$764,6,0)),"",(VLOOKUP(J26,'KAYIT LİSTESİ'!$B$4:$H$764,6,0)))</f>
        <v/>
      </c>
      <c r="O26" s="138"/>
    </row>
    <row r="27" spans="1:15" ht="34.5" customHeight="1" x14ac:dyDescent="0.2">
      <c r="A27" s="127">
        <v>2</v>
      </c>
      <c r="B27" s="128" t="s">
        <v>42</v>
      </c>
      <c r="C27" s="133" t="str">
        <f>IF(ISERROR(VLOOKUP(B27,'KAYIT LİSTESİ'!$B$4:$H$764,2,0)),"",(VLOOKUP(B27,'KAYIT LİSTESİ'!$B$4:$H$764,2,0)))</f>
        <v/>
      </c>
      <c r="D27" s="130" t="str">
        <f>IF(ISERROR(VLOOKUP(B27,'KAYIT LİSTESİ'!$B$4:$H$764,4,0)),"",(VLOOKUP(B27,'KAYIT LİSTESİ'!$B$4:$H$764,4,0)))</f>
        <v/>
      </c>
      <c r="E27" s="131" t="str">
        <f>IF(ISERROR(VLOOKUP(B27,'KAYIT LİSTESİ'!$B$4:$H$764,5,0)),"",(VLOOKUP(B27,'KAYIT LİSTESİ'!$B$4:$H$764,5,0)))</f>
        <v/>
      </c>
      <c r="F27" s="131" t="str">
        <f>IF(ISERROR(VLOOKUP(B27,'KAYIT LİSTESİ'!$B$4:$H$764,6,0)),"",(VLOOKUP(B27,'KAYIT LİSTESİ'!$B$4:$H$764,6,0)))</f>
        <v/>
      </c>
      <c r="G27" s="134"/>
      <c r="H27" s="89"/>
      <c r="I27" s="127">
        <v>2</v>
      </c>
      <c r="J27" s="128" t="s">
        <v>210</v>
      </c>
      <c r="K27" s="135" t="str">
        <f>IF(ISERROR(VLOOKUP(J27,'KAYIT LİSTESİ'!$B$4:$H$764,2,0)),"",(VLOOKUP(J27,'KAYIT LİSTESİ'!$B$4:$H$764,2,0)))</f>
        <v/>
      </c>
      <c r="L27" s="136" t="str">
        <f>IF(ISERROR(VLOOKUP(J27,'KAYIT LİSTESİ'!$B$4:$H$764,4,0)),"",(VLOOKUP(J27,'KAYIT LİSTESİ'!$B$4:$H$764,4,0)))</f>
        <v/>
      </c>
      <c r="M27" s="139" t="str">
        <f>IF(ISERROR(VLOOKUP(J27,'KAYIT LİSTESİ'!$B$4:$H$764,5,0)),"",(VLOOKUP(J27,'KAYIT LİSTESİ'!$B$4:$H$764,5,0)))</f>
        <v/>
      </c>
      <c r="N27" s="137" t="str">
        <f>IF(ISERROR(VLOOKUP(J27,'KAYIT LİSTESİ'!$B$4:$H$764,6,0)),"",(VLOOKUP(J27,'KAYIT LİSTESİ'!$B$4:$H$764,6,0)))</f>
        <v/>
      </c>
      <c r="O27" s="138"/>
    </row>
    <row r="28" spans="1:15" ht="34.5" customHeight="1" x14ac:dyDescent="0.2">
      <c r="A28" s="127">
        <v>3</v>
      </c>
      <c r="B28" s="128" t="s">
        <v>43</v>
      </c>
      <c r="C28" s="133" t="str">
        <f>IF(ISERROR(VLOOKUP(B28,'KAYIT LİSTESİ'!$B$4:$H$764,2,0)),"",(VLOOKUP(B28,'KAYIT LİSTESİ'!$B$4:$H$764,2,0)))</f>
        <v/>
      </c>
      <c r="D28" s="130" t="str">
        <f>IF(ISERROR(VLOOKUP(B28,'KAYIT LİSTESİ'!$B$4:$H$764,4,0)),"",(VLOOKUP(B28,'KAYIT LİSTESİ'!$B$4:$H$764,4,0)))</f>
        <v/>
      </c>
      <c r="E28" s="131" t="str">
        <f>IF(ISERROR(VLOOKUP(B28,'KAYIT LİSTESİ'!$B$4:$H$764,5,0)),"",(VLOOKUP(B28,'KAYIT LİSTESİ'!$B$4:$H$764,5,0)))</f>
        <v/>
      </c>
      <c r="F28" s="131" t="str">
        <f>IF(ISERROR(VLOOKUP(B28,'KAYIT LİSTESİ'!$B$4:$H$764,6,0)),"",(VLOOKUP(B28,'KAYIT LİSTESİ'!$B$4:$H$764,6,0)))</f>
        <v/>
      </c>
      <c r="G28" s="134"/>
      <c r="H28" s="89"/>
      <c r="I28" s="127">
        <v>3</v>
      </c>
      <c r="J28" s="128" t="s">
        <v>211</v>
      </c>
      <c r="K28" s="135" t="str">
        <f>IF(ISERROR(VLOOKUP(J28,'KAYIT LİSTESİ'!$B$4:$H$764,2,0)),"",(VLOOKUP(J28,'KAYIT LİSTESİ'!$B$4:$H$764,2,0)))</f>
        <v/>
      </c>
      <c r="L28" s="136" t="str">
        <f>IF(ISERROR(VLOOKUP(J28,'KAYIT LİSTESİ'!$B$4:$H$764,4,0)),"",(VLOOKUP(J28,'KAYIT LİSTESİ'!$B$4:$H$764,4,0)))</f>
        <v/>
      </c>
      <c r="M28" s="139" t="str">
        <f>IF(ISERROR(VLOOKUP(J28,'KAYIT LİSTESİ'!$B$4:$H$764,5,0)),"",(VLOOKUP(J28,'KAYIT LİSTESİ'!$B$4:$H$764,5,0)))</f>
        <v/>
      </c>
      <c r="N28" s="137" t="str">
        <f>IF(ISERROR(VLOOKUP(J28,'KAYIT LİSTESİ'!$B$4:$H$764,6,0)),"",(VLOOKUP(J28,'KAYIT LİSTESİ'!$B$4:$H$764,6,0)))</f>
        <v/>
      </c>
      <c r="O28" s="138"/>
    </row>
    <row r="29" spans="1:15" ht="34.5" customHeight="1" x14ac:dyDescent="0.2">
      <c r="A29" s="127">
        <v>4</v>
      </c>
      <c r="B29" s="128" t="s">
        <v>44</v>
      </c>
      <c r="C29" s="133" t="str">
        <f>IF(ISERROR(VLOOKUP(B29,'KAYIT LİSTESİ'!$B$4:$H$764,2,0)),"",(VLOOKUP(B29,'KAYIT LİSTESİ'!$B$4:$H$764,2,0)))</f>
        <v/>
      </c>
      <c r="D29" s="130" t="str">
        <f>IF(ISERROR(VLOOKUP(B29,'KAYIT LİSTESİ'!$B$4:$H$764,4,0)),"",(VLOOKUP(B29,'KAYIT LİSTESİ'!$B$4:$H$764,4,0)))</f>
        <v/>
      </c>
      <c r="E29" s="131" t="str">
        <f>IF(ISERROR(VLOOKUP(B29,'KAYIT LİSTESİ'!$B$4:$H$764,5,0)),"",(VLOOKUP(B29,'KAYIT LİSTESİ'!$B$4:$H$764,5,0)))</f>
        <v/>
      </c>
      <c r="F29" s="131" t="str">
        <f>IF(ISERROR(VLOOKUP(B29,'KAYIT LİSTESİ'!$B$4:$H$764,6,0)),"",(VLOOKUP(B29,'KAYIT LİSTESİ'!$B$4:$H$764,6,0)))</f>
        <v/>
      </c>
      <c r="G29" s="134"/>
      <c r="H29" s="89"/>
      <c r="I29" s="127">
        <v>4</v>
      </c>
      <c r="J29" s="128" t="s">
        <v>212</v>
      </c>
      <c r="K29" s="135" t="str">
        <f>IF(ISERROR(VLOOKUP(J29,'KAYIT LİSTESİ'!$B$4:$H$764,2,0)),"",(VLOOKUP(J29,'KAYIT LİSTESİ'!$B$4:$H$764,2,0)))</f>
        <v/>
      </c>
      <c r="L29" s="136" t="str">
        <f>IF(ISERROR(VLOOKUP(J29,'KAYIT LİSTESİ'!$B$4:$H$764,4,0)),"",(VLOOKUP(J29,'KAYIT LİSTESİ'!$B$4:$H$764,4,0)))</f>
        <v/>
      </c>
      <c r="M29" s="139" t="str">
        <f>IF(ISERROR(VLOOKUP(J29,'KAYIT LİSTESİ'!$B$4:$H$764,5,0)),"",(VLOOKUP(J29,'KAYIT LİSTESİ'!$B$4:$H$764,5,0)))</f>
        <v/>
      </c>
      <c r="N29" s="137" t="str">
        <f>IF(ISERROR(VLOOKUP(J29,'KAYIT LİSTESİ'!$B$4:$H$764,6,0)),"",(VLOOKUP(J29,'KAYIT LİSTESİ'!$B$4:$H$764,6,0)))</f>
        <v/>
      </c>
      <c r="O29" s="138"/>
    </row>
    <row r="30" spans="1:15" ht="34.5" customHeight="1" x14ac:dyDescent="0.2">
      <c r="A30" s="127">
        <v>5</v>
      </c>
      <c r="B30" s="128" t="s">
        <v>45</v>
      </c>
      <c r="C30" s="133" t="str">
        <f>IF(ISERROR(VLOOKUP(B30,'KAYIT LİSTESİ'!$B$4:$H$764,2,0)),"",(VLOOKUP(B30,'KAYIT LİSTESİ'!$B$4:$H$764,2,0)))</f>
        <v/>
      </c>
      <c r="D30" s="130" t="str">
        <f>IF(ISERROR(VLOOKUP(B30,'KAYIT LİSTESİ'!$B$4:$H$764,4,0)),"",(VLOOKUP(B30,'KAYIT LİSTESİ'!$B$4:$H$764,4,0)))</f>
        <v/>
      </c>
      <c r="E30" s="131" t="str">
        <f>IF(ISERROR(VLOOKUP(B30,'KAYIT LİSTESİ'!$B$4:$H$764,5,0)),"",(VLOOKUP(B30,'KAYIT LİSTESİ'!$B$4:$H$764,5,0)))</f>
        <v/>
      </c>
      <c r="F30" s="131" t="str">
        <f>IF(ISERROR(VLOOKUP(B30,'KAYIT LİSTESİ'!$B$4:$H$764,6,0)),"",(VLOOKUP(B30,'KAYIT LİSTESİ'!$B$4:$H$764,6,0)))</f>
        <v/>
      </c>
      <c r="G30" s="134"/>
      <c r="H30" s="89"/>
      <c r="I30" s="127">
        <v>5</v>
      </c>
      <c r="J30" s="128" t="s">
        <v>213</v>
      </c>
      <c r="K30" s="135" t="str">
        <f>IF(ISERROR(VLOOKUP(J30,'KAYIT LİSTESİ'!$B$4:$H$764,2,0)),"",(VLOOKUP(J30,'KAYIT LİSTESİ'!$B$4:$H$764,2,0)))</f>
        <v/>
      </c>
      <c r="L30" s="136" t="str">
        <f>IF(ISERROR(VLOOKUP(J30,'KAYIT LİSTESİ'!$B$4:$H$764,4,0)),"",(VLOOKUP(J30,'KAYIT LİSTESİ'!$B$4:$H$764,4,0)))</f>
        <v/>
      </c>
      <c r="M30" s="139" t="str">
        <f>IF(ISERROR(VLOOKUP(J30,'KAYIT LİSTESİ'!$B$4:$H$764,5,0)),"",(VLOOKUP(J30,'KAYIT LİSTESİ'!$B$4:$H$764,5,0)))</f>
        <v/>
      </c>
      <c r="N30" s="137" t="str">
        <f>IF(ISERROR(VLOOKUP(J30,'KAYIT LİSTESİ'!$B$4:$H$764,6,0)),"",(VLOOKUP(J30,'KAYIT LİSTESİ'!$B$4:$H$764,6,0)))</f>
        <v/>
      </c>
      <c r="O30" s="138"/>
    </row>
    <row r="31" spans="1:15" ht="34.5" customHeight="1" x14ac:dyDescent="0.2">
      <c r="A31" s="127">
        <v>6</v>
      </c>
      <c r="B31" s="128" t="s">
        <v>46</v>
      </c>
      <c r="C31" s="133" t="str">
        <f>IF(ISERROR(VLOOKUP(B31,'KAYIT LİSTESİ'!$B$4:$H$764,2,0)),"",(VLOOKUP(B31,'KAYIT LİSTESİ'!$B$4:$H$764,2,0)))</f>
        <v/>
      </c>
      <c r="D31" s="130" t="str">
        <f>IF(ISERROR(VLOOKUP(B31,'KAYIT LİSTESİ'!$B$4:$H$764,4,0)),"",(VLOOKUP(B31,'KAYIT LİSTESİ'!$B$4:$H$764,4,0)))</f>
        <v/>
      </c>
      <c r="E31" s="131" t="str">
        <f>IF(ISERROR(VLOOKUP(B31,'KAYIT LİSTESİ'!$B$4:$H$764,5,0)),"",(VLOOKUP(B31,'KAYIT LİSTESİ'!$B$4:$H$764,5,0)))</f>
        <v/>
      </c>
      <c r="F31" s="131" t="str">
        <f>IF(ISERROR(VLOOKUP(B31,'KAYIT LİSTESİ'!$B$4:$H$764,6,0)),"",(VLOOKUP(B31,'KAYIT LİSTESİ'!$B$4:$H$764,6,0)))</f>
        <v/>
      </c>
      <c r="G31" s="134"/>
      <c r="H31" s="89"/>
      <c r="I31" s="127">
        <v>6</v>
      </c>
      <c r="J31" s="128" t="s">
        <v>214</v>
      </c>
      <c r="K31" s="135" t="str">
        <f>IF(ISERROR(VLOOKUP(J31,'KAYIT LİSTESİ'!$B$4:$H$764,2,0)),"",(VLOOKUP(J31,'KAYIT LİSTESİ'!$B$4:$H$764,2,0)))</f>
        <v/>
      </c>
      <c r="L31" s="136" t="str">
        <f>IF(ISERROR(VLOOKUP(J31,'KAYIT LİSTESİ'!$B$4:$H$764,4,0)),"",(VLOOKUP(J31,'KAYIT LİSTESİ'!$B$4:$H$764,4,0)))</f>
        <v/>
      </c>
      <c r="M31" s="139" t="str">
        <f>IF(ISERROR(VLOOKUP(J31,'KAYIT LİSTESİ'!$B$4:$H$764,5,0)),"",(VLOOKUP(J31,'KAYIT LİSTESİ'!$B$4:$H$764,5,0)))</f>
        <v/>
      </c>
      <c r="N31" s="137" t="str">
        <f>IF(ISERROR(VLOOKUP(J31,'KAYIT LİSTESİ'!$B$4:$H$764,6,0)),"",(VLOOKUP(J31,'KAYIT LİSTESİ'!$B$4:$H$764,6,0)))</f>
        <v/>
      </c>
      <c r="O31" s="138"/>
    </row>
    <row r="32" spans="1:15" ht="34.5" customHeight="1" x14ac:dyDescent="0.2">
      <c r="A32" s="127">
        <v>7</v>
      </c>
      <c r="B32" s="128" t="s">
        <v>72</v>
      </c>
      <c r="C32" s="133" t="str">
        <f>IF(ISERROR(VLOOKUP(B32,'KAYIT LİSTESİ'!$B$4:$H$764,2,0)),"",(VLOOKUP(B32,'KAYIT LİSTESİ'!$B$4:$H$764,2,0)))</f>
        <v/>
      </c>
      <c r="D32" s="130" t="str">
        <f>IF(ISERROR(VLOOKUP(B32,'KAYIT LİSTESİ'!$B$4:$H$764,4,0)),"",(VLOOKUP(B32,'KAYIT LİSTESİ'!$B$4:$H$764,4,0)))</f>
        <v/>
      </c>
      <c r="E32" s="131" t="str">
        <f>IF(ISERROR(VLOOKUP(B32,'KAYIT LİSTESİ'!$B$4:$H$764,5,0)),"",(VLOOKUP(B32,'KAYIT LİSTESİ'!$B$4:$H$764,5,0)))</f>
        <v/>
      </c>
      <c r="F32" s="131" t="str">
        <f>IF(ISERROR(VLOOKUP(B32,'KAYIT LİSTESİ'!$B$4:$H$764,6,0)),"",(VLOOKUP(B32,'KAYIT LİSTESİ'!$B$4:$H$764,6,0)))</f>
        <v/>
      </c>
      <c r="G32" s="134"/>
      <c r="H32" s="89"/>
      <c r="I32" s="127">
        <v>7</v>
      </c>
      <c r="J32" s="128" t="s">
        <v>215</v>
      </c>
      <c r="K32" s="135" t="str">
        <f>IF(ISERROR(VLOOKUP(J32,'KAYIT LİSTESİ'!$B$4:$H$764,2,0)),"",(VLOOKUP(J32,'KAYIT LİSTESİ'!$B$4:$H$764,2,0)))</f>
        <v/>
      </c>
      <c r="L32" s="136" t="str">
        <f>IF(ISERROR(VLOOKUP(J32,'KAYIT LİSTESİ'!$B$4:$H$764,4,0)),"",(VLOOKUP(J32,'KAYIT LİSTESİ'!$B$4:$H$764,4,0)))</f>
        <v/>
      </c>
      <c r="M32" s="139" t="str">
        <f>IF(ISERROR(VLOOKUP(J32,'KAYIT LİSTESİ'!$B$4:$H$764,5,0)),"",(VLOOKUP(J32,'KAYIT LİSTESİ'!$B$4:$H$764,5,0)))</f>
        <v/>
      </c>
      <c r="N32" s="137" t="str">
        <f>IF(ISERROR(VLOOKUP(J32,'KAYIT LİSTESİ'!$B$4:$H$764,6,0)),"",(VLOOKUP(J32,'KAYIT LİSTESİ'!$B$4:$H$764,6,0)))</f>
        <v/>
      </c>
      <c r="O32" s="138"/>
    </row>
    <row r="33" spans="1:15" ht="34.5" customHeight="1" x14ac:dyDescent="0.2">
      <c r="A33" s="127">
        <v>8</v>
      </c>
      <c r="B33" s="128" t="s">
        <v>73</v>
      </c>
      <c r="C33" s="133" t="str">
        <f>IF(ISERROR(VLOOKUP(B33,'KAYIT LİSTESİ'!$B$4:$H$764,2,0)),"",(VLOOKUP(B33,'KAYIT LİSTESİ'!$B$4:$H$764,2,0)))</f>
        <v/>
      </c>
      <c r="D33" s="130" t="str">
        <f>IF(ISERROR(VLOOKUP(B33,'KAYIT LİSTESİ'!$B$4:$H$764,4,0)),"",(VLOOKUP(B33,'KAYIT LİSTESİ'!$B$4:$H$764,4,0)))</f>
        <v/>
      </c>
      <c r="E33" s="131" t="str">
        <f>IF(ISERROR(VLOOKUP(B33,'KAYIT LİSTESİ'!$B$4:$H$764,5,0)),"",(VLOOKUP(B33,'KAYIT LİSTESİ'!$B$4:$H$764,5,0)))</f>
        <v/>
      </c>
      <c r="F33" s="131" t="str">
        <f>IF(ISERROR(VLOOKUP(B33,'KAYIT LİSTESİ'!$B$4:$H$764,6,0)),"",(VLOOKUP(B33,'KAYIT LİSTESİ'!$B$4:$H$764,6,0)))</f>
        <v/>
      </c>
      <c r="G33" s="134"/>
      <c r="H33" s="89"/>
      <c r="I33" s="127">
        <v>8</v>
      </c>
      <c r="J33" s="128" t="s">
        <v>216</v>
      </c>
      <c r="K33" s="135" t="str">
        <f>IF(ISERROR(VLOOKUP(J33,'KAYIT LİSTESİ'!$B$4:$H$764,2,0)),"",(VLOOKUP(J33,'KAYIT LİSTESİ'!$B$4:$H$764,2,0)))</f>
        <v/>
      </c>
      <c r="L33" s="136" t="str">
        <f>IF(ISERROR(VLOOKUP(J33,'KAYIT LİSTESİ'!$B$4:$H$764,4,0)),"",(VLOOKUP(J33,'KAYIT LİSTESİ'!$B$4:$H$764,4,0)))</f>
        <v/>
      </c>
      <c r="M33" s="139" t="str">
        <f>IF(ISERROR(VLOOKUP(J33,'KAYIT LİSTESİ'!$B$4:$H$764,5,0)),"",(VLOOKUP(J33,'KAYIT LİSTESİ'!$B$4:$H$764,5,0)))</f>
        <v/>
      </c>
      <c r="N33" s="137" t="str">
        <f>IF(ISERROR(VLOOKUP(J33,'KAYIT LİSTESİ'!$B$4:$H$764,6,0)),"",(VLOOKUP(J33,'KAYIT LİSTESİ'!$B$4:$H$764,6,0)))</f>
        <v/>
      </c>
      <c r="O33" s="138"/>
    </row>
    <row r="34" spans="1:15" ht="34.5" customHeight="1" x14ac:dyDescent="0.2">
      <c r="A34" s="394" t="s">
        <v>251</v>
      </c>
      <c r="B34" s="394"/>
      <c r="C34" s="394"/>
      <c r="D34" s="394"/>
      <c r="E34" s="394"/>
      <c r="F34" s="394"/>
      <c r="G34" s="394"/>
      <c r="H34" s="89"/>
      <c r="I34" s="127">
        <v>9</v>
      </c>
      <c r="J34" s="128" t="s">
        <v>217</v>
      </c>
      <c r="K34" s="135" t="str">
        <f>IF(ISERROR(VLOOKUP(J34,'KAYIT LİSTESİ'!$B$4:$H$764,2,0)),"",(VLOOKUP(J34,'KAYIT LİSTESİ'!$B$4:$H$764,2,0)))</f>
        <v/>
      </c>
      <c r="L34" s="136" t="str">
        <f>IF(ISERROR(VLOOKUP(J34,'KAYIT LİSTESİ'!$B$4:$H$764,4,0)),"",(VLOOKUP(J34,'KAYIT LİSTESİ'!$B$4:$H$764,4,0)))</f>
        <v/>
      </c>
      <c r="M34" s="139" t="str">
        <f>IF(ISERROR(VLOOKUP(J34,'KAYIT LİSTESİ'!$B$4:$H$764,5,0)),"",(VLOOKUP(J34,'KAYIT LİSTESİ'!$B$4:$H$764,5,0)))</f>
        <v/>
      </c>
      <c r="N34" s="137" t="str">
        <f>IF(ISERROR(VLOOKUP(J34,'KAYIT LİSTESİ'!$B$4:$H$764,6,0)),"",(VLOOKUP(J34,'KAYIT LİSTESİ'!$B$4:$H$764,6,0)))</f>
        <v/>
      </c>
      <c r="O34" s="138"/>
    </row>
    <row r="35" spans="1:15" ht="34.5" customHeight="1" x14ac:dyDescent="0.2">
      <c r="A35" s="120" t="s">
        <v>4</v>
      </c>
      <c r="B35" s="151"/>
      <c r="C35" s="120" t="s">
        <v>47</v>
      </c>
      <c r="D35" s="120" t="s">
        <v>14</v>
      </c>
      <c r="E35" s="120" t="s">
        <v>5</v>
      </c>
      <c r="F35" s="120" t="s">
        <v>108</v>
      </c>
      <c r="G35" s="120" t="s">
        <v>75</v>
      </c>
      <c r="H35" s="89"/>
      <c r="I35" s="127">
        <v>10</v>
      </c>
      <c r="J35" s="128" t="s">
        <v>218</v>
      </c>
      <c r="K35" s="135" t="str">
        <f>IF(ISERROR(VLOOKUP(J35,'KAYIT LİSTESİ'!$B$4:$H$764,2,0)),"",(VLOOKUP(J35,'KAYIT LİSTESİ'!$B$4:$H$764,2,0)))</f>
        <v/>
      </c>
      <c r="L35" s="136" t="str">
        <f>IF(ISERROR(VLOOKUP(J35,'KAYIT LİSTESİ'!$B$4:$H$764,4,0)),"",(VLOOKUP(J35,'KAYIT LİSTESİ'!$B$4:$H$764,4,0)))</f>
        <v/>
      </c>
      <c r="M35" s="139" t="str">
        <f>IF(ISERROR(VLOOKUP(J35,'KAYIT LİSTESİ'!$B$4:$H$764,5,0)),"",(VLOOKUP(J35,'KAYIT LİSTESİ'!$B$4:$H$764,5,0)))</f>
        <v/>
      </c>
      <c r="N35" s="137" t="str">
        <f>IF(ISERROR(VLOOKUP(J35,'KAYIT LİSTESİ'!$B$4:$H$764,6,0)),"",(VLOOKUP(J35,'KAYIT LİSTESİ'!$B$4:$H$764,6,0)))</f>
        <v/>
      </c>
      <c r="O35" s="138"/>
    </row>
    <row r="36" spans="1:15" ht="34.5" customHeight="1" x14ac:dyDescent="0.2">
      <c r="A36" s="127">
        <v>1</v>
      </c>
      <c r="B36" s="128" t="s">
        <v>237</v>
      </c>
      <c r="C36" s="135" t="str">
        <f>IF(ISERROR(VLOOKUP(B36,'KAYIT LİSTESİ'!$B$4:$H$764,2,0)),"",(VLOOKUP(B36,'KAYIT LİSTESİ'!$B$4:$H$764,2,0)))</f>
        <v/>
      </c>
      <c r="D36" s="136" t="str">
        <f>IF(ISERROR(VLOOKUP(B36,'KAYIT LİSTESİ'!$B$4:$H$764,4,0)),"",(VLOOKUP(B36,'KAYIT LİSTESİ'!$B$4:$H$764,4,0)))</f>
        <v/>
      </c>
      <c r="E36" s="137" t="str">
        <f>IF(ISERROR(VLOOKUP(B36,'KAYIT LİSTESİ'!$B$4:$H$764,5,0)),"",(VLOOKUP(B36,'KAYIT LİSTESİ'!$B$4:$H$764,5,0)))</f>
        <v/>
      </c>
      <c r="F36" s="137" t="str">
        <f>IF(ISERROR(VLOOKUP(B36,'KAYIT LİSTESİ'!$B$4:$H$764,6,0)),"",(VLOOKUP(B36,'KAYIT LİSTESİ'!$B$4:$H$764,6,0)))</f>
        <v/>
      </c>
      <c r="G36" s="138"/>
      <c r="H36" s="89"/>
      <c r="I36" s="127">
        <v>11</v>
      </c>
      <c r="J36" s="128" t="s">
        <v>219</v>
      </c>
      <c r="K36" s="135" t="str">
        <f>IF(ISERROR(VLOOKUP(J36,'KAYIT LİSTESİ'!$B$4:$H$764,2,0)),"",(VLOOKUP(J36,'KAYIT LİSTESİ'!$B$4:$H$764,2,0)))</f>
        <v/>
      </c>
      <c r="L36" s="136" t="str">
        <f>IF(ISERROR(VLOOKUP(J36,'KAYIT LİSTESİ'!$B$4:$H$764,4,0)),"",(VLOOKUP(J36,'KAYIT LİSTESİ'!$B$4:$H$764,4,0)))</f>
        <v/>
      </c>
      <c r="M36" s="139" t="str">
        <f>IF(ISERROR(VLOOKUP(J36,'KAYIT LİSTESİ'!$B$4:$H$764,5,0)),"",(VLOOKUP(J36,'KAYIT LİSTESİ'!$B$4:$H$764,5,0)))</f>
        <v/>
      </c>
      <c r="N36" s="137" t="str">
        <f>IF(ISERROR(VLOOKUP(J36,'KAYIT LİSTESİ'!$B$4:$H$764,6,0)),"",(VLOOKUP(J36,'KAYIT LİSTESİ'!$B$4:$H$764,6,0)))</f>
        <v/>
      </c>
      <c r="O36" s="138"/>
    </row>
    <row r="37" spans="1:15" ht="34.5" customHeight="1" x14ac:dyDescent="0.2">
      <c r="A37" s="127">
        <v>2</v>
      </c>
      <c r="B37" s="128" t="s">
        <v>238</v>
      </c>
      <c r="C37" s="135" t="str">
        <f>IF(ISERROR(VLOOKUP(B37,'KAYIT LİSTESİ'!$B$4:$H$764,2,0)),"",(VLOOKUP(B37,'KAYIT LİSTESİ'!$B$4:$H$764,2,0)))</f>
        <v/>
      </c>
      <c r="D37" s="136" t="str">
        <f>IF(ISERROR(VLOOKUP(B37,'KAYIT LİSTESİ'!$B$4:$H$764,4,0)),"",(VLOOKUP(B37,'KAYIT LİSTESİ'!$B$4:$H$764,4,0)))</f>
        <v/>
      </c>
      <c r="E37" s="137" t="str">
        <f>IF(ISERROR(VLOOKUP(B37,'KAYIT LİSTESİ'!$B$4:$H$764,5,0)),"",(VLOOKUP(B37,'KAYIT LİSTESİ'!$B$4:$H$764,5,0)))</f>
        <v/>
      </c>
      <c r="F37" s="137" t="str">
        <f>IF(ISERROR(VLOOKUP(B37,'KAYIT LİSTESİ'!$B$4:$H$764,6,0)),"",(VLOOKUP(B37,'KAYIT LİSTESİ'!$B$4:$H$764,6,0)))</f>
        <v/>
      </c>
      <c r="G37" s="138"/>
      <c r="H37" s="89"/>
      <c r="I37" s="127">
        <v>12</v>
      </c>
      <c r="J37" s="128" t="s">
        <v>220</v>
      </c>
      <c r="K37" s="135" t="str">
        <f>IF(ISERROR(VLOOKUP(J37,'KAYIT LİSTESİ'!$B$4:$H$764,2,0)),"",(VLOOKUP(J37,'KAYIT LİSTESİ'!$B$4:$H$764,2,0)))</f>
        <v/>
      </c>
      <c r="L37" s="136" t="str">
        <f>IF(ISERROR(VLOOKUP(J37,'KAYIT LİSTESİ'!$B$4:$H$764,4,0)),"",(VLOOKUP(J37,'KAYIT LİSTESİ'!$B$4:$H$764,4,0)))</f>
        <v/>
      </c>
      <c r="M37" s="139" t="str">
        <f>IF(ISERROR(VLOOKUP(J37,'KAYIT LİSTESİ'!$B$4:$H$764,5,0)),"",(VLOOKUP(J37,'KAYIT LİSTESİ'!$B$4:$H$764,5,0)))</f>
        <v/>
      </c>
      <c r="N37" s="137" t="str">
        <f>IF(ISERROR(VLOOKUP(J37,'KAYIT LİSTESİ'!$B$4:$H$764,6,0)),"",(VLOOKUP(J37,'KAYIT LİSTESİ'!$B$4:$H$764,6,0)))</f>
        <v/>
      </c>
      <c r="O37" s="138"/>
    </row>
    <row r="38" spans="1:15" ht="34.5" customHeight="1" x14ac:dyDescent="0.2">
      <c r="A38" s="127">
        <v>3</v>
      </c>
      <c r="B38" s="128" t="s">
        <v>239</v>
      </c>
      <c r="C38" s="135" t="str">
        <f>IF(ISERROR(VLOOKUP(B38,'KAYIT LİSTESİ'!$B$4:$H$764,2,0)),"",(VLOOKUP(B38,'KAYIT LİSTESİ'!$B$4:$H$764,2,0)))</f>
        <v/>
      </c>
      <c r="D38" s="136" t="str">
        <f>IF(ISERROR(VLOOKUP(B38,'KAYIT LİSTESİ'!$B$4:$H$764,4,0)),"",(VLOOKUP(B38,'KAYIT LİSTESİ'!$B$4:$H$764,4,0)))</f>
        <v/>
      </c>
      <c r="E38" s="137" t="str">
        <f>IF(ISERROR(VLOOKUP(B38,'KAYIT LİSTESİ'!$B$4:$H$764,5,0)),"",(VLOOKUP(B38,'KAYIT LİSTESİ'!$B$4:$H$764,5,0)))</f>
        <v/>
      </c>
      <c r="F38" s="137" t="str">
        <f>IF(ISERROR(VLOOKUP(B38,'KAYIT LİSTESİ'!$B$4:$H$764,6,0)),"",(VLOOKUP(B38,'KAYIT LİSTESİ'!$B$4:$H$764,6,0)))</f>
        <v/>
      </c>
      <c r="G38" s="138"/>
      <c r="H38" s="89"/>
      <c r="I38" s="127">
        <v>13</v>
      </c>
      <c r="J38" s="128" t="s">
        <v>221</v>
      </c>
      <c r="K38" s="135" t="str">
        <f>IF(ISERROR(VLOOKUP(J38,'KAYIT LİSTESİ'!$B$4:$H$764,2,0)),"",(VLOOKUP(J38,'KAYIT LİSTESİ'!$B$4:$H$764,2,0)))</f>
        <v/>
      </c>
      <c r="L38" s="136" t="str">
        <f>IF(ISERROR(VLOOKUP(J38,'KAYIT LİSTESİ'!$B$4:$H$764,4,0)),"",(VLOOKUP(J38,'KAYIT LİSTESİ'!$B$4:$H$764,4,0)))</f>
        <v/>
      </c>
      <c r="M38" s="139" t="str">
        <f>IF(ISERROR(VLOOKUP(J38,'KAYIT LİSTESİ'!$B$4:$H$764,5,0)),"",(VLOOKUP(J38,'KAYIT LİSTESİ'!$B$4:$H$764,5,0)))</f>
        <v/>
      </c>
      <c r="N38" s="137" t="str">
        <f>IF(ISERROR(VLOOKUP(J38,'KAYIT LİSTESİ'!$B$4:$H$764,6,0)),"",(VLOOKUP(J38,'KAYIT LİSTESİ'!$B$4:$H$764,6,0)))</f>
        <v/>
      </c>
      <c r="O38" s="138"/>
    </row>
    <row r="39" spans="1:15" ht="34.5" customHeight="1" x14ac:dyDescent="0.2">
      <c r="A39" s="127">
        <v>4</v>
      </c>
      <c r="B39" s="128" t="s">
        <v>240</v>
      </c>
      <c r="C39" s="135" t="str">
        <f>IF(ISERROR(VLOOKUP(B39,'KAYIT LİSTESİ'!$B$4:$H$764,2,0)),"",(VLOOKUP(B39,'KAYIT LİSTESİ'!$B$4:$H$764,2,0)))</f>
        <v/>
      </c>
      <c r="D39" s="136" t="str">
        <f>IF(ISERROR(VLOOKUP(B39,'KAYIT LİSTESİ'!$B$4:$H$764,4,0)),"",(VLOOKUP(B39,'KAYIT LİSTESİ'!$B$4:$H$764,4,0)))</f>
        <v/>
      </c>
      <c r="E39" s="137" t="str">
        <f>IF(ISERROR(VLOOKUP(B39,'KAYIT LİSTESİ'!$B$4:$H$764,5,0)),"",(VLOOKUP(B39,'KAYIT LİSTESİ'!$B$4:$H$764,5,0)))</f>
        <v/>
      </c>
      <c r="F39" s="137" t="str">
        <f>IF(ISERROR(VLOOKUP(B39,'KAYIT LİSTESİ'!$B$4:$H$764,6,0)),"",(VLOOKUP(B39,'KAYIT LİSTESİ'!$B$4:$H$764,6,0)))</f>
        <v/>
      </c>
      <c r="G39" s="138"/>
      <c r="H39" s="89"/>
      <c r="I39" s="127">
        <v>14</v>
      </c>
      <c r="J39" s="128" t="s">
        <v>222</v>
      </c>
      <c r="K39" s="135" t="str">
        <f>IF(ISERROR(VLOOKUP(J39,'KAYIT LİSTESİ'!$B$4:$H$764,2,0)),"",(VLOOKUP(J39,'KAYIT LİSTESİ'!$B$4:$H$764,2,0)))</f>
        <v/>
      </c>
      <c r="L39" s="136" t="str">
        <f>IF(ISERROR(VLOOKUP(J39,'KAYIT LİSTESİ'!$B$4:$H$764,4,0)),"",(VLOOKUP(J39,'KAYIT LİSTESİ'!$B$4:$H$764,4,0)))</f>
        <v/>
      </c>
      <c r="M39" s="139" t="str">
        <f>IF(ISERROR(VLOOKUP(J39,'KAYIT LİSTESİ'!$B$4:$H$764,5,0)),"",(VLOOKUP(J39,'KAYIT LİSTESİ'!$B$4:$H$764,5,0)))</f>
        <v/>
      </c>
      <c r="N39" s="137" t="str">
        <f>IF(ISERROR(VLOOKUP(J39,'KAYIT LİSTESİ'!$B$4:$H$764,6,0)),"",(VLOOKUP(J39,'KAYIT LİSTESİ'!$B$4:$H$764,6,0)))</f>
        <v/>
      </c>
      <c r="O39" s="138"/>
    </row>
    <row r="40" spans="1:15" ht="34.5" customHeight="1" x14ac:dyDescent="0.2">
      <c r="A40" s="127">
        <v>5</v>
      </c>
      <c r="B40" s="128" t="s">
        <v>241</v>
      </c>
      <c r="C40" s="135" t="str">
        <f>IF(ISERROR(VLOOKUP(B40,'KAYIT LİSTESİ'!$B$4:$H$764,2,0)),"",(VLOOKUP(B40,'KAYIT LİSTESİ'!$B$4:$H$764,2,0)))</f>
        <v/>
      </c>
      <c r="D40" s="136" t="str">
        <f>IF(ISERROR(VLOOKUP(B40,'KAYIT LİSTESİ'!$B$4:$H$764,4,0)),"",(VLOOKUP(B40,'KAYIT LİSTESİ'!$B$4:$H$764,4,0)))</f>
        <v/>
      </c>
      <c r="E40" s="137" t="str">
        <f>IF(ISERROR(VLOOKUP(B40,'KAYIT LİSTESİ'!$B$4:$H$764,5,0)),"",(VLOOKUP(B40,'KAYIT LİSTESİ'!$B$4:$H$764,5,0)))</f>
        <v/>
      </c>
      <c r="F40" s="137" t="str">
        <f>IF(ISERROR(VLOOKUP(B40,'KAYIT LİSTESİ'!$B$4:$H$764,6,0)),"",(VLOOKUP(B40,'KAYIT LİSTESİ'!$B$4:$H$764,6,0)))</f>
        <v/>
      </c>
      <c r="G40" s="138"/>
      <c r="H40" s="89"/>
      <c r="I40" s="395" t="s">
        <v>271</v>
      </c>
      <c r="J40" s="395"/>
      <c r="K40" s="395"/>
      <c r="L40" s="395"/>
      <c r="M40" s="395"/>
      <c r="N40" s="395"/>
      <c r="O40" s="395"/>
    </row>
    <row r="41" spans="1:15" ht="34.5" customHeight="1" x14ac:dyDescent="0.2">
      <c r="A41" s="127">
        <v>6</v>
      </c>
      <c r="B41" s="128" t="s">
        <v>242</v>
      </c>
      <c r="C41" s="135" t="str">
        <f>IF(ISERROR(VLOOKUP(B41,'KAYIT LİSTESİ'!$B$4:$H$764,2,0)),"",(VLOOKUP(B41,'KAYIT LİSTESİ'!$B$4:$H$764,2,0)))</f>
        <v/>
      </c>
      <c r="D41" s="136" t="str">
        <f>IF(ISERROR(VLOOKUP(B41,'KAYIT LİSTESİ'!$B$4:$H$764,4,0)),"",(VLOOKUP(B41,'KAYIT LİSTESİ'!$B$4:$H$764,4,0)))</f>
        <v/>
      </c>
      <c r="E41" s="137" t="str">
        <f>IF(ISERROR(VLOOKUP(B41,'KAYIT LİSTESİ'!$B$4:$H$764,5,0)),"",(VLOOKUP(B41,'KAYIT LİSTESİ'!$B$4:$H$764,5,0)))</f>
        <v/>
      </c>
      <c r="F41" s="137" t="str">
        <f>IF(ISERROR(VLOOKUP(B41,'KAYIT LİSTESİ'!$B$4:$H$764,6,0)),"",(VLOOKUP(B41,'KAYIT LİSTESİ'!$B$4:$H$764,6,0)))</f>
        <v/>
      </c>
      <c r="G41" s="138"/>
      <c r="H41" s="89"/>
      <c r="I41" s="120" t="s">
        <v>4</v>
      </c>
      <c r="J41" s="151"/>
      <c r="K41" s="120" t="s">
        <v>47</v>
      </c>
      <c r="L41" s="120" t="s">
        <v>14</v>
      </c>
      <c r="M41" s="120" t="s">
        <v>5</v>
      </c>
      <c r="N41" s="120" t="s">
        <v>108</v>
      </c>
      <c r="O41" s="120" t="s">
        <v>75</v>
      </c>
    </row>
    <row r="42" spans="1:15" ht="34.5" customHeight="1" x14ac:dyDescent="0.2">
      <c r="A42" s="127">
        <v>7</v>
      </c>
      <c r="B42" s="128" t="s">
        <v>243</v>
      </c>
      <c r="C42" s="135" t="str">
        <f>IF(ISERROR(VLOOKUP(B42,'KAYIT LİSTESİ'!$B$4:$H$764,2,0)),"",(VLOOKUP(B42,'KAYIT LİSTESİ'!$B$4:$H$764,2,0)))</f>
        <v/>
      </c>
      <c r="D42" s="136" t="str">
        <f>IF(ISERROR(VLOOKUP(B42,'KAYIT LİSTESİ'!$B$4:$H$764,4,0)),"",(VLOOKUP(B42,'KAYIT LİSTESİ'!$B$4:$H$764,4,0)))</f>
        <v/>
      </c>
      <c r="E42" s="137" t="str">
        <f>IF(ISERROR(VLOOKUP(B42,'KAYIT LİSTESİ'!$B$4:$H$764,5,0)),"",(VLOOKUP(B42,'KAYIT LİSTESİ'!$B$4:$H$764,5,0)))</f>
        <v/>
      </c>
      <c r="F42" s="137" t="str">
        <f>IF(ISERROR(VLOOKUP(B42,'KAYIT LİSTESİ'!$B$4:$H$764,6,0)),"",(VLOOKUP(B42,'KAYIT LİSTESİ'!$B$4:$H$764,6,0)))</f>
        <v/>
      </c>
      <c r="G42" s="138"/>
      <c r="H42" s="89"/>
      <c r="I42" s="127">
        <v>1</v>
      </c>
      <c r="J42" s="128" t="s">
        <v>223</v>
      </c>
      <c r="K42" s="135" t="str">
        <f>IF(ISERROR(VLOOKUP(J42,'KAYIT LİSTESİ'!$B$4:$H$764,2,0)),"",(VLOOKUP(J42,'KAYIT LİSTESİ'!$B$4:$H$764,2,0)))</f>
        <v/>
      </c>
      <c r="L42" s="136" t="str">
        <f>IF(ISERROR(VLOOKUP(J42,'KAYIT LİSTESİ'!$B$4:$H$764,4,0)),"",(VLOOKUP(J42,'KAYIT LİSTESİ'!$B$4:$H$764,4,0)))</f>
        <v/>
      </c>
      <c r="M42" s="139" t="str">
        <f>IF(ISERROR(VLOOKUP(J42,'KAYIT LİSTESİ'!$B$4:$H$764,5,0)),"",(VLOOKUP(J42,'KAYIT LİSTESİ'!$B$4:$H$764,5,0)))</f>
        <v/>
      </c>
      <c r="N42" s="137" t="str">
        <f>IF(ISERROR(VLOOKUP(J42,'KAYIT LİSTESİ'!$B$4:$H$764,6,0)),"",(VLOOKUP(J42,'KAYIT LİSTESİ'!$B$4:$H$764,6,0)))</f>
        <v/>
      </c>
      <c r="O42" s="138"/>
    </row>
    <row r="43" spans="1:15" ht="34.5" customHeight="1" x14ac:dyDescent="0.2">
      <c r="A43" s="127">
        <v>8</v>
      </c>
      <c r="B43" s="128" t="s">
        <v>244</v>
      </c>
      <c r="C43" s="135" t="str">
        <f>IF(ISERROR(VLOOKUP(B43,'KAYIT LİSTESİ'!$B$4:$H$764,2,0)),"",(VLOOKUP(B43,'KAYIT LİSTESİ'!$B$4:$H$764,2,0)))</f>
        <v/>
      </c>
      <c r="D43" s="136" t="str">
        <f>IF(ISERROR(VLOOKUP(B43,'KAYIT LİSTESİ'!$B$4:$H$764,4,0)),"",(VLOOKUP(B43,'KAYIT LİSTESİ'!$B$4:$H$764,4,0)))</f>
        <v/>
      </c>
      <c r="E43" s="137" t="str">
        <f>IF(ISERROR(VLOOKUP(B43,'KAYIT LİSTESİ'!$B$4:$H$764,5,0)),"",(VLOOKUP(B43,'KAYIT LİSTESİ'!$B$4:$H$764,5,0)))</f>
        <v/>
      </c>
      <c r="F43" s="137" t="str">
        <f>IF(ISERROR(VLOOKUP(B43,'KAYIT LİSTESİ'!$B$4:$H$764,6,0)),"",(VLOOKUP(B43,'KAYIT LİSTESİ'!$B$4:$H$764,6,0)))</f>
        <v/>
      </c>
      <c r="G43" s="138"/>
      <c r="H43" s="89"/>
      <c r="I43" s="127">
        <v>2</v>
      </c>
      <c r="J43" s="128" t="s">
        <v>224</v>
      </c>
      <c r="K43" s="135" t="str">
        <f>IF(ISERROR(VLOOKUP(J43,'KAYIT LİSTESİ'!$B$4:$H$764,2,0)),"",(VLOOKUP(J43,'KAYIT LİSTESİ'!$B$4:$H$764,2,0)))</f>
        <v/>
      </c>
      <c r="L43" s="136" t="str">
        <f>IF(ISERROR(VLOOKUP(J43,'KAYIT LİSTESİ'!$B$4:$H$764,4,0)),"",(VLOOKUP(J43,'KAYIT LİSTESİ'!$B$4:$H$764,4,0)))</f>
        <v/>
      </c>
      <c r="M43" s="139" t="str">
        <f>IF(ISERROR(VLOOKUP(J43,'KAYIT LİSTESİ'!$B$4:$H$764,5,0)),"",(VLOOKUP(J43,'KAYIT LİSTESİ'!$B$4:$H$764,5,0)))</f>
        <v/>
      </c>
      <c r="N43" s="137" t="str">
        <f>IF(ISERROR(VLOOKUP(J43,'KAYIT LİSTESİ'!$B$4:$H$764,6,0)),"",(VLOOKUP(J43,'KAYIT LİSTESİ'!$B$4:$H$764,6,0)))</f>
        <v/>
      </c>
      <c r="O43" s="138"/>
    </row>
    <row r="44" spans="1:15" ht="34.5" customHeight="1" x14ac:dyDescent="0.2">
      <c r="A44" s="127">
        <v>9</v>
      </c>
      <c r="B44" s="128" t="s">
        <v>245</v>
      </c>
      <c r="C44" s="135" t="str">
        <f>IF(ISERROR(VLOOKUP(B44,'KAYIT LİSTESİ'!$B$4:$H$764,2,0)),"",(VLOOKUP(B44,'KAYIT LİSTESİ'!$B$4:$H$764,2,0)))</f>
        <v/>
      </c>
      <c r="D44" s="136" t="str">
        <f>IF(ISERROR(VLOOKUP(B44,'KAYIT LİSTESİ'!$B$4:$H$764,4,0)),"",(VLOOKUP(B44,'KAYIT LİSTESİ'!$B$4:$H$764,4,0)))</f>
        <v/>
      </c>
      <c r="E44" s="137" t="str">
        <f>IF(ISERROR(VLOOKUP(B44,'KAYIT LİSTESİ'!$B$4:$H$764,5,0)),"",(VLOOKUP(B44,'KAYIT LİSTESİ'!$B$4:$H$764,5,0)))</f>
        <v/>
      </c>
      <c r="F44" s="137" t="str">
        <f>IF(ISERROR(VLOOKUP(B44,'KAYIT LİSTESİ'!$B$4:$H$764,6,0)),"",(VLOOKUP(B44,'KAYIT LİSTESİ'!$B$4:$H$764,6,0)))</f>
        <v/>
      </c>
      <c r="G44" s="138"/>
      <c r="H44" s="89"/>
      <c r="I44" s="127">
        <v>3</v>
      </c>
      <c r="J44" s="128" t="s">
        <v>225</v>
      </c>
      <c r="K44" s="135" t="str">
        <f>IF(ISERROR(VLOOKUP(J44,'KAYIT LİSTESİ'!$B$4:$H$764,2,0)),"",(VLOOKUP(J44,'KAYIT LİSTESİ'!$B$4:$H$764,2,0)))</f>
        <v/>
      </c>
      <c r="L44" s="136" t="str">
        <f>IF(ISERROR(VLOOKUP(J44,'KAYIT LİSTESİ'!$B$4:$H$764,4,0)),"",(VLOOKUP(J44,'KAYIT LİSTESİ'!$B$4:$H$764,4,0)))</f>
        <v/>
      </c>
      <c r="M44" s="139" t="str">
        <f>IF(ISERROR(VLOOKUP(J44,'KAYIT LİSTESİ'!$B$4:$H$764,5,0)),"",(VLOOKUP(J44,'KAYIT LİSTESİ'!$B$4:$H$764,5,0)))</f>
        <v/>
      </c>
      <c r="N44" s="137" t="str">
        <f>IF(ISERROR(VLOOKUP(J44,'KAYIT LİSTESİ'!$B$4:$H$764,6,0)),"",(VLOOKUP(J44,'KAYIT LİSTESİ'!$B$4:$H$764,6,0)))</f>
        <v/>
      </c>
      <c r="O44" s="138"/>
    </row>
    <row r="45" spans="1:15" ht="34.5" customHeight="1" x14ac:dyDescent="0.2">
      <c r="A45" s="127">
        <v>10</v>
      </c>
      <c r="B45" s="128" t="s">
        <v>246</v>
      </c>
      <c r="C45" s="135" t="str">
        <f>IF(ISERROR(VLOOKUP(B45,'KAYIT LİSTESİ'!$B$4:$H$764,2,0)),"",(VLOOKUP(B45,'KAYIT LİSTESİ'!$B$4:$H$764,2,0)))</f>
        <v/>
      </c>
      <c r="D45" s="136" t="str">
        <f>IF(ISERROR(VLOOKUP(B45,'KAYIT LİSTESİ'!$B$4:$H$764,4,0)),"",(VLOOKUP(B45,'KAYIT LİSTESİ'!$B$4:$H$764,4,0)))</f>
        <v/>
      </c>
      <c r="E45" s="137" t="str">
        <f>IF(ISERROR(VLOOKUP(B45,'KAYIT LİSTESİ'!$B$4:$H$764,5,0)),"",(VLOOKUP(B45,'KAYIT LİSTESİ'!$B$4:$H$764,5,0)))</f>
        <v/>
      </c>
      <c r="F45" s="137" t="str">
        <f>IF(ISERROR(VLOOKUP(B45,'KAYIT LİSTESİ'!$B$4:$H$764,6,0)),"",(VLOOKUP(B45,'KAYIT LİSTESİ'!$B$4:$H$764,6,0)))</f>
        <v/>
      </c>
      <c r="G45" s="138"/>
      <c r="H45" s="89"/>
      <c r="I45" s="127">
        <v>4</v>
      </c>
      <c r="J45" s="128" t="s">
        <v>226</v>
      </c>
      <c r="K45" s="135" t="str">
        <f>IF(ISERROR(VLOOKUP(J45,'KAYIT LİSTESİ'!$B$4:$H$764,2,0)),"",(VLOOKUP(J45,'KAYIT LİSTESİ'!$B$4:$H$764,2,0)))</f>
        <v/>
      </c>
      <c r="L45" s="136" t="str">
        <f>IF(ISERROR(VLOOKUP(J45,'KAYIT LİSTESİ'!$B$4:$H$764,4,0)),"",(VLOOKUP(J45,'KAYIT LİSTESİ'!$B$4:$H$764,4,0)))</f>
        <v/>
      </c>
      <c r="M45" s="139" t="str">
        <f>IF(ISERROR(VLOOKUP(J45,'KAYIT LİSTESİ'!$B$4:$H$764,5,0)),"",(VLOOKUP(J45,'KAYIT LİSTESİ'!$B$4:$H$764,5,0)))</f>
        <v/>
      </c>
      <c r="N45" s="137" t="str">
        <f>IF(ISERROR(VLOOKUP(J45,'KAYIT LİSTESİ'!$B$4:$H$764,6,0)),"",(VLOOKUP(J45,'KAYIT LİSTESİ'!$B$4:$H$764,6,0)))</f>
        <v/>
      </c>
      <c r="O45" s="138"/>
    </row>
    <row r="46" spans="1:15" ht="34.5" customHeight="1" x14ac:dyDescent="0.2">
      <c r="A46" s="127">
        <v>11</v>
      </c>
      <c r="B46" s="128" t="s">
        <v>247</v>
      </c>
      <c r="C46" s="135" t="str">
        <f>IF(ISERROR(VLOOKUP(B46,'KAYIT LİSTESİ'!$B$4:$H$764,2,0)),"",(VLOOKUP(B46,'KAYIT LİSTESİ'!$B$4:$H$764,2,0)))</f>
        <v/>
      </c>
      <c r="D46" s="136" t="str">
        <f>IF(ISERROR(VLOOKUP(B46,'KAYIT LİSTESİ'!$B$4:$H$764,4,0)),"",(VLOOKUP(B46,'KAYIT LİSTESİ'!$B$4:$H$764,4,0)))</f>
        <v/>
      </c>
      <c r="E46" s="137" t="str">
        <f>IF(ISERROR(VLOOKUP(B46,'KAYIT LİSTESİ'!$B$4:$H$764,5,0)),"",(VLOOKUP(B46,'KAYIT LİSTESİ'!$B$4:$H$764,5,0)))</f>
        <v/>
      </c>
      <c r="F46" s="137" t="str">
        <f>IF(ISERROR(VLOOKUP(B46,'KAYIT LİSTESİ'!$B$4:$H$764,6,0)),"",(VLOOKUP(B46,'KAYIT LİSTESİ'!$B$4:$H$764,6,0)))</f>
        <v/>
      </c>
      <c r="G46" s="138"/>
      <c r="H46" s="89"/>
      <c r="I46" s="127">
        <v>5</v>
      </c>
      <c r="J46" s="128" t="s">
        <v>227</v>
      </c>
      <c r="K46" s="135" t="str">
        <f>IF(ISERROR(VLOOKUP(J46,'KAYIT LİSTESİ'!$B$4:$H$764,2,0)),"",(VLOOKUP(J46,'KAYIT LİSTESİ'!$B$4:$H$764,2,0)))</f>
        <v/>
      </c>
      <c r="L46" s="136" t="str">
        <f>IF(ISERROR(VLOOKUP(J46,'KAYIT LİSTESİ'!$B$4:$H$764,4,0)),"",(VLOOKUP(J46,'KAYIT LİSTESİ'!$B$4:$H$764,4,0)))</f>
        <v/>
      </c>
      <c r="M46" s="139" t="str">
        <f>IF(ISERROR(VLOOKUP(J46,'KAYIT LİSTESİ'!$B$4:$H$764,5,0)),"",(VLOOKUP(J46,'KAYIT LİSTESİ'!$B$4:$H$764,5,0)))</f>
        <v/>
      </c>
      <c r="N46" s="137" t="str">
        <f>IF(ISERROR(VLOOKUP(J46,'KAYIT LİSTESİ'!$B$4:$H$764,6,0)),"",(VLOOKUP(J46,'KAYIT LİSTESİ'!$B$4:$H$764,6,0)))</f>
        <v/>
      </c>
      <c r="O46" s="138"/>
    </row>
    <row r="47" spans="1:15" ht="34.5" customHeight="1" x14ac:dyDescent="0.2">
      <c r="A47" s="127">
        <v>12</v>
      </c>
      <c r="B47" s="128" t="s">
        <v>248</v>
      </c>
      <c r="C47" s="135" t="str">
        <f>IF(ISERROR(VLOOKUP(B47,'KAYIT LİSTESİ'!$B$4:$H$764,2,0)),"",(VLOOKUP(B47,'KAYIT LİSTESİ'!$B$4:$H$764,2,0)))</f>
        <v/>
      </c>
      <c r="D47" s="136" t="str">
        <f>IF(ISERROR(VLOOKUP(B47,'KAYIT LİSTESİ'!$B$4:$H$764,4,0)),"",(VLOOKUP(B47,'KAYIT LİSTESİ'!$B$4:$H$764,4,0)))</f>
        <v/>
      </c>
      <c r="E47" s="137" t="str">
        <f>IF(ISERROR(VLOOKUP(B47,'KAYIT LİSTESİ'!$B$4:$H$764,5,0)),"",(VLOOKUP(B47,'KAYIT LİSTESİ'!$B$4:$H$764,5,0)))</f>
        <v/>
      </c>
      <c r="F47" s="137" t="str">
        <f>IF(ISERROR(VLOOKUP(B47,'KAYIT LİSTESİ'!$B$4:$H$764,6,0)),"",(VLOOKUP(B47,'KAYIT LİSTESİ'!$B$4:$H$764,6,0)))</f>
        <v/>
      </c>
      <c r="G47" s="138"/>
      <c r="H47" s="89"/>
      <c r="I47" s="127">
        <v>6</v>
      </c>
      <c r="J47" s="128" t="s">
        <v>228</v>
      </c>
      <c r="K47" s="135" t="str">
        <f>IF(ISERROR(VLOOKUP(J47,'KAYIT LİSTESİ'!$B$4:$H$764,2,0)),"",(VLOOKUP(J47,'KAYIT LİSTESİ'!$B$4:$H$764,2,0)))</f>
        <v/>
      </c>
      <c r="L47" s="136" t="str">
        <f>IF(ISERROR(VLOOKUP(J47,'KAYIT LİSTESİ'!$B$4:$H$764,4,0)),"",(VLOOKUP(J47,'KAYIT LİSTESİ'!$B$4:$H$764,4,0)))</f>
        <v/>
      </c>
      <c r="M47" s="139" t="str">
        <f>IF(ISERROR(VLOOKUP(J47,'KAYIT LİSTESİ'!$B$4:$H$764,5,0)),"",(VLOOKUP(J47,'KAYIT LİSTESİ'!$B$4:$H$764,5,0)))</f>
        <v/>
      </c>
      <c r="N47" s="137" t="str">
        <f>IF(ISERROR(VLOOKUP(J47,'KAYIT LİSTESİ'!$B$4:$H$764,6,0)),"",(VLOOKUP(J47,'KAYIT LİSTESİ'!$B$4:$H$764,6,0)))</f>
        <v/>
      </c>
      <c r="O47" s="138"/>
    </row>
    <row r="48" spans="1:15" ht="34.5" customHeight="1" x14ac:dyDescent="0.2">
      <c r="A48" s="127">
        <v>13</v>
      </c>
      <c r="B48" s="128" t="s">
        <v>249</v>
      </c>
      <c r="C48" s="135" t="str">
        <f>IF(ISERROR(VLOOKUP(B48,'KAYIT LİSTESİ'!$B$4:$H$764,2,0)),"",(VLOOKUP(B48,'KAYIT LİSTESİ'!$B$4:$H$764,2,0)))</f>
        <v/>
      </c>
      <c r="D48" s="136" t="str">
        <f>IF(ISERROR(VLOOKUP(B48,'KAYIT LİSTESİ'!$B$4:$H$764,4,0)),"",(VLOOKUP(B48,'KAYIT LİSTESİ'!$B$4:$H$764,4,0)))</f>
        <v/>
      </c>
      <c r="E48" s="137" t="str">
        <f>IF(ISERROR(VLOOKUP(B48,'KAYIT LİSTESİ'!$B$4:$H$764,5,0)),"",(VLOOKUP(B48,'KAYIT LİSTESİ'!$B$4:$H$764,5,0)))</f>
        <v/>
      </c>
      <c r="F48" s="137" t="str">
        <f>IF(ISERROR(VLOOKUP(B48,'KAYIT LİSTESİ'!$B$4:$H$764,6,0)),"",(VLOOKUP(B48,'KAYIT LİSTESİ'!$B$4:$H$764,6,0)))</f>
        <v/>
      </c>
      <c r="G48" s="138"/>
      <c r="H48" s="89"/>
      <c r="I48" s="127">
        <v>7</v>
      </c>
      <c r="J48" s="128" t="s">
        <v>229</v>
      </c>
      <c r="K48" s="135" t="str">
        <f>IF(ISERROR(VLOOKUP(J48,'KAYIT LİSTESİ'!$B$4:$H$764,2,0)),"",(VLOOKUP(J48,'KAYIT LİSTESİ'!$B$4:$H$764,2,0)))</f>
        <v/>
      </c>
      <c r="L48" s="136" t="str">
        <f>IF(ISERROR(VLOOKUP(J48,'KAYIT LİSTESİ'!$B$4:$H$764,4,0)),"",(VLOOKUP(J48,'KAYIT LİSTESİ'!$B$4:$H$764,4,0)))</f>
        <v/>
      </c>
      <c r="M48" s="139" t="str">
        <f>IF(ISERROR(VLOOKUP(J48,'KAYIT LİSTESİ'!$B$4:$H$764,5,0)),"",(VLOOKUP(J48,'KAYIT LİSTESİ'!$B$4:$H$764,5,0)))</f>
        <v/>
      </c>
      <c r="N48" s="137" t="str">
        <f>IF(ISERROR(VLOOKUP(J48,'KAYIT LİSTESİ'!$B$4:$H$764,6,0)),"",(VLOOKUP(J48,'KAYIT LİSTESİ'!$B$4:$H$764,6,0)))</f>
        <v/>
      </c>
      <c r="O48" s="138"/>
    </row>
    <row r="49" spans="1:15" ht="34.5" customHeight="1" x14ac:dyDescent="0.2">
      <c r="A49" s="127">
        <v>14</v>
      </c>
      <c r="B49" s="128" t="s">
        <v>250</v>
      </c>
      <c r="C49" s="135" t="str">
        <f>IF(ISERROR(VLOOKUP(B49,'KAYIT LİSTESİ'!$B$4:$H$764,2,0)),"",(VLOOKUP(B49,'KAYIT LİSTESİ'!$B$4:$H$764,2,0)))</f>
        <v/>
      </c>
      <c r="D49" s="136" t="str">
        <f>IF(ISERROR(VLOOKUP(B49,'KAYIT LİSTESİ'!$B$4:$H$764,4,0)),"",(VLOOKUP(B49,'KAYIT LİSTESİ'!$B$4:$H$764,4,0)))</f>
        <v/>
      </c>
      <c r="E49" s="137" t="str">
        <f>IF(ISERROR(VLOOKUP(B49,'KAYIT LİSTESİ'!$B$4:$H$764,5,0)),"",(VLOOKUP(B49,'KAYIT LİSTESİ'!$B$4:$H$764,5,0)))</f>
        <v/>
      </c>
      <c r="F49" s="137" t="str">
        <f>IF(ISERROR(VLOOKUP(B49,'KAYIT LİSTESİ'!$B$4:$H$764,6,0)),"",(VLOOKUP(B49,'KAYIT LİSTESİ'!$B$4:$H$764,6,0)))</f>
        <v/>
      </c>
      <c r="G49" s="138"/>
      <c r="H49" s="89"/>
      <c r="I49" s="127">
        <v>8</v>
      </c>
      <c r="J49" s="128" t="s">
        <v>230</v>
      </c>
      <c r="K49" s="135" t="str">
        <f>IF(ISERROR(VLOOKUP(J49,'KAYIT LİSTESİ'!$B$4:$H$764,2,0)),"",(VLOOKUP(J49,'KAYIT LİSTESİ'!$B$4:$H$764,2,0)))</f>
        <v/>
      </c>
      <c r="L49" s="136" t="str">
        <f>IF(ISERROR(VLOOKUP(J49,'KAYIT LİSTESİ'!$B$4:$H$764,4,0)),"",(VLOOKUP(J49,'KAYIT LİSTESİ'!$B$4:$H$764,4,0)))</f>
        <v/>
      </c>
      <c r="M49" s="139" t="str">
        <f>IF(ISERROR(VLOOKUP(J49,'KAYIT LİSTESİ'!$B$4:$H$764,5,0)),"",(VLOOKUP(J49,'KAYIT LİSTESİ'!$B$4:$H$764,5,0)))</f>
        <v/>
      </c>
      <c r="N49" s="137" t="str">
        <f>IF(ISERROR(VLOOKUP(J49,'KAYIT LİSTESİ'!$B$4:$H$764,6,0)),"",(VLOOKUP(J49,'KAYIT LİSTESİ'!$B$4:$H$764,6,0)))</f>
        <v/>
      </c>
      <c r="O49" s="138"/>
    </row>
    <row r="50" spans="1:15" ht="34.5" customHeight="1" x14ac:dyDescent="0.2">
      <c r="A50" s="394" t="s">
        <v>663</v>
      </c>
      <c r="B50" s="394"/>
      <c r="C50" s="394"/>
      <c r="D50" s="394"/>
      <c r="E50" s="394"/>
      <c r="F50" s="394"/>
      <c r="G50" s="394"/>
      <c r="H50" s="89"/>
      <c r="I50" s="127">
        <v>9</v>
      </c>
      <c r="J50" s="128" t="s">
        <v>231</v>
      </c>
      <c r="K50" s="135" t="str">
        <f>IF(ISERROR(VLOOKUP(J50,'KAYIT LİSTESİ'!$B$4:$H$764,2,0)),"",(VLOOKUP(J50,'KAYIT LİSTESİ'!$B$4:$H$764,2,0)))</f>
        <v/>
      </c>
      <c r="L50" s="136" t="str">
        <f>IF(ISERROR(VLOOKUP(J50,'KAYIT LİSTESİ'!$B$4:$H$764,4,0)),"",(VLOOKUP(J50,'KAYIT LİSTESİ'!$B$4:$H$764,4,0)))</f>
        <v/>
      </c>
      <c r="M50" s="139" t="str">
        <f>IF(ISERROR(VLOOKUP(J50,'KAYIT LİSTESİ'!$B$4:$H$764,5,0)),"",(VLOOKUP(J50,'KAYIT LİSTESİ'!$B$4:$H$764,5,0)))</f>
        <v/>
      </c>
      <c r="N50" s="137" t="str">
        <f>IF(ISERROR(VLOOKUP(J50,'KAYIT LİSTESİ'!$B$4:$H$764,6,0)),"",(VLOOKUP(J50,'KAYIT LİSTESİ'!$B$4:$H$764,6,0)))</f>
        <v/>
      </c>
      <c r="O50" s="138"/>
    </row>
    <row r="51" spans="1:15" ht="34.5" customHeight="1" x14ac:dyDescent="0.2">
      <c r="A51" s="145" t="s">
        <v>112</v>
      </c>
      <c r="B51" s="145" t="s">
        <v>49</v>
      </c>
      <c r="C51" s="145" t="s">
        <v>48</v>
      </c>
      <c r="D51" s="146" t="s">
        <v>8</v>
      </c>
      <c r="E51" s="147" t="s">
        <v>9</v>
      </c>
      <c r="F51" s="147" t="s">
        <v>108</v>
      </c>
      <c r="G51" s="145" t="s">
        <v>75</v>
      </c>
      <c r="H51" s="89"/>
      <c r="I51" s="127">
        <v>10</v>
      </c>
      <c r="J51" s="128" t="s">
        <v>232</v>
      </c>
      <c r="K51" s="135" t="str">
        <f>IF(ISERROR(VLOOKUP(J51,'KAYIT LİSTESİ'!$B$4:$H$764,2,0)),"",(VLOOKUP(J51,'KAYIT LİSTESİ'!$B$4:$H$764,2,0)))</f>
        <v/>
      </c>
      <c r="L51" s="136" t="str">
        <f>IF(ISERROR(VLOOKUP(J51,'KAYIT LİSTESİ'!$B$4:$H$764,4,0)),"",(VLOOKUP(J51,'KAYIT LİSTESİ'!$B$4:$H$764,4,0)))</f>
        <v/>
      </c>
      <c r="M51" s="139" t="str">
        <f>IF(ISERROR(VLOOKUP(J51,'KAYIT LİSTESİ'!$B$4:$H$764,5,0)),"",(VLOOKUP(J51,'KAYIT LİSTESİ'!$B$4:$H$764,5,0)))</f>
        <v/>
      </c>
      <c r="N51" s="137" t="str">
        <f>IF(ISERROR(VLOOKUP(J51,'KAYIT LİSTESİ'!$B$4:$H$764,6,0)),"",(VLOOKUP(J51,'KAYIT LİSTESİ'!$B$4:$H$764,6,0)))</f>
        <v/>
      </c>
      <c r="O51" s="138"/>
    </row>
    <row r="52" spans="1:15" ht="34.5" customHeight="1" x14ac:dyDescent="0.2">
      <c r="A52" s="127">
        <v>1</v>
      </c>
      <c r="B52" s="128" t="s">
        <v>177</v>
      </c>
      <c r="C52" s="135" t="str">
        <f>IF(ISERROR(VLOOKUP(B52,'KAYIT LİSTESİ'!$B$4:$H$764,2,0)),"",(VLOOKUP(B52,'KAYIT LİSTESİ'!$B$4:$H$764,2,0)))</f>
        <v/>
      </c>
      <c r="D52" s="193" t="str">
        <f>IF(ISERROR(VLOOKUP(B52,'KAYIT LİSTESİ'!$B$4:$H$764,4,0)),"",(VLOOKUP(B52,'KAYIT LİSTESİ'!$B$4:$H$764,4,0)))</f>
        <v/>
      </c>
      <c r="E52" s="131" t="str">
        <f>IF(ISERROR(VLOOKUP(B52,'KAYIT LİSTESİ'!$B$4:$H$764,5,0)),"",(VLOOKUP(B52,'KAYIT LİSTESİ'!$B$4:$H$764,5,0)))</f>
        <v/>
      </c>
      <c r="F52" s="131" t="str">
        <f>IF(ISERROR(VLOOKUP(B52,'KAYIT LİSTESİ'!$B$4:$H$764,6,0)),"",(VLOOKUP(B52,'KAYIT LİSTESİ'!$B$4:$H$764,6,0)))</f>
        <v/>
      </c>
      <c r="G52" s="194"/>
      <c r="H52" s="89"/>
      <c r="I52" s="127">
        <v>11</v>
      </c>
      <c r="J52" s="128" t="s">
        <v>233</v>
      </c>
      <c r="K52" s="135" t="str">
        <f>IF(ISERROR(VLOOKUP(J52,'KAYIT LİSTESİ'!$B$4:$H$764,2,0)),"",(VLOOKUP(J52,'KAYIT LİSTESİ'!$B$4:$H$764,2,0)))</f>
        <v/>
      </c>
      <c r="L52" s="136" t="str">
        <f>IF(ISERROR(VLOOKUP(J52,'KAYIT LİSTESİ'!$B$4:$H$764,4,0)),"",(VLOOKUP(J52,'KAYIT LİSTESİ'!$B$4:$H$764,4,0)))</f>
        <v/>
      </c>
      <c r="M52" s="139" t="str">
        <f>IF(ISERROR(VLOOKUP(J52,'KAYIT LİSTESİ'!$B$4:$H$764,5,0)),"",(VLOOKUP(J52,'KAYIT LİSTESİ'!$B$4:$H$764,5,0)))</f>
        <v/>
      </c>
      <c r="N52" s="137" t="str">
        <f>IF(ISERROR(VLOOKUP(J52,'KAYIT LİSTESİ'!$B$4:$H$764,6,0)),"",(VLOOKUP(J52,'KAYIT LİSTESİ'!$B$4:$H$764,6,0)))</f>
        <v/>
      </c>
      <c r="O52" s="138"/>
    </row>
    <row r="53" spans="1:15" ht="34.5" customHeight="1" x14ac:dyDescent="0.2">
      <c r="A53" s="127">
        <v>2</v>
      </c>
      <c r="B53" s="128" t="s">
        <v>178</v>
      </c>
      <c r="C53" s="135" t="str">
        <f>IF(ISERROR(VLOOKUP(B53,'KAYIT LİSTESİ'!$B$4:$H$764,2,0)),"",(VLOOKUP(B53,'KAYIT LİSTESİ'!$B$4:$H$764,2,0)))</f>
        <v/>
      </c>
      <c r="D53" s="193" t="str">
        <f>IF(ISERROR(VLOOKUP(B53,'KAYIT LİSTESİ'!$B$4:$H$764,4,0)),"",(VLOOKUP(B53,'KAYIT LİSTESİ'!$B$4:$H$764,4,0)))</f>
        <v/>
      </c>
      <c r="E53" s="131" t="str">
        <f>IF(ISERROR(VLOOKUP(B53,'KAYIT LİSTESİ'!$B$4:$H$764,5,0)),"",(VLOOKUP(B53,'KAYIT LİSTESİ'!$B$4:$H$764,5,0)))</f>
        <v/>
      </c>
      <c r="F53" s="131" t="str">
        <f>IF(ISERROR(VLOOKUP(B53,'KAYIT LİSTESİ'!$B$4:$H$764,6,0)),"",(VLOOKUP(B53,'KAYIT LİSTESİ'!$B$4:$H$764,6,0)))</f>
        <v/>
      </c>
      <c r="G53" s="194"/>
      <c r="H53" s="89"/>
      <c r="I53" s="127">
        <v>12</v>
      </c>
      <c r="J53" s="128" t="s">
        <v>234</v>
      </c>
      <c r="K53" s="135" t="str">
        <f>IF(ISERROR(VLOOKUP(J53,'KAYIT LİSTESİ'!$B$4:$H$764,2,0)),"",(VLOOKUP(J53,'KAYIT LİSTESİ'!$B$4:$H$764,2,0)))</f>
        <v/>
      </c>
      <c r="L53" s="136" t="str">
        <f>IF(ISERROR(VLOOKUP(J53,'KAYIT LİSTESİ'!$B$4:$H$764,4,0)),"",(VLOOKUP(J53,'KAYIT LİSTESİ'!$B$4:$H$764,4,0)))</f>
        <v/>
      </c>
      <c r="M53" s="139" t="str">
        <f>IF(ISERROR(VLOOKUP(J53,'KAYIT LİSTESİ'!$B$4:$H$764,5,0)),"",(VLOOKUP(J53,'KAYIT LİSTESİ'!$B$4:$H$764,5,0)))</f>
        <v/>
      </c>
      <c r="N53" s="137" t="str">
        <f>IF(ISERROR(VLOOKUP(J53,'KAYIT LİSTESİ'!$B$4:$H$764,6,0)),"",(VLOOKUP(J53,'KAYIT LİSTESİ'!$B$4:$H$764,6,0)))</f>
        <v/>
      </c>
      <c r="O53" s="138"/>
    </row>
    <row r="54" spans="1:15" ht="34.5" customHeight="1" x14ac:dyDescent="0.2">
      <c r="A54" s="127">
        <v>3</v>
      </c>
      <c r="B54" s="128" t="s">
        <v>179</v>
      </c>
      <c r="C54" s="135" t="str">
        <f>IF(ISERROR(VLOOKUP(B54,'KAYIT LİSTESİ'!$B$4:$H$764,2,0)),"",(VLOOKUP(B54,'KAYIT LİSTESİ'!$B$4:$H$764,2,0)))</f>
        <v/>
      </c>
      <c r="D54" s="193" t="str">
        <f>IF(ISERROR(VLOOKUP(B54,'KAYIT LİSTESİ'!$B$4:$H$764,4,0)),"",(VLOOKUP(B54,'KAYIT LİSTESİ'!$B$4:$H$764,4,0)))</f>
        <v/>
      </c>
      <c r="E54" s="131" t="str">
        <f>IF(ISERROR(VLOOKUP(B54,'KAYIT LİSTESİ'!$B$4:$H$764,5,0)),"",(VLOOKUP(B54,'KAYIT LİSTESİ'!$B$4:$H$764,5,0)))</f>
        <v/>
      </c>
      <c r="F54" s="131" t="str">
        <f>IF(ISERROR(VLOOKUP(B54,'KAYIT LİSTESİ'!$B$4:$H$764,6,0)),"",(VLOOKUP(B54,'KAYIT LİSTESİ'!$B$4:$H$764,6,0)))</f>
        <v/>
      </c>
      <c r="G54" s="194"/>
      <c r="H54" s="89"/>
      <c r="I54" s="127">
        <v>13</v>
      </c>
      <c r="J54" s="128" t="s">
        <v>235</v>
      </c>
      <c r="K54" s="135" t="str">
        <f>IF(ISERROR(VLOOKUP(J54,'KAYIT LİSTESİ'!$B$4:$H$764,2,0)),"",(VLOOKUP(J54,'KAYIT LİSTESİ'!$B$4:$H$764,2,0)))</f>
        <v/>
      </c>
      <c r="L54" s="136" t="str">
        <f>IF(ISERROR(VLOOKUP(J54,'KAYIT LİSTESİ'!$B$4:$H$764,4,0)),"",(VLOOKUP(J54,'KAYIT LİSTESİ'!$B$4:$H$764,4,0)))</f>
        <v/>
      </c>
      <c r="M54" s="139" t="str">
        <f>IF(ISERROR(VLOOKUP(J54,'KAYIT LİSTESİ'!$B$4:$H$764,5,0)),"",(VLOOKUP(J54,'KAYIT LİSTESİ'!$B$4:$H$764,5,0)))</f>
        <v/>
      </c>
      <c r="N54" s="137" t="str">
        <f>IF(ISERROR(VLOOKUP(J54,'KAYIT LİSTESİ'!$B$4:$H$764,6,0)),"",(VLOOKUP(J54,'KAYIT LİSTESİ'!$B$4:$H$764,6,0)))</f>
        <v/>
      </c>
      <c r="O54" s="138"/>
    </row>
    <row r="55" spans="1:15" ht="34.5" customHeight="1" x14ac:dyDescent="0.2">
      <c r="A55" s="127">
        <v>4</v>
      </c>
      <c r="B55" s="128" t="s">
        <v>180</v>
      </c>
      <c r="C55" s="135" t="str">
        <f>IF(ISERROR(VLOOKUP(B55,'KAYIT LİSTESİ'!$B$4:$H$764,2,0)),"",(VLOOKUP(B55,'KAYIT LİSTESİ'!$B$4:$H$764,2,0)))</f>
        <v/>
      </c>
      <c r="D55" s="193" t="str">
        <f>IF(ISERROR(VLOOKUP(B55,'KAYIT LİSTESİ'!$B$4:$H$764,4,0)),"",(VLOOKUP(B55,'KAYIT LİSTESİ'!$B$4:$H$764,4,0)))</f>
        <v/>
      </c>
      <c r="E55" s="131" t="str">
        <f>IF(ISERROR(VLOOKUP(B55,'KAYIT LİSTESİ'!$B$4:$H$764,5,0)),"",(VLOOKUP(B55,'KAYIT LİSTESİ'!$B$4:$H$764,5,0)))</f>
        <v/>
      </c>
      <c r="F55" s="131" t="str">
        <f>IF(ISERROR(VLOOKUP(B55,'KAYIT LİSTESİ'!$B$4:$H$764,6,0)),"",(VLOOKUP(B55,'KAYIT LİSTESİ'!$B$4:$H$764,6,0)))</f>
        <v/>
      </c>
      <c r="G55" s="194"/>
      <c r="H55" s="89"/>
      <c r="I55" s="127">
        <v>14</v>
      </c>
      <c r="J55" s="128" t="s">
        <v>236</v>
      </c>
      <c r="K55" s="135" t="str">
        <f>IF(ISERROR(VLOOKUP(J55,'KAYIT LİSTESİ'!$B$4:$H$764,2,0)),"",(VLOOKUP(J55,'KAYIT LİSTESİ'!$B$4:$H$764,2,0)))</f>
        <v/>
      </c>
      <c r="L55" s="136" t="str">
        <f>IF(ISERROR(VLOOKUP(J55,'KAYIT LİSTESİ'!$B$4:$H$764,4,0)),"",(VLOOKUP(J55,'KAYIT LİSTESİ'!$B$4:$H$764,4,0)))</f>
        <v/>
      </c>
      <c r="M55" s="139" t="str">
        <f>IF(ISERROR(VLOOKUP(J55,'KAYIT LİSTESİ'!$B$4:$H$764,5,0)),"",(VLOOKUP(J55,'KAYIT LİSTESİ'!$B$4:$H$764,5,0)))</f>
        <v/>
      </c>
      <c r="N55" s="137" t="str">
        <f>IF(ISERROR(VLOOKUP(J55,'KAYIT LİSTESİ'!$B$4:$H$764,6,0)),"",(VLOOKUP(J55,'KAYIT LİSTESİ'!$B$4:$H$764,6,0)))</f>
        <v/>
      </c>
      <c r="O55" s="138"/>
    </row>
    <row r="56" spans="1:15" ht="34.5" customHeight="1" x14ac:dyDescent="0.2">
      <c r="A56" s="127">
        <v>5</v>
      </c>
      <c r="B56" s="128" t="s">
        <v>181</v>
      </c>
      <c r="C56" s="135" t="str">
        <f>IF(ISERROR(VLOOKUP(B56,'KAYIT LİSTESİ'!$B$4:$H$764,2,0)),"",(VLOOKUP(B56,'KAYIT LİSTESİ'!$B$4:$H$764,2,0)))</f>
        <v/>
      </c>
      <c r="D56" s="193" t="str">
        <f>IF(ISERROR(VLOOKUP(B56,'KAYIT LİSTESİ'!$B$4:$H$764,4,0)),"",(VLOOKUP(B56,'KAYIT LİSTESİ'!$B$4:$H$764,4,0)))</f>
        <v/>
      </c>
      <c r="E56" s="131" t="str">
        <f>IF(ISERROR(VLOOKUP(B56,'KAYIT LİSTESİ'!$B$4:$H$764,5,0)),"",(VLOOKUP(B56,'KAYIT LİSTESİ'!$B$4:$H$764,5,0)))</f>
        <v/>
      </c>
      <c r="F56" s="131" t="str">
        <f>IF(ISERROR(VLOOKUP(B56,'KAYIT LİSTESİ'!$B$4:$H$764,6,0)),"",(VLOOKUP(B56,'KAYIT LİSTESİ'!$B$4:$H$764,6,0)))</f>
        <v/>
      </c>
      <c r="G56" s="194"/>
      <c r="H56" s="89"/>
      <c r="I56" s="394" t="s">
        <v>664</v>
      </c>
      <c r="J56" s="394"/>
      <c r="K56" s="394"/>
      <c r="L56" s="394"/>
      <c r="M56" s="394"/>
      <c r="N56" s="394"/>
      <c r="O56" s="394"/>
    </row>
    <row r="57" spans="1:15" ht="34.5" customHeight="1" x14ac:dyDescent="0.2">
      <c r="A57" s="127">
        <v>6</v>
      </c>
      <c r="B57" s="128" t="s">
        <v>182</v>
      </c>
      <c r="C57" s="135" t="str">
        <f>IF(ISERROR(VLOOKUP(B57,'KAYIT LİSTESİ'!$B$4:$H$764,2,0)),"",(VLOOKUP(B57,'KAYIT LİSTESİ'!$B$4:$H$764,2,0)))</f>
        <v/>
      </c>
      <c r="D57" s="193" t="str">
        <f>IF(ISERROR(VLOOKUP(B57,'KAYIT LİSTESİ'!$B$4:$H$764,4,0)),"",(VLOOKUP(B57,'KAYIT LİSTESİ'!$B$4:$H$764,4,0)))</f>
        <v/>
      </c>
      <c r="E57" s="131" t="str">
        <f>IF(ISERROR(VLOOKUP(B57,'KAYIT LİSTESİ'!$B$4:$H$764,5,0)),"",(VLOOKUP(B57,'KAYIT LİSTESİ'!$B$4:$H$764,5,0)))</f>
        <v/>
      </c>
      <c r="F57" s="131" t="str">
        <f>IF(ISERROR(VLOOKUP(B57,'KAYIT LİSTESİ'!$B$4:$H$764,6,0)),"",(VLOOKUP(B57,'KAYIT LİSTESİ'!$B$4:$H$764,6,0)))</f>
        <v/>
      </c>
      <c r="G57" s="194"/>
      <c r="H57" s="89"/>
      <c r="I57" s="145" t="s">
        <v>112</v>
      </c>
      <c r="J57" s="145" t="s">
        <v>49</v>
      </c>
      <c r="K57" s="145" t="s">
        <v>48</v>
      </c>
      <c r="L57" s="146" t="s">
        <v>8</v>
      </c>
      <c r="M57" s="147" t="s">
        <v>9</v>
      </c>
      <c r="N57" s="147" t="s">
        <v>108</v>
      </c>
      <c r="O57" s="145" t="s">
        <v>75</v>
      </c>
    </row>
    <row r="58" spans="1:15" ht="34.5" customHeight="1" x14ac:dyDescent="0.2">
      <c r="A58" s="127">
        <v>7</v>
      </c>
      <c r="B58" s="128" t="s">
        <v>183</v>
      </c>
      <c r="C58" s="135" t="str">
        <f>IF(ISERROR(VLOOKUP(B58,'KAYIT LİSTESİ'!$B$4:$H$764,2,0)),"",(VLOOKUP(B58,'KAYIT LİSTESİ'!$B$4:$H$764,2,0)))</f>
        <v/>
      </c>
      <c r="D58" s="193" t="str">
        <f>IF(ISERROR(VLOOKUP(B58,'KAYIT LİSTESİ'!$B$4:$H$764,4,0)),"",(VLOOKUP(B58,'KAYIT LİSTESİ'!$B$4:$H$764,4,0)))</f>
        <v/>
      </c>
      <c r="E58" s="131" t="str">
        <f>IF(ISERROR(VLOOKUP(B58,'KAYIT LİSTESİ'!$B$4:$H$764,5,0)),"",(VLOOKUP(B58,'KAYIT LİSTESİ'!$B$4:$H$764,5,0)))</f>
        <v/>
      </c>
      <c r="F58" s="131" t="str">
        <f>IF(ISERROR(VLOOKUP(B58,'KAYIT LİSTESİ'!$B$4:$H$764,6,0)),"",(VLOOKUP(B58,'KAYIT LİSTESİ'!$B$4:$H$764,6,0)))</f>
        <v/>
      </c>
      <c r="G58" s="194"/>
      <c r="H58" s="89"/>
      <c r="I58" s="127">
        <v>1</v>
      </c>
      <c r="J58" s="195" t="s">
        <v>185</v>
      </c>
      <c r="K58" s="135" t="str">
        <f>IF(ISERROR(VLOOKUP(J58,'KAYIT LİSTESİ'!$B$4:$H$764,2,0)),"",(VLOOKUP(J58,'KAYIT LİSTESİ'!$B$4:$H$764,2,0)))</f>
        <v/>
      </c>
      <c r="L58" s="193" t="str">
        <f>IF(ISERROR(VLOOKUP(J58,'KAYIT LİSTESİ'!$B$4:$H$764,4,0)),"",(VLOOKUP(J58,'KAYIT LİSTESİ'!$B$4:$H$764,4,0)))</f>
        <v/>
      </c>
      <c r="M58" s="131" t="str">
        <f>IF(ISERROR(VLOOKUP(J58,'KAYIT LİSTESİ'!$B$4:$H$764,5,0)),"",(VLOOKUP(J58,'KAYIT LİSTESİ'!$B$4:$H$764,5,0)))</f>
        <v/>
      </c>
      <c r="N58" s="131" t="str">
        <f>IF(ISERROR(VLOOKUP(J58,'KAYIT LİSTESİ'!$B$4:$H$764,6,0)),"",(VLOOKUP(J58,'KAYIT LİSTESİ'!$B$4:$H$764,6,0)))</f>
        <v/>
      </c>
      <c r="O58" s="194"/>
    </row>
    <row r="59" spans="1:15" ht="34.5" customHeight="1" x14ac:dyDescent="0.2">
      <c r="A59" s="127">
        <v>8</v>
      </c>
      <c r="B59" s="128" t="s">
        <v>184</v>
      </c>
      <c r="C59" s="135" t="str">
        <f>IF(ISERROR(VLOOKUP(B59,'KAYIT LİSTESİ'!$B$4:$H$764,2,0)),"",(VLOOKUP(B59,'KAYIT LİSTESİ'!$B$4:$H$764,2,0)))</f>
        <v/>
      </c>
      <c r="D59" s="193" t="str">
        <f>IF(ISERROR(VLOOKUP(B59,'KAYIT LİSTESİ'!$B$4:$H$764,4,0)),"",(VLOOKUP(B59,'KAYIT LİSTESİ'!$B$4:$H$764,4,0)))</f>
        <v/>
      </c>
      <c r="E59" s="131" t="str">
        <f>IF(ISERROR(VLOOKUP(B59,'KAYIT LİSTESİ'!$B$4:$H$764,5,0)),"",(VLOOKUP(B59,'KAYIT LİSTESİ'!$B$4:$H$764,5,0)))</f>
        <v/>
      </c>
      <c r="F59" s="131" t="str">
        <f>IF(ISERROR(VLOOKUP(B59,'KAYIT LİSTESİ'!$B$4:$H$764,6,0)),"",(VLOOKUP(B59,'KAYIT LİSTESİ'!$B$4:$H$764,6,0)))</f>
        <v/>
      </c>
      <c r="G59" s="194"/>
      <c r="H59" s="89"/>
      <c r="I59" s="127">
        <v>2</v>
      </c>
      <c r="J59" s="195" t="s">
        <v>186</v>
      </c>
      <c r="K59" s="135" t="str">
        <f>IF(ISERROR(VLOOKUP(J59,'KAYIT LİSTESİ'!$B$4:$H$764,2,0)),"",(VLOOKUP(J59,'KAYIT LİSTESİ'!$B$4:$H$764,2,0)))</f>
        <v/>
      </c>
      <c r="L59" s="193" t="str">
        <f>IF(ISERROR(VLOOKUP(J59,'KAYIT LİSTESİ'!$B$4:$H$764,4,0)),"",(VLOOKUP(J59,'KAYIT LİSTESİ'!$B$4:$H$764,4,0)))</f>
        <v/>
      </c>
      <c r="M59" s="131" t="str">
        <f>IF(ISERROR(VLOOKUP(J59,'KAYIT LİSTESİ'!$B$4:$H$764,5,0)),"",(VLOOKUP(J59,'KAYIT LİSTESİ'!$B$4:$H$764,5,0)))</f>
        <v/>
      </c>
      <c r="N59" s="131" t="str">
        <f>IF(ISERROR(VLOOKUP(J59,'KAYIT LİSTESİ'!$B$4:$H$764,6,0)),"",(VLOOKUP(J59,'KAYIT LİSTESİ'!$B$4:$H$764,6,0)))</f>
        <v/>
      </c>
      <c r="O59" s="194"/>
    </row>
    <row r="60" spans="1:15" ht="34.5" customHeight="1" x14ac:dyDescent="0.2">
      <c r="A60" s="395" t="s">
        <v>667</v>
      </c>
      <c r="B60" s="395"/>
      <c r="C60" s="395"/>
      <c r="D60" s="395"/>
      <c r="E60" s="395"/>
      <c r="F60" s="395"/>
      <c r="G60" s="395"/>
      <c r="H60" s="89"/>
      <c r="I60" s="127">
        <v>3</v>
      </c>
      <c r="J60" s="195" t="s">
        <v>187</v>
      </c>
      <c r="K60" s="135" t="str">
        <f>IF(ISERROR(VLOOKUP(J60,'KAYIT LİSTESİ'!$B$4:$H$764,2,0)),"",(VLOOKUP(J60,'KAYIT LİSTESİ'!$B$4:$H$764,2,0)))</f>
        <v/>
      </c>
      <c r="L60" s="193" t="str">
        <f>IF(ISERROR(VLOOKUP(J60,'KAYIT LİSTESİ'!$B$4:$H$764,4,0)),"",(VLOOKUP(J60,'KAYIT LİSTESİ'!$B$4:$H$764,4,0)))</f>
        <v/>
      </c>
      <c r="M60" s="131" t="str">
        <f>IF(ISERROR(VLOOKUP(J60,'KAYIT LİSTESİ'!$B$4:$H$764,5,0)),"",(VLOOKUP(J60,'KAYIT LİSTESİ'!$B$4:$H$764,5,0)))</f>
        <v/>
      </c>
      <c r="N60" s="131" t="str">
        <f>IF(ISERROR(VLOOKUP(J60,'KAYIT LİSTESİ'!$B$4:$H$764,6,0)),"",(VLOOKUP(J60,'KAYIT LİSTESİ'!$B$4:$H$764,6,0)))</f>
        <v/>
      </c>
      <c r="O60" s="194"/>
    </row>
    <row r="61" spans="1:15" ht="34.5" customHeight="1" x14ac:dyDescent="0.2">
      <c r="A61" s="83" t="s">
        <v>112</v>
      </c>
      <c r="B61" s="83" t="s">
        <v>49</v>
      </c>
      <c r="C61" s="83" t="s">
        <v>48</v>
      </c>
      <c r="D61" s="84" t="s">
        <v>8</v>
      </c>
      <c r="E61" s="85" t="s">
        <v>9</v>
      </c>
      <c r="F61" s="85" t="s">
        <v>108</v>
      </c>
      <c r="G61" s="86" t="s">
        <v>75</v>
      </c>
      <c r="H61" s="89"/>
      <c r="I61" s="127">
        <v>4</v>
      </c>
      <c r="J61" s="195" t="s">
        <v>188</v>
      </c>
      <c r="K61" s="135" t="str">
        <f>IF(ISERROR(VLOOKUP(J61,'KAYIT LİSTESİ'!$B$4:$H$764,2,0)),"",(VLOOKUP(J61,'KAYIT LİSTESİ'!$B$4:$H$764,2,0)))</f>
        <v/>
      </c>
      <c r="L61" s="193" t="str">
        <f>IF(ISERROR(VLOOKUP(J61,'KAYIT LİSTESİ'!$B$4:$H$764,4,0)),"",(VLOOKUP(J61,'KAYIT LİSTESİ'!$B$4:$H$764,4,0)))</f>
        <v/>
      </c>
      <c r="M61" s="131" t="str">
        <f>IF(ISERROR(VLOOKUP(J61,'KAYIT LİSTESİ'!$B$4:$H$764,5,0)),"",(VLOOKUP(J61,'KAYIT LİSTESİ'!$B$4:$H$764,5,0)))</f>
        <v/>
      </c>
      <c r="N61" s="131" t="str">
        <f>IF(ISERROR(VLOOKUP(J61,'KAYIT LİSTESİ'!$B$4:$H$764,6,0)),"",(VLOOKUP(J61,'KAYIT LİSTESİ'!$B$4:$H$764,6,0)))</f>
        <v/>
      </c>
      <c r="O61" s="194"/>
    </row>
    <row r="62" spans="1:15" ht="34.5" customHeight="1" x14ac:dyDescent="0.2">
      <c r="A62" s="127">
        <v>1</v>
      </c>
      <c r="B62" s="128" t="s">
        <v>153</v>
      </c>
      <c r="C62" s="133" t="str">
        <f>IF(ISERROR(VLOOKUP(B62,'KAYIT LİSTESİ'!$B$4:$H$764,2,0)),"",(VLOOKUP(B62,'KAYIT LİSTESİ'!$B$4:$H$764,2,0)))</f>
        <v/>
      </c>
      <c r="D62" s="130" t="str">
        <f>IF(ISERROR(VLOOKUP(B62,'KAYIT LİSTESİ'!$B$4:$H$764,4,0)),"",(VLOOKUP(B62,'KAYIT LİSTESİ'!$B$4:$H$764,4,0)))</f>
        <v/>
      </c>
      <c r="E62" s="131" t="str">
        <f>IF(ISERROR(VLOOKUP(B62,'KAYIT LİSTESİ'!$B$4:$H$764,5,0)),"",(VLOOKUP(B62,'KAYIT LİSTESİ'!$B$4:$H$764,5,0)))</f>
        <v/>
      </c>
      <c r="F62" s="131" t="str">
        <f>IF(ISERROR(VLOOKUP(B62,'KAYIT LİSTESİ'!$B$4:$H$764,6,0)),"",(VLOOKUP(B62,'KAYIT LİSTESİ'!$B$4:$H$764,6,0)))</f>
        <v/>
      </c>
      <c r="G62" s="134"/>
      <c r="H62" s="89"/>
      <c r="I62" s="127">
        <v>5</v>
      </c>
      <c r="J62" s="195" t="s">
        <v>189</v>
      </c>
      <c r="K62" s="135" t="str">
        <f>IF(ISERROR(VLOOKUP(J62,'KAYIT LİSTESİ'!$B$4:$H$764,2,0)),"",(VLOOKUP(J62,'KAYIT LİSTESİ'!$B$4:$H$764,2,0)))</f>
        <v/>
      </c>
      <c r="L62" s="193" t="str">
        <f>IF(ISERROR(VLOOKUP(J62,'KAYIT LİSTESİ'!$B$4:$H$764,4,0)),"",(VLOOKUP(J62,'KAYIT LİSTESİ'!$B$4:$H$764,4,0)))</f>
        <v/>
      </c>
      <c r="M62" s="131" t="str">
        <f>IF(ISERROR(VLOOKUP(J62,'KAYIT LİSTESİ'!$B$4:$H$764,5,0)),"",(VLOOKUP(J62,'KAYIT LİSTESİ'!$B$4:$H$764,5,0)))</f>
        <v/>
      </c>
      <c r="N62" s="131" t="str">
        <f>IF(ISERROR(VLOOKUP(J62,'KAYIT LİSTESİ'!$B$4:$H$764,6,0)),"",(VLOOKUP(J62,'KAYIT LİSTESİ'!$B$4:$H$764,6,0)))</f>
        <v/>
      </c>
      <c r="O62" s="194"/>
    </row>
    <row r="63" spans="1:15" ht="34.5" customHeight="1" x14ac:dyDescent="0.2">
      <c r="A63" s="127">
        <v>2</v>
      </c>
      <c r="B63" s="128" t="s">
        <v>154</v>
      </c>
      <c r="C63" s="133" t="str">
        <f>IF(ISERROR(VLOOKUP(B63,'KAYIT LİSTESİ'!$B$4:$H$764,2,0)),"",(VLOOKUP(B63,'KAYIT LİSTESİ'!$B$4:$H$764,2,0)))</f>
        <v/>
      </c>
      <c r="D63" s="130" t="str">
        <f>IF(ISERROR(VLOOKUP(B63,'KAYIT LİSTESİ'!$B$4:$H$764,4,0)),"",(VLOOKUP(B63,'KAYIT LİSTESİ'!$B$4:$H$764,4,0)))</f>
        <v/>
      </c>
      <c r="E63" s="131" t="str">
        <f>IF(ISERROR(VLOOKUP(B63,'KAYIT LİSTESİ'!$B$4:$H$764,5,0)),"",(VLOOKUP(B63,'KAYIT LİSTESİ'!$B$4:$H$764,5,0)))</f>
        <v/>
      </c>
      <c r="F63" s="131" t="str">
        <f>IF(ISERROR(VLOOKUP(B63,'KAYIT LİSTESİ'!$B$4:$H$764,6,0)),"",(VLOOKUP(B63,'KAYIT LİSTESİ'!$B$4:$H$764,6,0)))</f>
        <v/>
      </c>
      <c r="G63" s="134"/>
      <c r="H63" s="89"/>
      <c r="I63" s="127">
        <v>6</v>
      </c>
      <c r="J63" s="195" t="s">
        <v>190</v>
      </c>
      <c r="K63" s="135" t="str">
        <f>IF(ISERROR(VLOOKUP(J63,'KAYIT LİSTESİ'!$B$4:$H$764,2,0)),"",(VLOOKUP(J63,'KAYIT LİSTESİ'!$B$4:$H$764,2,0)))</f>
        <v/>
      </c>
      <c r="L63" s="193" t="str">
        <f>IF(ISERROR(VLOOKUP(J63,'KAYIT LİSTESİ'!$B$4:$H$764,4,0)),"",(VLOOKUP(J63,'KAYIT LİSTESİ'!$B$4:$H$764,4,0)))</f>
        <v/>
      </c>
      <c r="M63" s="131" t="str">
        <f>IF(ISERROR(VLOOKUP(J63,'KAYIT LİSTESİ'!$B$4:$H$764,5,0)),"",(VLOOKUP(J63,'KAYIT LİSTESİ'!$B$4:$H$764,5,0)))</f>
        <v/>
      </c>
      <c r="N63" s="131" t="str">
        <f>IF(ISERROR(VLOOKUP(J63,'KAYIT LİSTESİ'!$B$4:$H$764,6,0)),"",(VLOOKUP(J63,'KAYIT LİSTESİ'!$B$4:$H$764,6,0)))</f>
        <v/>
      </c>
      <c r="O63" s="194"/>
    </row>
    <row r="64" spans="1:15" ht="34.5" customHeight="1" x14ac:dyDescent="0.2">
      <c r="A64" s="127">
        <v>3</v>
      </c>
      <c r="B64" s="128" t="s">
        <v>155</v>
      </c>
      <c r="C64" s="133" t="str">
        <f>IF(ISERROR(VLOOKUP(B64,'KAYIT LİSTESİ'!$B$4:$H$764,2,0)),"",(VLOOKUP(B64,'KAYIT LİSTESİ'!$B$4:$H$764,2,0)))</f>
        <v/>
      </c>
      <c r="D64" s="130" t="str">
        <f>IF(ISERROR(VLOOKUP(B64,'KAYIT LİSTESİ'!$B$4:$H$764,4,0)),"",(VLOOKUP(B64,'KAYIT LİSTESİ'!$B$4:$H$764,4,0)))</f>
        <v/>
      </c>
      <c r="E64" s="131" t="str">
        <f>IF(ISERROR(VLOOKUP(B64,'KAYIT LİSTESİ'!$B$4:$H$764,5,0)),"",(VLOOKUP(B64,'KAYIT LİSTESİ'!$B$4:$H$764,5,0)))</f>
        <v/>
      </c>
      <c r="F64" s="131" t="str">
        <f>IF(ISERROR(VLOOKUP(B64,'KAYIT LİSTESİ'!$B$4:$H$764,6,0)),"",(VLOOKUP(B64,'KAYIT LİSTESİ'!$B$4:$H$764,6,0)))</f>
        <v/>
      </c>
      <c r="G64" s="134"/>
      <c r="H64" s="89"/>
      <c r="I64" s="127">
        <v>7</v>
      </c>
      <c r="J64" s="195" t="s">
        <v>191</v>
      </c>
      <c r="K64" s="135" t="str">
        <f>IF(ISERROR(VLOOKUP(J64,'KAYIT LİSTESİ'!$B$4:$H$764,2,0)),"",(VLOOKUP(J64,'KAYIT LİSTESİ'!$B$4:$H$764,2,0)))</f>
        <v/>
      </c>
      <c r="L64" s="193" t="str">
        <f>IF(ISERROR(VLOOKUP(J64,'KAYIT LİSTESİ'!$B$4:$H$764,4,0)),"",(VLOOKUP(J64,'KAYIT LİSTESİ'!$B$4:$H$764,4,0)))</f>
        <v/>
      </c>
      <c r="M64" s="131" t="str">
        <f>IF(ISERROR(VLOOKUP(J64,'KAYIT LİSTESİ'!$B$4:$H$764,5,0)),"",(VLOOKUP(J64,'KAYIT LİSTESİ'!$B$4:$H$764,5,0)))</f>
        <v/>
      </c>
      <c r="N64" s="131" t="str">
        <f>IF(ISERROR(VLOOKUP(J64,'KAYIT LİSTESİ'!$B$4:$H$764,6,0)),"",(VLOOKUP(J64,'KAYIT LİSTESİ'!$B$4:$H$764,6,0)))</f>
        <v/>
      </c>
      <c r="O64" s="194"/>
    </row>
    <row r="65" spans="1:15" ht="34.5" customHeight="1" x14ac:dyDescent="0.2">
      <c r="A65" s="127">
        <v>4</v>
      </c>
      <c r="B65" s="128" t="s">
        <v>156</v>
      </c>
      <c r="C65" s="133" t="str">
        <f>IF(ISERROR(VLOOKUP(B65,'KAYIT LİSTESİ'!$B$4:$H$764,2,0)),"",(VLOOKUP(B65,'KAYIT LİSTESİ'!$B$4:$H$764,2,0)))</f>
        <v/>
      </c>
      <c r="D65" s="130" t="str">
        <f>IF(ISERROR(VLOOKUP(B65,'KAYIT LİSTESİ'!$B$4:$H$764,4,0)),"",(VLOOKUP(B65,'KAYIT LİSTESİ'!$B$4:$H$764,4,0)))</f>
        <v/>
      </c>
      <c r="E65" s="131" t="str">
        <f>IF(ISERROR(VLOOKUP(B65,'KAYIT LİSTESİ'!$B$4:$H$764,5,0)),"",(VLOOKUP(B65,'KAYIT LİSTESİ'!$B$4:$H$764,5,0)))</f>
        <v/>
      </c>
      <c r="F65" s="131" t="str">
        <f>IF(ISERROR(VLOOKUP(B65,'KAYIT LİSTESİ'!$B$4:$H$764,6,0)),"",(VLOOKUP(B65,'KAYIT LİSTESİ'!$B$4:$H$764,6,0)))</f>
        <v/>
      </c>
      <c r="G65" s="134"/>
      <c r="H65" s="89"/>
      <c r="I65" s="127">
        <v>8</v>
      </c>
      <c r="J65" s="195" t="s">
        <v>192</v>
      </c>
      <c r="K65" s="135" t="str">
        <f>IF(ISERROR(VLOOKUP(J65,'KAYIT LİSTESİ'!$B$4:$H$764,2,0)),"",(VLOOKUP(J65,'KAYIT LİSTESİ'!$B$4:$H$764,2,0)))</f>
        <v/>
      </c>
      <c r="L65" s="193" t="str">
        <f>IF(ISERROR(VLOOKUP(J65,'KAYIT LİSTESİ'!$B$4:$H$764,4,0)),"",(VLOOKUP(J65,'KAYIT LİSTESİ'!$B$4:$H$764,4,0)))</f>
        <v/>
      </c>
      <c r="M65" s="131" t="str">
        <f>IF(ISERROR(VLOOKUP(J65,'KAYIT LİSTESİ'!$B$4:$H$764,5,0)),"",(VLOOKUP(J65,'KAYIT LİSTESİ'!$B$4:$H$764,5,0)))</f>
        <v/>
      </c>
      <c r="N65" s="131" t="str">
        <f>IF(ISERROR(VLOOKUP(J65,'KAYIT LİSTESİ'!$B$4:$H$764,6,0)),"",(VLOOKUP(J65,'KAYIT LİSTESİ'!$B$4:$H$764,6,0)))</f>
        <v/>
      </c>
      <c r="O65" s="194"/>
    </row>
    <row r="66" spans="1:15" ht="34.5" customHeight="1" x14ac:dyDescent="0.2">
      <c r="A66" s="127">
        <v>5</v>
      </c>
      <c r="B66" s="128" t="s">
        <v>157</v>
      </c>
      <c r="C66" s="133" t="str">
        <f>IF(ISERROR(VLOOKUP(B66,'KAYIT LİSTESİ'!$B$4:$H$764,2,0)),"",(VLOOKUP(B66,'KAYIT LİSTESİ'!$B$4:$H$764,2,0)))</f>
        <v/>
      </c>
      <c r="D66" s="130" t="str">
        <f>IF(ISERROR(VLOOKUP(B66,'KAYIT LİSTESİ'!$B$4:$H$764,4,0)),"",(VLOOKUP(B66,'KAYIT LİSTESİ'!$B$4:$H$764,4,0)))</f>
        <v/>
      </c>
      <c r="E66" s="131" t="str">
        <f>IF(ISERROR(VLOOKUP(B66,'KAYIT LİSTESİ'!$B$4:$H$764,5,0)),"",(VLOOKUP(B66,'KAYIT LİSTESİ'!$B$4:$H$764,5,0)))</f>
        <v/>
      </c>
      <c r="F66" s="131" t="str">
        <f>IF(ISERROR(VLOOKUP(B66,'KAYIT LİSTESİ'!$B$4:$H$764,6,0)),"",(VLOOKUP(B66,'KAYIT LİSTESİ'!$B$4:$H$764,6,0)))</f>
        <v/>
      </c>
      <c r="G66" s="134"/>
      <c r="H66" s="89"/>
      <c r="I66" s="90"/>
      <c r="J66" s="90"/>
      <c r="K66" s="90"/>
      <c r="L66" s="90"/>
      <c r="M66" s="90"/>
      <c r="N66" s="90"/>
      <c r="O66" s="90"/>
    </row>
    <row r="67" spans="1:15" ht="34.5" customHeight="1" x14ac:dyDescent="0.2">
      <c r="A67" s="127">
        <v>6</v>
      </c>
      <c r="B67" s="128" t="s">
        <v>158</v>
      </c>
      <c r="C67" s="133" t="str">
        <f>IF(ISERROR(VLOOKUP(B67,'KAYIT LİSTESİ'!$B$4:$H$764,2,0)),"",(VLOOKUP(B67,'KAYIT LİSTESİ'!$B$4:$H$764,2,0)))</f>
        <v/>
      </c>
      <c r="D67" s="130" t="str">
        <f>IF(ISERROR(VLOOKUP(B67,'KAYIT LİSTESİ'!$B$4:$H$764,4,0)),"",(VLOOKUP(B67,'KAYIT LİSTESİ'!$B$4:$H$764,4,0)))</f>
        <v/>
      </c>
      <c r="E67" s="131" t="str">
        <f>IF(ISERROR(VLOOKUP(B67,'KAYIT LİSTESİ'!$B$4:$H$764,5,0)),"",(VLOOKUP(B67,'KAYIT LİSTESİ'!$B$4:$H$764,5,0)))</f>
        <v/>
      </c>
      <c r="F67" s="131" t="str">
        <f>IF(ISERROR(VLOOKUP(B67,'KAYIT LİSTESİ'!$B$4:$H$764,6,0)),"",(VLOOKUP(B67,'KAYIT LİSTESİ'!$B$4:$H$764,6,0)))</f>
        <v/>
      </c>
      <c r="G67" s="134"/>
      <c r="H67" s="89"/>
      <c r="I67" s="394" t="s">
        <v>668</v>
      </c>
      <c r="J67" s="394"/>
      <c r="K67" s="394"/>
      <c r="L67" s="394"/>
      <c r="M67" s="394"/>
      <c r="N67" s="394"/>
      <c r="O67" s="394"/>
    </row>
    <row r="68" spans="1:15" ht="34.5" customHeight="1" x14ac:dyDescent="0.2">
      <c r="A68" s="127">
        <v>7</v>
      </c>
      <c r="B68" s="128" t="s">
        <v>159</v>
      </c>
      <c r="C68" s="133" t="str">
        <f>IF(ISERROR(VLOOKUP(B68,'KAYIT LİSTESİ'!$B$4:$H$764,2,0)),"",(VLOOKUP(B68,'KAYIT LİSTESİ'!$B$4:$H$764,2,0)))</f>
        <v/>
      </c>
      <c r="D68" s="130" t="str">
        <f>IF(ISERROR(VLOOKUP(B68,'KAYIT LİSTESİ'!$B$4:$H$764,4,0)),"",(VLOOKUP(B68,'KAYIT LİSTESİ'!$B$4:$H$764,4,0)))</f>
        <v/>
      </c>
      <c r="E68" s="131" t="str">
        <f>IF(ISERROR(VLOOKUP(B68,'KAYIT LİSTESİ'!$B$4:$H$764,5,0)),"",(VLOOKUP(B68,'KAYIT LİSTESİ'!$B$4:$H$764,5,0)))</f>
        <v/>
      </c>
      <c r="F68" s="131" t="str">
        <f>IF(ISERROR(VLOOKUP(B68,'KAYIT LİSTESİ'!$B$4:$H$764,6,0)),"",(VLOOKUP(B68,'KAYIT LİSTESİ'!$B$4:$H$764,6,0)))</f>
        <v/>
      </c>
      <c r="G68" s="134"/>
      <c r="H68" s="89"/>
      <c r="I68" s="145" t="s">
        <v>112</v>
      </c>
      <c r="J68" s="145" t="s">
        <v>49</v>
      </c>
      <c r="K68" s="145" t="s">
        <v>48</v>
      </c>
      <c r="L68" s="146" t="s">
        <v>8</v>
      </c>
      <c r="M68" s="147" t="s">
        <v>9</v>
      </c>
      <c r="N68" s="147" t="s">
        <v>108</v>
      </c>
      <c r="O68" s="145" t="s">
        <v>75</v>
      </c>
    </row>
    <row r="69" spans="1:15" ht="34.5" customHeight="1" x14ac:dyDescent="0.2">
      <c r="A69" s="127">
        <v>8</v>
      </c>
      <c r="B69" s="128" t="s">
        <v>160</v>
      </c>
      <c r="C69" s="133" t="str">
        <f>IF(ISERROR(VLOOKUP(B69,'KAYIT LİSTESİ'!$B$4:$H$764,2,0)),"",(VLOOKUP(B69,'KAYIT LİSTESİ'!$B$4:$H$764,2,0)))</f>
        <v/>
      </c>
      <c r="D69" s="130" t="str">
        <f>IF(ISERROR(VLOOKUP(B69,'KAYIT LİSTESİ'!$B$4:$H$764,4,0)),"",(VLOOKUP(B69,'KAYIT LİSTESİ'!$B$4:$H$764,4,0)))</f>
        <v/>
      </c>
      <c r="E69" s="131" t="str">
        <f>IF(ISERROR(VLOOKUP(B69,'KAYIT LİSTESİ'!$B$4:$H$764,5,0)),"",(VLOOKUP(B69,'KAYIT LİSTESİ'!$B$4:$H$764,5,0)))</f>
        <v/>
      </c>
      <c r="F69" s="131" t="str">
        <f>IF(ISERROR(VLOOKUP(B69,'KAYIT LİSTESİ'!$B$4:$H$764,6,0)),"",(VLOOKUP(B69,'KAYIT LİSTESİ'!$B$4:$H$764,6,0)))</f>
        <v/>
      </c>
      <c r="G69" s="134"/>
      <c r="H69" s="89"/>
      <c r="I69" s="127">
        <v>1</v>
      </c>
      <c r="J69" s="128" t="s">
        <v>256</v>
      </c>
      <c r="K69" s="135" t="str">
        <f>IF(ISERROR(VLOOKUP(J69,'KAYIT LİSTESİ'!$B$4:$H$764,2,0)),"",(VLOOKUP(J69,'KAYIT LİSTESİ'!$B$4:$H$764,2,0)))</f>
        <v/>
      </c>
      <c r="L69" s="193" t="str">
        <f>IF(ISERROR(VLOOKUP(J69,'KAYIT LİSTESİ'!$B$4:$H$764,4,0)),"",(VLOOKUP(J69,'KAYIT LİSTESİ'!$B$4:$H$764,4,0)))</f>
        <v/>
      </c>
      <c r="M69" s="131" t="str">
        <f>IF(ISERROR(VLOOKUP(J69,'KAYIT LİSTESİ'!$B$4:$H$764,5,0)),"",(VLOOKUP(J69,'KAYIT LİSTESİ'!$B$4:$H$764,5,0)))</f>
        <v/>
      </c>
      <c r="N69" s="131" t="str">
        <f>IF(ISERROR(VLOOKUP(J69,'KAYIT LİSTESİ'!$B$4:$H$764,6,0)),"",(VLOOKUP(J69,'KAYIT LİSTESİ'!$B$4:$H$764,6,0)))</f>
        <v/>
      </c>
      <c r="O69" s="194"/>
    </row>
    <row r="70" spans="1:15" ht="34.5" customHeight="1" x14ac:dyDescent="0.2">
      <c r="A70" s="395" t="s">
        <v>665</v>
      </c>
      <c r="B70" s="395"/>
      <c r="C70" s="395"/>
      <c r="D70" s="395"/>
      <c r="E70" s="395"/>
      <c r="F70" s="395"/>
      <c r="G70" s="395"/>
      <c r="H70" s="89"/>
      <c r="I70" s="127">
        <v>2</v>
      </c>
      <c r="J70" s="128" t="s">
        <v>257</v>
      </c>
      <c r="K70" s="135" t="str">
        <f>IF(ISERROR(VLOOKUP(J70,'KAYIT LİSTESİ'!$B$4:$H$764,2,0)),"",(VLOOKUP(J70,'KAYIT LİSTESİ'!$B$4:$H$764,2,0)))</f>
        <v/>
      </c>
      <c r="L70" s="193" t="str">
        <f>IF(ISERROR(VLOOKUP(J70,'KAYIT LİSTESİ'!$B$4:$H$764,4,0)),"",(VLOOKUP(J70,'KAYIT LİSTESİ'!$B$4:$H$764,4,0)))</f>
        <v/>
      </c>
      <c r="M70" s="131" t="str">
        <f>IF(ISERROR(VLOOKUP(J70,'KAYIT LİSTESİ'!$B$4:$H$764,5,0)),"",(VLOOKUP(J70,'KAYIT LİSTESİ'!$B$4:$H$764,5,0)))</f>
        <v/>
      </c>
      <c r="N70" s="131" t="str">
        <f>IF(ISERROR(VLOOKUP(J70,'KAYIT LİSTESİ'!$B$4:$H$764,6,0)),"",(VLOOKUP(J70,'KAYIT LİSTESİ'!$B$4:$H$764,6,0)))</f>
        <v/>
      </c>
      <c r="O70" s="194"/>
    </row>
    <row r="71" spans="1:15" ht="34.5" customHeight="1" x14ac:dyDescent="0.2">
      <c r="A71" s="83" t="s">
        <v>112</v>
      </c>
      <c r="B71" s="83" t="s">
        <v>49</v>
      </c>
      <c r="C71" s="83" t="s">
        <v>48</v>
      </c>
      <c r="D71" s="84" t="s">
        <v>8</v>
      </c>
      <c r="E71" s="85" t="s">
        <v>9</v>
      </c>
      <c r="F71" s="85" t="s">
        <v>108</v>
      </c>
      <c r="G71" s="86" t="s">
        <v>75</v>
      </c>
      <c r="H71" s="89"/>
      <c r="I71" s="127">
        <v>3</v>
      </c>
      <c r="J71" s="128" t="s">
        <v>258</v>
      </c>
      <c r="K71" s="135" t="str">
        <f>IF(ISERROR(VLOOKUP(J71,'KAYIT LİSTESİ'!$B$4:$H$764,2,0)),"",(VLOOKUP(J71,'KAYIT LİSTESİ'!$B$4:$H$764,2,0)))</f>
        <v/>
      </c>
      <c r="L71" s="193" t="str">
        <f>IF(ISERROR(VLOOKUP(J71,'KAYIT LİSTESİ'!$B$4:$H$764,4,0)),"",(VLOOKUP(J71,'KAYIT LİSTESİ'!$B$4:$H$764,4,0)))</f>
        <v/>
      </c>
      <c r="M71" s="131" t="str">
        <f>IF(ISERROR(VLOOKUP(J71,'KAYIT LİSTESİ'!$B$4:$H$764,5,0)),"",(VLOOKUP(J71,'KAYIT LİSTESİ'!$B$4:$H$764,5,0)))</f>
        <v/>
      </c>
      <c r="N71" s="131" t="str">
        <f>IF(ISERROR(VLOOKUP(J71,'KAYIT LİSTESİ'!$B$4:$H$764,6,0)),"",(VLOOKUP(J71,'KAYIT LİSTESİ'!$B$4:$H$764,6,0)))</f>
        <v/>
      </c>
      <c r="O71" s="194"/>
    </row>
    <row r="72" spans="1:15" ht="34.5" customHeight="1" x14ac:dyDescent="0.2">
      <c r="A72" s="127">
        <v>1</v>
      </c>
      <c r="B72" s="128" t="s">
        <v>161</v>
      </c>
      <c r="C72" s="133" t="str">
        <f>IF(ISERROR(VLOOKUP(B72,'KAYIT LİSTESİ'!$B$4:$H$764,2,0)),"",(VLOOKUP(B72,'KAYIT LİSTESİ'!$B$4:$H$764,2,0)))</f>
        <v/>
      </c>
      <c r="D72" s="130" t="str">
        <f>IF(ISERROR(VLOOKUP(B72,'KAYIT LİSTESİ'!$B$4:$H$764,4,0)),"",(VLOOKUP(B72,'KAYIT LİSTESİ'!$B$4:$H$764,4,0)))</f>
        <v/>
      </c>
      <c r="E72" s="131" t="str">
        <f>IF(ISERROR(VLOOKUP(B72,'KAYIT LİSTESİ'!$B$4:$H$764,5,0)),"",(VLOOKUP(B72,'KAYIT LİSTESİ'!$B$4:$H$764,5,0)))</f>
        <v/>
      </c>
      <c r="F72" s="131" t="str">
        <f>IF(ISERROR(VLOOKUP(B72,'KAYIT LİSTESİ'!$B$4:$H$764,6,0)),"",(VLOOKUP(B72,'KAYIT LİSTESİ'!$B$4:$H$764,6,0)))</f>
        <v/>
      </c>
      <c r="G72" s="134"/>
      <c r="H72" s="89"/>
      <c r="I72" s="127">
        <v>4</v>
      </c>
      <c r="J72" s="128" t="s">
        <v>259</v>
      </c>
      <c r="K72" s="135" t="str">
        <f>IF(ISERROR(VLOOKUP(J72,'KAYIT LİSTESİ'!$B$4:$H$764,2,0)),"",(VLOOKUP(J72,'KAYIT LİSTESİ'!$B$4:$H$764,2,0)))</f>
        <v/>
      </c>
      <c r="L72" s="193" t="str">
        <f>IF(ISERROR(VLOOKUP(J72,'KAYIT LİSTESİ'!$B$4:$H$764,4,0)),"",(VLOOKUP(J72,'KAYIT LİSTESİ'!$B$4:$H$764,4,0)))</f>
        <v/>
      </c>
      <c r="M72" s="131" t="str">
        <f>IF(ISERROR(VLOOKUP(J72,'KAYIT LİSTESİ'!$B$4:$H$764,5,0)),"",(VLOOKUP(J72,'KAYIT LİSTESİ'!$B$4:$H$764,5,0)))</f>
        <v/>
      </c>
      <c r="N72" s="131" t="str">
        <f>IF(ISERROR(VLOOKUP(J72,'KAYIT LİSTESİ'!$B$4:$H$764,6,0)),"",(VLOOKUP(J72,'KAYIT LİSTESİ'!$B$4:$H$764,6,0)))</f>
        <v/>
      </c>
      <c r="O72" s="194"/>
    </row>
    <row r="73" spans="1:15" ht="34.5" customHeight="1" x14ac:dyDescent="0.2">
      <c r="A73" s="127">
        <v>2</v>
      </c>
      <c r="B73" s="128" t="s">
        <v>162</v>
      </c>
      <c r="C73" s="133" t="str">
        <f>IF(ISERROR(VLOOKUP(B73,'KAYIT LİSTESİ'!$B$4:$H$764,2,0)),"",(VLOOKUP(B73,'KAYIT LİSTESİ'!$B$4:$H$764,2,0)))</f>
        <v/>
      </c>
      <c r="D73" s="130" t="str">
        <f>IF(ISERROR(VLOOKUP(B73,'KAYIT LİSTESİ'!$B$4:$H$764,4,0)),"",(VLOOKUP(B73,'KAYIT LİSTESİ'!$B$4:$H$764,4,0)))</f>
        <v/>
      </c>
      <c r="E73" s="131" t="str">
        <f>IF(ISERROR(VLOOKUP(B73,'KAYIT LİSTESİ'!$B$4:$H$764,5,0)),"",(VLOOKUP(B73,'KAYIT LİSTESİ'!$B$4:$H$764,5,0)))</f>
        <v/>
      </c>
      <c r="F73" s="131" t="str">
        <f>IF(ISERROR(VLOOKUP(B73,'KAYIT LİSTESİ'!$B$4:$H$764,6,0)),"",(VLOOKUP(B73,'KAYIT LİSTESİ'!$B$4:$H$764,6,0)))</f>
        <v/>
      </c>
      <c r="G73" s="134"/>
      <c r="H73" s="90"/>
      <c r="I73" s="127">
        <v>5</v>
      </c>
      <c r="J73" s="128" t="s">
        <v>260</v>
      </c>
      <c r="K73" s="135" t="str">
        <f>IF(ISERROR(VLOOKUP(J73,'KAYIT LİSTESİ'!$B$4:$H$764,2,0)),"",(VLOOKUP(J73,'KAYIT LİSTESİ'!$B$4:$H$764,2,0)))</f>
        <v/>
      </c>
      <c r="L73" s="193" t="str">
        <f>IF(ISERROR(VLOOKUP(J73,'KAYIT LİSTESİ'!$B$4:$H$764,4,0)),"",(VLOOKUP(J73,'KAYIT LİSTESİ'!$B$4:$H$764,4,0)))</f>
        <v/>
      </c>
      <c r="M73" s="131" t="str">
        <f>IF(ISERROR(VLOOKUP(J73,'KAYIT LİSTESİ'!$B$4:$H$764,5,0)),"",(VLOOKUP(J73,'KAYIT LİSTESİ'!$B$4:$H$764,5,0)))</f>
        <v/>
      </c>
      <c r="N73" s="131" t="str">
        <f>IF(ISERROR(VLOOKUP(J73,'KAYIT LİSTESİ'!$B$4:$H$764,6,0)),"",(VLOOKUP(J73,'KAYIT LİSTESİ'!$B$4:$H$764,6,0)))</f>
        <v/>
      </c>
      <c r="O73" s="194"/>
    </row>
    <row r="74" spans="1:15" ht="34.5" customHeight="1" x14ac:dyDescent="0.2">
      <c r="A74" s="127">
        <v>3</v>
      </c>
      <c r="B74" s="128" t="s">
        <v>163</v>
      </c>
      <c r="C74" s="133" t="str">
        <f>IF(ISERROR(VLOOKUP(B74,'KAYIT LİSTESİ'!$B$4:$H$764,2,0)),"",(VLOOKUP(B74,'KAYIT LİSTESİ'!$B$4:$H$764,2,0)))</f>
        <v/>
      </c>
      <c r="D74" s="130" t="str">
        <f>IF(ISERROR(VLOOKUP(B74,'KAYIT LİSTESİ'!$B$4:$H$764,4,0)),"",(VLOOKUP(B74,'KAYIT LİSTESİ'!$B$4:$H$764,4,0)))</f>
        <v/>
      </c>
      <c r="E74" s="131" t="str">
        <f>IF(ISERROR(VLOOKUP(B74,'KAYIT LİSTESİ'!$B$4:$H$764,5,0)),"",(VLOOKUP(B74,'KAYIT LİSTESİ'!$B$4:$H$764,5,0)))</f>
        <v/>
      </c>
      <c r="F74" s="131" t="str">
        <f>IF(ISERROR(VLOOKUP(B74,'KAYIT LİSTESİ'!$B$4:$H$764,6,0)),"",(VLOOKUP(B74,'KAYIT LİSTESİ'!$B$4:$H$764,6,0)))</f>
        <v/>
      </c>
      <c r="G74" s="134"/>
      <c r="H74" s="91"/>
      <c r="I74" s="127">
        <v>6</v>
      </c>
      <c r="J74" s="128" t="s">
        <v>261</v>
      </c>
      <c r="K74" s="135" t="str">
        <f>IF(ISERROR(VLOOKUP(J74,'KAYIT LİSTESİ'!$B$4:$H$764,2,0)),"",(VLOOKUP(J74,'KAYIT LİSTESİ'!$B$4:$H$764,2,0)))</f>
        <v/>
      </c>
      <c r="L74" s="193" t="str">
        <f>IF(ISERROR(VLOOKUP(J74,'KAYIT LİSTESİ'!$B$4:$H$764,4,0)),"",(VLOOKUP(J74,'KAYIT LİSTESİ'!$B$4:$H$764,4,0)))</f>
        <v/>
      </c>
      <c r="M74" s="131" t="str">
        <f>IF(ISERROR(VLOOKUP(J74,'KAYIT LİSTESİ'!$B$4:$H$764,5,0)),"",(VLOOKUP(J74,'KAYIT LİSTESİ'!$B$4:$H$764,5,0)))</f>
        <v/>
      </c>
      <c r="N74" s="131" t="str">
        <f>IF(ISERROR(VLOOKUP(J74,'KAYIT LİSTESİ'!$B$4:$H$764,6,0)),"",(VLOOKUP(J74,'KAYIT LİSTESİ'!$B$4:$H$764,6,0)))</f>
        <v/>
      </c>
      <c r="O74" s="194"/>
    </row>
    <row r="75" spans="1:15" ht="34.5" customHeight="1" x14ac:dyDescent="0.2">
      <c r="A75" s="127">
        <v>4</v>
      </c>
      <c r="B75" s="128" t="s">
        <v>164</v>
      </c>
      <c r="C75" s="133" t="str">
        <f>IF(ISERROR(VLOOKUP(B75,'KAYIT LİSTESİ'!$B$4:$H$764,2,0)),"",(VLOOKUP(B75,'KAYIT LİSTESİ'!$B$4:$H$764,2,0)))</f>
        <v/>
      </c>
      <c r="D75" s="130" t="str">
        <f>IF(ISERROR(VLOOKUP(B75,'KAYIT LİSTESİ'!$B$4:$H$764,4,0)),"",(VLOOKUP(B75,'KAYIT LİSTESİ'!$B$4:$H$764,4,0)))</f>
        <v/>
      </c>
      <c r="E75" s="131" t="str">
        <f>IF(ISERROR(VLOOKUP(B75,'KAYIT LİSTESİ'!$B$4:$H$764,5,0)),"",(VLOOKUP(B75,'KAYIT LİSTESİ'!$B$4:$H$764,5,0)))</f>
        <v/>
      </c>
      <c r="F75" s="131" t="str">
        <f>IF(ISERROR(VLOOKUP(B75,'KAYIT LİSTESİ'!$B$4:$H$764,6,0)),"",(VLOOKUP(B75,'KAYIT LİSTESİ'!$B$4:$H$764,6,0)))</f>
        <v/>
      </c>
      <c r="G75" s="134"/>
      <c r="H75" s="92"/>
      <c r="I75" s="127">
        <v>7</v>
      </c>
      <c r="J75" s="128" t="s">
        <v>262</v>
      </c>
      <c r="K75" s="135" t="str">
        <f>IF(ISERROR(VLOOKUP(J75,'KAYIT LİSTESİ'!$B$4:$H$764,2,0)),"",(VLOOKUP(J75,'KAYIT LİSTESİ'!$B$4:$H$764,2,0)))</f>
        <v/>
      </c>
      <c r="L75" s="193" t="str">
        <f>IF(ISERROR(VLOOKUP(J75,'KAYIT LİSTESİ'!$B$4:$H$764,4,0)),"",(VLOOKUP(J75,'KAYIT LİSTESİ'!$B$4:$H$764,4,0)))</f>
        <v/>
      </c>
      <c r="M75" s="131" t="str">
        <f>IF(ISERROR(VLOOKUP(J75,'KAYIT LİSTESİ'!$B$4:$H$764,5,0)),"",(VLOOKUP(J75,'KAYIT LİSTESİ'!$B$4:$H$764,5,0)))</f>
        <v/>
      </c>
      <c r="N75" s="131" t="str">
        <f>IF(ISERROR(VLOOKUP(J75,'KAYIT LİSTESİ'!$B$4:$H$764,6,0)),"",(VLOOKUP(J75,'KAYIT LİSTESİ'!$B$4:$H$764,6,0)))</f>
        <v/>
      </c>
      <c r="O75" s="194"/>
    </row>
    <row r="76" spans="1:15" ht="34.5" customHeight="1" x14ac:dyDescent="0.2">
      <c r="A76" s="127">
        <v>5</v>
      </c>
      <c r="B76" s="128" t="s">
        <v>165</v>
      </c>
      <c r="C76" s="133" t="str">
        <f>IF(ISERROR(VLOOKUP(B76,'KAYIT LİSTESİ'!$B$4:$H$764,2,0)),"",(VLOOKUP(B76,'KAYIT LİSTESİ'!$B$4:$H$764,2,0)))</f>
        <v/>
      </c>
      <c r="D76" s="130" t="str">
        <f>IF(ISERROR(VLOOKUP(B76,'KAYIT LİSTESİ'!$B$4:$H$764,4,0)),"",(VLOOKUP(B76,'KAYIT LİSTESİ'!$B$4:$H$764,4,0)))</f>
        <v/>
      </c>
      <c r="E76" s="131" t="str">
        <f>IF(ISERROR(VLOOKUP(B76,'KAYIT LİSTESİ'!$B$4:$H$764,5,0)),"",(VLOOKUP(B76,'KAYIT LİSTESİ'!$B$4:$H$764,5,0)))</f>
        <v/>
      </c>
      <c r="F76" s="131" t="str">
        <f>IF(ISERROR(VLOOKUP(B76,'KAYIT LİSTESİ'!$B$4:$H$764,6,0)),"",(VLOOKUP(B76,'KAYIT LİSTESİ'!$B$4:$H$764,6,0)))</f>
        <v/>
      </c>
      <c r="G76" s="134"/>
      <c r="H76" s="92"/>
      <c r="I76" s="127">
        <v>8</v>
      </c>
      <c r="J76" s="128" t="s">
        <v>263</v>
      </c>
      <c r="K76" s="135" t="str">
        <f>IF(ISERROR(VLOOKUP(J76,'KAYIT LİSTESİ'!$B$4:$H$764,2,0)),"",(VLOOKUP(J76,'KAYIT LİSTESİ'!$B$4:$H$764,2,0)))</f>
        <v/>
      </c>
      <c r="L76" s="193" t="str">
        <f>IF(ISERROR(VLOOKUP(J76,'KAYIT LİSTESİ'!$B$4:$H$764,4,0)),"",(VLOOKUP(J76,'KAYIT LİSTESİ'!$B$4:$H$764,4,0)))</f>
        <v/>
      </c>
      <c r="M76" s="131" t="str">
        <f>IF(ISERROR(VLOOKUP(J76,'KAYIT LİSTESİ'!$B$4:$H$764,5,0)),"",(VLOOKUP(J76,'KAYIT LİSTESİ'!$B$4:$H$764,5,0)))</f>
        <v/>
      </c>
      <c r="N76" s="131" t="str">
        <f>IF(ISERROR(VLOOKUP(J76,'KAYIT LİSTESİ'!$B$4:$H$764,6,0)),"",(VLOOKUP(J76,'KAYIT LİSTESİ'!$B$4:$H$764,6,0)))</f>
        <v/>
      </c>
      <c r="O76" s="194"/>
    </row>
    <row r="77" spans="1:15" ht="34.5" customHeight="1" x14ac:dyDescent="0.2">
      <c r="A77" s="127">
        <v>6</v>
      </c>
      <c r="B77" s="128" t="s">
        <v>166</v>
      </c>
      <c r="C77" s="133" t="str">
        <f>IF(ISERROR(VLOOKUP(B77,'KAYIT LİSTESİ'!$B$4:$H$764,2,0)),"",(VLOOKUP(B77,'KAYIT LİSTESİ'!$B$4:$H$764,2,0)))</f>
        <v/>
      </c>
      <c r="D77" s="130" t="str">
        <f>IF(ISERROR(VLOOKUP(B77,'KAYIT LİSTESİ'!$B$4:$H$764,4,0)),"",(VLOOKUP(B77,'KAYIT LİSTESİ'!$B$4:$H$764,4,0)))</f>
        <v/>
      </c>
      <c r="E77" s="131" t="str">
        <f>IF(ISERROR(VLOOKUP(B77,'KAYIT LİSTESİ'!$B$4:$H$764,5,0)),"",(VLOOKUP(B77,'KAYIT LİSTESİ'!$B$4:$H$764,5,0)))</f>
        <v/>
      </c>
      <c r="F77" s="131" t="str">
        <f>IF(ISERROR(VLOOKUP(B77,'KAYIT LİSTESİ'!$B$4:$H$764,6,0)),"",(VLOOKUP(B77,'KAYIT LİSTESİ'!$B$4:$H$764,6,0)))</f>
        <v/>
      </c>
      <c r="G77" s="134"/>
      <c r="H77" s="92"/>
      <c r="I77" s="395" t="s">
        <v>673</v>
      </c>
      <c r="J77" s="395"/>
      <c r="K77" s="395"/>
      <c r="L77" s="395"/>
      <c r="M77" s="395"/>
      <c r="N77" s="395"/>
      <c r="O77" s="395"/>
    </row>
    <row r="78" spans="1:15" ht="34.5" customHeight="1" x14ac:dyDescent="0.2">
      <c r="A78" s="127">
        <v>7</v>
      </c>
      <c r="B78" s="128" t="s">
        <v>167</v>
      </c>
      <c r="C78" s="133" t="str">
        <f>IF(ISERROR(VLOOKUP(B78,'KAYIT LİSTESİ'!$B$4:$H$764,2,0)),"",(VLOOKUP(B78,'KAYIT LİSTESİ'!$B$4:$H$764,2,0)))</f>
        <v/>
      </c>
      <c r="D78" s="130" t="str">
        <f>IF(ISERROR(VLOOKUP(B78,'KAYIT LİSTESİ'!$B$4:$H$764,4,0)),"",(VLOOKUP(B78,'KAYIT LİSTESİ'!$B$4:$H$764,4,0)))</f>
        <v/>
      </c>
      <c r="E78" s="131" t="str">
        <f>IF(ISERROR(VLOOKUP(B78,'KAYIT LİSTESİ'!$B$4:$H$764,5,0)),"",(VLOOKUP(B78,'KAYIT LİSTESİ'!$B$4:$H$764,5,0)))</f>
        <v/>
      </c>
      <c r="F78" s="131" t="str">
        <f>IF(ISERROR(VLOOKUP(B78,'KAYIT LİSTESİ'!$B$4:$H$764,6,0)),"",(VLOOKUP(B78,'KAYIT LİSTESİ'!$B$4:$H$764,6,0)))</f>
        <v/>
      </c>
      <c r="G78" s="134"/>
      <c r="H78" s="92"/>
      <c r="I78" s="83" t="s">
        <v>112</v>
      </c>
      <c r="J78" s="83" t="s">
        <v>49</v>
      </c>
      <c r="K78" s="83" t="s">
        <v>48</v>
      </c>
      <c r="L78" s="84" t="s">
        <v>8</v>
      </c>
      <c r="M78" s="85" t="s">
        <v>9</v>
      </c>
      <c r="N78" s="85" t="s">
        <v>108</v>
      </c>
      <c r="O78" s="86" t="s">
        <v>75</v>
      </c>
    </row>
    <row r="79" spans="1:15" ht="34.5" customHeight="1" x14ac:dyDescent="0.2">
      <c r="A79" s="127">
        <v>8</v>
      </c>
      <c r="B79" s="128" t="s">
        <v>168</v>
      </c>
      <c r="C79" s="133" t="str">
        <f>IF(ISERROR(VLOOKUP(B79,'KAYIT LİSTESİ'!$B$4:$H$764,2,0)),"",(VLOOKUP(B79,'KAYIT LİSTESİ'!$B$4:$H$764,2,0)))</f>
        <v/>
      </c>
      <c r="D79" s="130" t="str">
        <f>IF(ISERROR(VLOOKUP(B79,'KAYIT LİSTESİ'!$B$4:$H$764,4,0)),"",(VLOOKUP(B79,'KAYIT LİSTESİ'!$B$4:$H$764,4,0)))</f>
        <v/>
      </c>
      <c r="E79" s="131" t="str">
        <f>IF(ISERROR(VLOOKUP(B79,'KAYIT LİSTESİ'!$B$4:$H$764,5,0)),"",(VLOOKUP(B79,'KAYIT LİSTESİ'!$B$4:$H$764,5,0)))</f>
        <v/>
      </c>
      <c r="F79" s="131" t="str">
        <f>IF(ISERROR(VLOOKUP(B79,'KAYIT LİSTESİ'!$B$4:$H$764,6,0)),"",(VLOOKUP(B79,'KAYIT LİSTESİ'!$B$4:$H$764,6,0)))</f>
        <v/>
      </c>
      <c r="G79" s="134"/>
      <c r="H79" s="92"/>
      <c r="I79" s="127">
        <v>1</v>
      </c>
      <c r="J79" s="128" t="s">
        <v>264</v>
      </c>
      <c r="K79" s="133" t="str">
        <f>IF(ISERROR(VLOOKUP(J79,'KAYIT LİSTESİ'!$B$4:$H$764,2,0)),"",(VLOOKUP(J79,'KAYIT LİSTESİ'!$B$4:$H$764,2,0)))</f>
        <v/>
      </c>
      <c r="L79" s="130" t="str">
        <f>IF(ISERROR(VLOOKUP(J79,'KAYIT LİSTESİ'!$B$4:$H$764,4,0)),"",(VLOOKUP(J79,'KAYIT LİSTESİ'!$B$4:$H$764,4,0)))</f>
        <v/>
      </c>
      <c r="M79" s="131" t="str">
        <f>IF(ISERROR(VLOOKUP(J79,'KAYIT LİSTESİ'!$B$4:$H$764,5,0)),"",(VLOOKUP(J79,'KAYIT LİSTESİ'!$B$4:$H$764,5,0)))</f>
        <v/>
      </c>
      <c r="N79" s="131" t="str">
        <f>IF(ISERROR(VLOOKUP(J79,'KAYIT LİSTESİ'!$B$4:$H$764,6,0)),"",(VLOOKUP(J79,'KAYIT LİSTESİ'!$B$4:$H$764,6,0)))</f>
        <v/>
      </c>
      <c r="O79" s="134"/>
    </row>
    <row r="80" spans="1:15" ht="34.5" customHeight="1" x14ac:dyDescent="0.2">
      <c r="A80" s="395" t="s">
        <v>666</v>
      </c>
      <c r="B80" s="395"/>
      <c r="C80" s="395"/>
      <c r="D80" s="395"/>
      <c r="E80" s="395"/>
      <c r="F80" s="395"/>
      <c r="G80" s="395"/>
      <c r="H80" s="90"/>
      <c r="I80" s="127">
        <v>2</v>
      </c>
      <c r="J80" s="128" t="s">
        <v>265</v>
      </c>
      <c r="K80" s="133" t="str">
        <f>IF(ISERROR(VLOOKUP(J80,'KAYIT LİSTESİ'!$B$4:$H$764,2,0)),"",(VLOOKUP(J80,'KAYIT LİSTESİ'!$B$4:$H$764,2,0)))</f>
        <v/>
      </c>
      <c r="L80" s="130" t="str">
        <f>IF(ISERROR(VLOOKUP(J80,'KAYIT LİSTESİ'!$B$4:$H$764,4,0)),"",(VLOOKUP(J80,'KAYIT LİSTESİ'!$B$4:$H$764,4,0)))</f>
        <v/>
      </c>
      <c r="M80" s="131" t="str">
        <f>IF(ISERROR(VLOOKUP(J80,'KAYIT LİSTESİ'!$B$4:$H$764,5,0)),"",(VLOOKUP(J80,'KAYIT LİSTESİ'!$B$4:$H$764,5,0)))</f>
        <v/>
      </c>
      <c r="N80" s="131" t="str">
        <f>IF(ISERROR(VLOOKUP(J80,'KAYIT LİSTESİ'!$B$4:$H$764,6,0)),"",(VLOOKUP(J80,'KAYIT LİSTESİ'!$B$4:$H$764,6,0)))</f>
        <v/>
      </c>
      <c r="O80" s="134"/>
    </row>
    <row r="81" spans="1:15" ht="34.5" customHeight="1" x14ac:dyDescent="0.2">
      <c r="A81" s="83" t="s">
        <v>112</v>
      </c>
      <c r="B81" s="83" t="s">
        <v>49</v>
      </c>
      <c r="C81" s="83" t="s">
        <v>48</v>
      </c>
      <c r="D81" s="84" t="s">
        <v>8</v>
      </c>
      <c r="E81" s="85" t="s">
        <v>9</v>
      </c>
      <c r="F81" s="85" t="s">
        <v>108</v>
      </c>
      <c r="G81" s="86" t="s">
        <v>75</v>
      </c>
      <c r="H81" s="91"/>
      <c r="I81" s="127">
        <v>3</v>
      </c>
      <c r="J81" s="128" t="s">
        <v>266</v>
      </c>
      <c r="K81" s="133" t="str">
        <f>IF(ISERROR(VLOOKUP(J81,'KAYIT LİSTESİ'!$B$4:$H$764,2,0)),"",(VLOOKUP(J81,'KAYIT LİSTESİ'!$B$4:$H$764,2,0)))</f>
        <v/>
      </c>
      <c r="L81" s="130" t="str">
        <f>IF(ISERROR(VLOOKUP(J81,'KAYIT LİSTESİ'!$B$4:$H$764,4,0)),"",(VLOOKUP(J81,'KAYIT LİSTESİ'!$B$4:$H$764,4,0)))</f>
        <v/>
      </c>
      <c r="M81" s="131" t="str">
        <f>IF(ISERROR(VLOOKUP(J81,'KAYIT LİSTESİ'!$B$4:$H$764,5,0)),"",(VLOOKUP(J81,'KAYIT LİSTESİ'!$B$4:$H$764,5,0)))</f>
        <v/>
      </c>
      <c r="N81" s="131" t="str">
        <f>IF(ISERROR(VLOOKUP(J81,'KAYIT LİSTESİ'!$B$4:$H$764,6,0)),"",(VLOOKUP(J81,'KAYIT LİSTESİ'!$B$4:$H$764,6,0)))</f>
        <v/>
      </c>
      <c r="O81" s="134"/>
    </row>
    <row r="82" spans="1:15" ht="34.5" customHeight="1" x14ac:dyDescent="0.2">
      <c r="A82" s="127">
        <v>1</v>
      </c>
      <c r="B82" s="128" t="s">
        <v>169</v>
      </c>
      <c r="C82" s="133" t="str">
        <f>IF(ISERROR(VLOOKUP(B82,'KAYIT LİSTESİ'!$B$4:$H$764,2,0)),"",(VLOOKUP(B82,'KAYIT LİSTESİ'!$B$4:$H$764,2,0)))</f>
        <v/>
      </c>
      <c r="D82" s="130" t="str">
        <f>IF(ISERROR(VLOOKUP(B82,'KAYIT LİSTESİ'!$B$4:$H$764,4,0)),"",(VLOOKUP(B82,'KAYIT LİSTESİ'!$B$4:$H$764,4,0)))</f>
        <v/>
      </c>
      <c r="E82" s="131" t="str">
        <f>IF(ISERROR(VLOOKUP(B82,'KAYIT LİSTESİ'!$B$4:$H$764,5,0)),"",(VLOOKUP(B82,'KAYIT LİSTESİ'!$B$4:$H$764,5,0)))</f>
        <v/>
      </c>
      <c r="F82" s="131" t="str">
        <f>IF(ISERROR(VLOOKUP(B82,'KAYIT LİSTESİ'!$B$4:$H$764,6,0)),"",(VLOOKUP(B82,'KAYIT LİSTESİ'!$B$4:$H$764,6,0)))</f>
        <v/>
      </c>
      <c r="G82" s="134"/>
      <c r="H82" s="92"/>
      <c r="I82" s="127">
        <v>4</v>
      </c>
      <c r="J82" s="128" t="s">
        <v>267</v>
      </c>
      <c r="K82" s="133" t="str">
        <f>IF(ISERROR(VLOOKUP(J82,'KAYIT LİSTESİ'!$B$4:$H$764,2,0)),"",(VLOOKUP(J82,'KAYIT LİSTESİ'!$B$4:$H$764,2,0)))</f>
        <v/>
      </c>
      <c r="L82" s="130" t="str">
        <f>IF(ISERROR(VLOOKUP(J82,'KAYIT LİSTESİ'!$B$4:$H$764,4,0)),"",(VLOOKUP(J82,'KAYIT LİSTESİ'!$B$4:$H$764,4,0)))</f>
        <v/>
      </c>
      <c r="M82" s="131" t="str">
        <f>IF(ISERROR(VLOOKUP(J82,'KAYIT LİSTESİ'!$B$4:$H$764,5,0)),"",(VLOOKUP(J82,'KAYIT LİSTESİ'!$B$4:$H$764,5,0)))</f>
        <v/>
      </c>
      <c r="N82" s="131" t="str">
        <f>IF(ISERROR(VLOOKUP(J82,'KAYIT LİSTESİ'!$B$4:$H$764,6,0)),"",(VLOOKUP(J82,'KAYIT LİSTESİ'!$B$4:$H$764,6,0)))</f>
        <v/>
      </c>
      <c r="O82" s="134"/>
    </row>
    <row r="83" spans="1:15" ht="34.5" customHeight="1" x14ac:dyDescent="0.2">
      <c r="A83" s="127">
        <v>2</v>
      </c>
      <c r="B83" s="128" t="s">
        <v>170</v>
      </c>
      <c r="C83" s="133" t="str">
        <f>IF(ISERROR(VLOOKUP(B83,'KAYIT LİSTESİ'!$B$4:$H$764,2,0)),"",(VLOOKUP(B83,'KAYIT LİSTESİ'!$B$4:$H$764,2,0)))</f>
        <v/>
      </c>
      <c r="D83" s="130" t="str">
        <f>IF(ISERROR(VLOOKUP(B83,'KAYIT LİSTESİ'!$B$4:$H$764,4,0)),"",(VLOOKUP(B83,'KAYIT LİSTESİ'!$B$4:$H$764,4,0)))</f>
        <v/>
      </c>
      <c r="E83" s="131" t="str">
        <f>IF(ISERROR(VLOOKUP(B83,'KAYIT LİSTESİ'!$B$4:$H$764,5,0)),"",(VLOOKUP(B83,'KAYIT LİSTESİ'!$B$4:$H$764,5,0)))</f>
        <v/>
      </c>
      <c r="F83" s="131" t="str">
        <f>IF(ISERROR(VLOOKUP(B83,'KAYIT LİSTESİ'!$B$4:$H$764,6,0)),"",(VLOOKUP(B83,'KAYIT LİSTESİ'!$B$4:$H$764,6,0)))</f>
        <v/>
      </c>
      <c r="G83" s="134"/>
      <c r="H83" s="92"/>
      <c r="I83" s="127">
        <v>5</v>
      </c>
      <c r="J83" s="128" t="s">
        <v>268</v>
      </c>
      <c r="K83" s="133" t="str">
        <f>IF(ISERROR(VLOOKUP(J83,'KAYIT LİSTESİ'!$B$4:$H$764,2,0)),"",(VLOOKUP(J83,'KAYIT LİSTESİ'!$B$4:$H$764,2,0)))</f>
        <v/>
      </c>
      <c r="L83" s="130" t="str">
        <f>IF(ISERROR(VLOOKUP(J83,'KAYIT LİSTESİ'!$B$4:$H$764,4,0)),"",(VLOOKUP(J83,'KAYIT LİSTESİ'!$B$4:$H$764,4,0)))</f>
        <v/>
      </c>
      <c r="M83" s="131" t="str">
        <f>IF(ISERROR(VLOOKUP(J83,'KAYIT LİSTESİ'!$B$4:$H$764,5,0)),"",(VLOOKUP(J83,'KAYIT LİSTESİ'!$B$4:$H$764,5,0)))</f>
        <v/>
      </c>
      <c r="N83" s="131" t="str">
        <f>IF(ISERROR(VLOOKUP(J83,'KAYIT LİSTESİ'!$B$4:$H$764,6,0)),"",(VLOOKUP(J83,'KAYIT LİSTESİ'!$B$4:$H$764,6,0)))</f>
        <v/>
      </c>
      <c r="O83" s="134"/>
    </row>
    <row r="84" spans="1:15" ht="34.5" customHeight="1" x14ac:dyDescent="0.2">
      <c r="A84" s="127">
        <v>3</v>
      </c>
      <c r="B84" s="128" t="s">
        <v>171</v>
      </c>
      <c r="C84" s="133" t="str">
        <f>IF(ISERROR(VLOOKUP(B84,'KAYIT LİSTESİ'!$B$4:$H$764,2,0)),"",(VLOOKUP(B84,'KAYIT LİSTESİ'!$B$4:$H$764,2,0)))</f>
        <v/>
      </c>
      <c r="D84" s="130" t="str">
        <f>IF(ISERROR(VLOOKUP(B84,'KAYIT LİSTESİ'!$B$4:$H$764,4,0)),"",(VLOOKUP(B84,'KAYIT LİSTESİ'!$B$4:$H$764,4,0)))</f>
        <v/>
      </c>
      <c r="E84" s="131" t="str">
        <f>IF(ISERROR(VLOOKUP(B84,'KAYIT LİSTESİ'!$B$4:$H$764,5,0)),"",(VLOOKUP(B84,'KAYIT LİSTESİ'!$B$4:$H$764,5,0)))</f>
        <v/>
      </c>
      <c r="F84" s="131" t="str">
        <f>IF(ISERROR(VLOOKUP(B84,'KAYIT LİSTESİ'!$B$4:$H$764,6,0)),"",(VLOOKUP(B84,'KAYIT LİSTESİ'!$B$4:$H$764,6,0)))</f>
        <v/>
      </c>
      <c r="G84" s="134"/>
      <c r="H84" s="92"/>
      <c r="I84" s="127">
        <v>6</v>
      </c>
      <c r="J84" s="128" t="s">
        <v>269</v>
      </c>
      <c r="K84" s="133" t="str">
        <f>IF(ISERROR(VLOOKUP(J84,'KAYIT LİSTESİ'!$B$4:$H$764,2,0)),"",(VLOOKUP(J84,'KAYIT LİSTESİ'!$B$4:$H$764,2,0)))</f>
        <v/>
      </c>
      <c r="L84" s="130" t="str">
        <f>IF(ISERROR(VLOOKUP(J84,'KAYIT LİSTESİ'!$B$4:$H$764,4,0)),"",(VLOOKUP(J84,'KAYIT LİSTESİ'!$B$4:$H$764,4,0)))</f>
        <v/>
      </c>
      <c r="M84" s="131" t="str">
        <f>IF(ISERROR(VLOOKUP(J84,'KAYIT LİSTESİ'!$B$4:$H$764,5,0)),"",(VLOOKUP(J84,'KAYIT LİSTESİ'!$B$4:$H$764,5,0)))</f>
        <v/>
      </c>
      <c r="N84" s="131" t="str">
        <f>IF(ISERROR(VLOOKUP(J84,'KAYIT LİSTESİ'!$B$4:$H$764,6,0)),"",(VLOOKUP(J84,'KAYIT LİSTESİ'!$B$4:$H$764,6,0)))</f>
        <v/>
      </c>
      <c r="O84" s="134"/>
    </row>
    <row r="85" spans="1:15" ht="34.5" customHeight="1" x14ac:dyDescent="0.2">
      <c r="A85" s="127">
        <v>4</v>
      </c>
      <c r="B85" s="128" t="s">
        <v>172</v>
      </c>
      <c r="C85" s="133" t="str">
        <f>IF(ISERROR(VLOOKUP(B85,'KAYIT LİSTESİ'!$B$4:$H$764,2,0)),"",(VLOOKUP(B85,'KAYIT LİSTESİ'!$B$4:$H$764,2,0)))</f>
        <v/>
      </c>
      <c r="D85" s="130" t="str">
        <f>IF(ISERROR(VLOOKUP(B85,'KAYIT LİSTESİ'!$B$4:$H$764,4,0)),"",(VLOOKUP(B85,'KAYIT LİSTESİ'!$B$4:$H$764,4,0)))</f>
        <v/>
      </c>
      <c r="E85" s="131" t="str">
        <f>IF(ISERROR(VLOOKUP(B85,'KAYIT LİSTESİ'!$B$4:$H$764,5,0)),"",(VLOOKUP(B85,'KAYIT LİSTESİ'!$B$4:$H$764,5,0)))</f>
        <v/>
      </c>
      <c r="F85" s="131" t="str">
        <f>IF(ISERROR(VLOOKUP(B85,'KAYIT LİSTESİ'!$B$4:$H$764,6,0)),"",(VLOOKUP(B85,'KAYIT LİSTESİ'!$B$4:$H$764,6,0)))</f>
        <v/>
      </c>
      <c r="G85" s="134"/>
      <c r="H85" s="92"/>
      <c r="I85" s="127">
        <v>7</v>
      </c>
      <c r="J85" s="128" t="s">
        <v>669</v>
      </c>
      <c r="K85" s="133" t="str">
        <f>IF(ISERROR(VLOOKUP(J85,'KAYIT LİSTESİ'!$B$4:$H$764,2,0)),"",(VLOOKUP(J85,'KAYIT LİSTESİ'!$B$4:$H$764,2,0)))</f>
        <v/>
      </c>
      <c r="L85" s="130" t="str">
        <f>IF(ISERROR(VLOOKUP(J85,'KAYIT LİSTESİ'!$B$4:$H$764,4,0)),"",(VLOOKUP(J85,'KAYIT LİSTESİ'!$B$4:$H$764,4,0)))</f>
        <v/>
      </c>
      <c r="M85" s="131" t="str">
        <f>IF(ISERROR(VLOOKUP(J85,'KAYIT LİSTESİ'!$B$4:$H$764,5,0)),"",(VLOOKUP(J85,'KAYIT LİSTESİ'!$B$4:$H$764,5,0)))</f>
        <v/>
      </c>
      <c r="N85" s="131" t="str">
        <f>IF(ISERROR(VLOOKUP(J85,'KAYIT LİSTESİ'!$B$4:$H$764,6,0)),"",(VLOOKUP(J85,'KAYIT LİSTESİ'!$B$4:$H$764,6,0)))</f>
        <v/>
      </c>
      <c r="O85" s="134"/>
    </row>
    <row r="86" spans="1:15" ht="34.5" customHeight="1" x14ac:dyDescent="0.2">
      <c r="A86" s="127">
        <v>5</v>
      </c>
      <c r="B86" s="128" t="s">
        <v>173</v>
      </c>
      <c r="C86" s="133" t="str">
        <f>IF(ISERROR(VLOOKUP(B86,'KAYIT LİSTESİ'!$B$4:$H$764,2,0)),"",(VLOOKUP(B86,'KAYIT LİSTESİ'!$B$4:$H$764,2,0)))</f>
        <v/>
      </c>
      <c r="D86" s="130" t="str">
        <f>IF(ISERROR(VLOOKUP(B86,'KAYIT LİSTESİ'!$B$4:$H$764,4,0)),"",(VLOOKUP(B86,'KAYIT LİSTESİ'!$B$4:$H$764,4,0)))</f>
        <v/>
      </c>
      <c r="E86" s="131" t="str">
        <f>IF(ISERROR(VLOOKUP(B86,'KAYIT LİSTESİ'!$B$4:$H$764,5,0)),"",(VLOOKUP(B86,'KAYIT LİSTESİ'!$B$4:$H$764,5,0)))</f>
        <v/>
      </c>
      <c r="F86" s="131" t="str">
        <f>IF(ISERROR(VLOOKUP(B86,'KAYIT LİSTESİ'!$B$4:$H$764,6,0)),"",(VLOOKUP(B86,'KAYIT LİSTESİ'!$B$4:$H$764,6,0)))</f>
        <v/>
      </c>
      <c r="G86" s="134"/>
      <c r="H86" s="92"/>
      <c r="I86" s="127">
        <v>8</v>
      </c>
      <c r="J86" s="128" t="s">
        <v>670</v>
      </c>
      <c r="K86" s="133" t="str">
        <f>IF(ISERROR(VLOOKUP(J86,'KAYIT LİSTESİ'!$B$4:$H$764,2,0)),"",(VLOOKUP(J86,'KAYIT LİSTESİ'!$B$4:$H$764,2,0)))</f>
        <v/>
      </c>
      <c r="L86" s="130" t="str">
        <f>IF(ISERROR(VLOOKUP(J86,'KAYIT LİSTESİ'!$B$4:$H$764,4,0)),"",(VLOOKUP(J86,'KAYIT LİSTESİ'!$B$4:$H$764,4,0)))</f>
        <v/>
      </c>
      <c r="M86" s="131" t="str">
        <f>IF(ISERROR(VLOOKUP(J86,'KAYIT LİSTESİ'!$B$4:$H$764,5,0)),"",(VLOOKUP(J86,'KAYIT LİSTESİ'!$B$4:$H$764,5,0)))</f>
        <v/>
      </c>
      <c r="N86" s="131" t="str">
        <f>IF(ISERROR(VLOOKUP(J86,'KAYIT LİSTESİ'!$B$4:$H$764,6,0)),"",(VLOOKUP(J86,'KAYIT LİSTESİ'!$B$4:$H$764,6,0)))</f>
        <v/>
      </c>
      <c r="O86" s="134"/>
    </row>
    <row r="87" spans="1:15" ht="34.5" customHeight="1" x14ac:dyDescent="0.2">
      <c r="A87" s="127">
        <v>6</v>
      </c>
      <c r="B87" s="128" t="s">
        <v>174</v>
      </c>
      <c r="C87" s="133" t="str">
        <f>IF(ISERROR(VLOOKUP(B87,'KAYIT LİSTESİ'!$B$4:$H$764,2,0)),"",(VLOOKUP(B87,'KAYIT LİSTESİ'!$B$4:$H$764,2,0)))</f>
        <v/>
      </c>
      <c r="D87" s="130" t="str">
        <f>IF(ISERROR(VLOOKUP(B87,'KAYIT LİSTESİ'!$B$4:$H$764,4,0)),"",(VLOOKUP(B87,'KAYIT LİSTESİ'!$B$4:$H$764,4,0)))</f>
        <v/>
      </c>
      <c r="E87" s="131" t="str">
        <f>IF(ISERROR(VLOOKUP(B87,'KAYIT LİSTESİ'!$B$4:$H$764,5,0)),"",(VLOOKUP(B87,'KAYIT LİSTESİ'!$B$4:$H$764,5,0)))</f>
        <v/>
      </c>
      <c r="F87" s="131" t="str">
        <f>IF(ISERROR(VLOOKUP(B87,'KAYIT LİSTESİ'!$B$4:$H$764,6,0)),"",(VLOOKUP(B87,'KAYIT LİSTESİ'!$B$4:$H$764,6,0)))</f>
        <v/>
      </c>
      <c r="G87" s="134"/>
      <c r="H87" s="92"/>
      <c r="I87" s="395" t="s">
        <v>672</v>
      </c>
      <c r="J87" s="395"/>
      <c r="K87" s="395"/>
      <c r="L87" s="395"/>
      <c r="M87" s="395"/>
      <c r="N87" s="395"/>
      <c r="O87" s="395"/>
    </row>
    <row r="88" spans="1:15" ht="34.5" customHeight="1" x14ac:dyDescent="0.2">
      <c r="A88" s="127">
        <v>7</v>
      </c>
      <c r="B88" s="128" t="s">
        <v>175</v>
      </c>
      <c r="C88" s="133" t="str">
        <f>IF(ISERROR(VLOOKUP(B88,'KAYIT LİSTESİ'!$B$4:$H$764,2,0)),"",(VLOOKUP(B88,'KAYIT LİSTESİ'!$B$4:$H$764,2,0)))</f>
        <v/>
      </c>
      <c r="D88" s="130" t="str">
        <f>IF(ISERROR(VLOOKUP(B88,'KAYIT LİSTESİ'!$B$4:$H$764,4,0)),"",(VLOOKUP(B88,'KAYIT LİSTESİ'!$B$4:$H$764,4,0)))</f>
        <v/>
      </c>
      <c r="E88" s="131" t="str">
        <f>IF(ISERROR(VLOOKUP(B88,'KAYIT LİSTESİ'!$B$4:$H$764,5,0)),"",(VLOOKUP(B88,'KAYIT LİSTESİ'!$B$4:$H$764,5,0)))</f>
        <v/>
      </c>
      <c r="F88" s="131" t="str">
        <f>IF(ISERROR(VLOOKUP(B88,'KAYIT LİSTESİ'!$B$4:$H$764,6,0)),"",(VLOOKUP(B88,'KAYIT LİSTESİ'!$B$4:$H$764,6,0)))</f>
        <v/>
      </c>
      <c r="G88" s="134"/>
      <c r="H88" s="92"/>
      <c r="I88" s="83" t="s">
        <v>112</v>
      </c>
      <c r="J88" s="83" t="s">
        <v>49</v>
      </c>
      <c r="K88" s="83" t="s">
        <v>48</v>
      </c>
      <c r="L88" s="84" t="s">
        <v>8</v>
      </c>
      <c r="M88" s="85" t="s">
        <v>9</v>
      </c>
      <c r="N88" s="85" t="s">
        <v>108</v>
      </c>
      <c r="O88" s="86" t="s">
        <v>75</v>
      </c>
    </row>
    <row r="89" spans="1:15" ht="34.5" customHeight="1" x14ac:dyDescent="0.2">
      <c r="A89" s="127">
        <v>8</v>
      </c>
      <c r="B89" s="128" t="s">
        <v>176</v>
      </c>
      <c r="C89" s="133" t="str">
        <f>IF(ISERROR(VLOOKUP(B89,'KAYIT LİSTESİ'!$B$4:$H$764,2,0)),"",(VLOOKUP(B89,'KAYIT LİSTESİ'!$B$4:$H$764,2,0)))</f>
        <v/>
      </c>
      <c r="D89" s="130" t="str">
        <f>IF(ISERROR(VLOOKUP(B89,'KAYIT LİSTESİ'!$B$4:$H$764,4,0)),"",(VLOOKUP(B89,'KAYIT LİSTESİ'!$B$4:$H$764,4,0)))</f>
        <v/>
      </c>
      <c r="E89" s="131" t="str">
        <f>IF(ISERROR(VLOOKUP(B89,'KAYIT LİSTESİ'!$B$4:$H$764,5,0)),"",(VLOOKUP(B89,'KAYIT LİSTESİ'!$B$4:$H$764,5,0)))</f>
        <v/>
      </c>
      <c r="F89" s="131" t="str">
        <f>IF(ISERROR(VLOOKUP(B89,'KAYIT LİSTESİ'!$B$4:$H$764,6,0)),"",(VLOOKUP(B89,'KAYIT LİSTESİ'!$B$4:$H$764,6,0)))</f>
        <v/>
      </c>
      <c r="G89" s="134"/>
      <c r="H89" s="92"/>
      <c r="I89" s="127">
        <v>1</v>
      </c>
      <c r="J89" s="128" t="s">
        <v>655</v>
      </c>
      <c r="K89" s="133" t="str">
        <f>IF(ISERROR(VLOOKUP(J89,'KAYIT LİSTESİ'!$B$4:$H$764,2,0)),"",(VLOOKUP(J89,'KAYIT LİSTESİ'!$B$4:$H$764,2,0)))</f>
        <v/>
      </c>
      <c r="L89" s="130" t="str">
        <f>IF(ISERROR(VLOOKUP(J89,'KAYIT LİSTESİ'!$B$4:$H$764,4,0)),"",(VLOOKUP(J89,'KAYIT LİSTESİ'!$B$4:$H$764,4,0)))</f>
        <v/>
      </c>
      <c r="M89" s="131" t="str">
        <f>IF(ISERROR(VLOOKUP(J89,'KAYIT LİSTESİ'!$B$4:$H$764,5,0)),"",(VLOOKUP(J89,'KAYIT LİSTESİ'!$B$4:$H$764,5,0)))</f>
        <v/>
      </c>
      <c r="N89" s="131" t="str">
        <f>IF(ISERROR(VLOOKUP(J89,'KAYIT LİSTESİ'!$B$4:$H$764,6,0)),"",(VLOOKUP(J89,'KAYIT LİSTESİ'!$B$4:$H$764,6,0)))</f>
        <v/>
      </c>
      <c r="O89" s="134"/>
    </row>
    <row r="90" spans="1:15" ht="34.5" customHeight="1" x14ac:dyDescent="0.2">
      <c r="A90" s="395" t="s">
        <v>666</v>
      </c>
      <c r="B90" s="395"/>
      <c r="C90" s="395"/>
      <c r="D90" s="395"/>
      <c r="E90" s="395"/>
      <c r="F90" s="395"/>
      <c r="G90" s="395"/>
      <c r="H90" s="90"/>
      <c r="I90" s="127">
        <v>2</v>
      </c>
      <c r="J90" s="128" t="s">
        <v>656</v>
      </c>
      <c r="K90" s="133" t="str">
        <f>IF(ISERROR(VLOOKUP(J90,'KAYIT LİSTESİ'!$B$4:$H$764,2,0)),"",(VLOOKUP(J90,'KAYIT LİSTESİ'!$B$4:$H$764,2,0)))</f>
        <v/>
      </c>
      <c r="L90" s="130" t="str">
        <f>IF(ISERROR(VLOOKUP(J90,'KAYIT LİSTESİ'!$B$4:$H$764,4,0)),"",(VLOOKUP(J90,'KAYIT LİSTESİ'!$B$4:$H$764,4,0)))</f>
        <v/>
      </c>
      <c r="M90" s="131" t="str">
        <f>IF(ISERROR(VLOOKUP(J90,'KAYIT LİSTESİ'!$B$4:$H$764,5,0)),"",(VLOOKUP(J90,'KAYIT LİSTESİ'!$B$4:$H$764,5,0)))</f>
        <v/>
      </c>
      <c r="N90" s="131" t="str">
        <f>IF(ISERROR(VLOOKUP(J90,'KAYIT LİSTESİ'!$B$4:$H$764,6,0)),"",(VLOOKUP(J90,'KAYIT LİSTESİ'!$B$4:$H$764,6,0)))</f>
        <v/>
      </c>
      <c r="O90" s="134"/>
    </row>
    <row r="91" spans="1:15" ht="34.5" customHeight="1" x14ac:dyDescent="0.2">
      <c r="A91" s="83" t="s">
        <v>112</v>
      </c>
      <c r="B91" s="83" t="s">
        <v>49</v>
      </c>
      <c r="C91" s="83" t="s">
        <v>48</v>
      </c>
      <c r="D91" s="84" t="s">
        <v>8</v>
      </c>
      <c r="E91" s="85" t="s">
        <v>9</v>
      </c>
      <c r="F91" s="85" t="s">
        <v>108</v>
      </c>
      <c r="G91" s="86" t="s">
        <v>75</v>
      </c>
      <c r="H91" s="91"/>
      <c r="I91" s="127">
        <v>3</v>
      </c>
      <c r="J91" s="128" t="s">
        <v>657</v>
      </c>
      <c r="K91" s="133" t="str">
        <f>IF(ISERROR(VLOOKUP(J91,'KAYIT LİSTESİ'!$B$4:$H$764,2,0)),"",(VLOOKUP(J91,'KAYIT LİSTESİ'!$B$4:$H$764,2,0)))</f>
        <v/>
      </c>
      <c r="L91" s="130" t="str">
        <f>IF(ISERROR(VLOOKUP(J91,'KAYIT LİSTESİ'!$B$4:$H$764,4,0)),"",(VLOOKUP(J91,'KAYIT LİSTESİ'!$B$4:$H$764,4,0)))</f>
        <v/>
      </c>
      <c r="M91" s="131" t="str">
        <f>IF(ISERROR(VLOOKUP(J91,'KAYIT LİSTESİ'!$B$4:$H$764,5,0)),"",(VLOOKUP(J91,'KAYIT LİSTESİ'!$B$4:$H$764,5,0)))</f>
        <v/>
      </c>
      <c r="N91" s="131" t="str">
        <f>IF(ISERROR(VLOOKUP(J91,'KAYIT LİSTESİ'!$B$4:$H$764,6,0)),"",(VLOOKUP(J91,'KAYIT LİSTESİ'!$B$4:$H$764,6,0)))</f>
        <v/>
      </c>
      <c r="O91" s="134"/>
    </row>
    <row r="92" spans="1:15" ht="34.5" customHeight="1" x14ac:dyDescent="0.2">
      <c r="A92" s="127">
        <v>1</v>
      </c>
      <c r="B92" s="128" t="s">
        <v>637</v>
      </c>
      <c r="C92" s="133" t="str">
        <f>IF(ISERROR(VLOOKUP(B92,'KAYIT LİSTESİ'!$B$4:$H$764,2,0)),"",(VLOOKUP(B92,'KAYIT LİSTESİ'!$B$4:$H$764,2,0)))</f>
        <v/>
      </c>
      <c r="D92" s="130" t="str">
        <f>IF(ISERROR(VLOOKUP(B92,'KAYIT LİSTESİ'!$B$4:$H$764,4,0)),"",(VLOOKUP(B92,'KAYIT LİSTESİ'!$B$4:$H$764,4,0)))</f>
        <v/>
      </c>
      <c r="E92" s="131" t="str">
        <f>IF(ISERROR(VLOOKUP(B92,'KAYIT LİSTESİ'!$B$4:$H$764,5,0)),"",(VLOOKUP(B92,'KAYIT LİSTESİ'!$B$4:$H$764,5,0)))</f>
        <v/>
      </c>
      <c r="F92" s="131" t="str">
        <f>IF(ISERROR(VLOOKUP(B92,'KAYIT LİSTESİ'!$B$4:$H$764,6,0)),"",(VLOOKUP(B92,'KAYIT LİSTESİ'!$B$4:$H$764,6,0)))</f>
        <v/>
      </c>
      <c r="G92" s="134"/>
      <c r="H92" s="92"/>
      <c r="I92" s="127">
        <v>4</v>
      </c>
      <c r="J92" s="128" t="s">
        <v>658</v>
      </c>
      <c r="K92" s="133" t="str">
        <f>IF(ISERROR(VLOOKUP(J92,'KAYIT LİSTESİ'!$B$4:$H$764,2,0)),"",(VLOOKUP(J92,'KAYIT LİSTESİ'!$B$4:$H$764,2,0)))</f>
        <v/>
      </c>
      <c r="L92" s="130" t="str">
        <f>IF(ISERROR(VLOOKUP(J92,'KAYIT LİSTESİ'!$B$4:$H$764,4,0)),"",(VLOOKUP(J92,'KAYIT LİSTESİ'!$B$4:$H$764,4,0)))</f>
        <v/>
      </c>
      <c r="M92" s="131" t="str">
        <f>IF(ISERROR(VLOOKUP(J92,'KAYIT LİSTESİ'!$B$4:$H$764,5,0)),"",(VLOOKUP(J92,'KAYIT LİSTESİ'!$B$4:$H$764,5,0)))</f>
        <v/>
      </c>
      <c r="N92" s="131" t="str">
        <f>IF(ISERROR(VLOOKUP(J92,'KAYIT LİSTESİ'!$B$4:$H$764,6,0)),"",(VLOOKUP(J92,'KAYIT LİSTESİ'!$B$4:$H$764,6,0)))</f>
        <v/>
      </c>
      <c r="O92" s="134"/>
    </row>
    <row r="93" spans="1:15" ht="34.5" customHeight="1" x14ac:dyDescent="0.2">
      <c r="A93" s="127">
        <v>2</v>
      </c>
      <c r="B93" s="128" t="s">
        <v>638</v>
      </c>
      <c r="C93" s="133" t="str">
        <f>IF(ISERROR(VLOOKUP(B93,'KAYIT LİSTESİ'!$B$4:$H$764,2,0)),"",(VLOOKUP(B93,'KAYIT LİSTESİ'!$B$4:$H$764,2,0)))</f>
        <v/>
      </c>
      <c r="D93" s="130" t="str">
        <f>IF(ISERROR(VLOOKUP(B93,'KAYIT LİSTESİ'!$B$4:$H$764,4,0)),"",(VLOOKUP(B93,'KAYIT LİSTESİ'!$B$4:$H$764,4,0)))</f>
        <v/>
      </c>
      <c r="E93" s="131" t="str">
        <f>IF(ISERROR(VLOOKUP(B93,'KAYIT LİSTESİ'!$B$4:$H$764,5,0)),"",(VLOOKUP(B93,'KAYIT LİSTESİ'!$B$4:$H$764,5,0)))</f>
        <v/>
      </c>
      <c r="F93" s="131" t="str">
        <f>IF(ISERROR(VLOOKUP(B93,'KAYIT LİSTESİ'!$B$4:$H$764,6,0)),"",(VLOOKUP(B93,'KAYIT LİSTESİ'!$B$4:$H$764,6,0)))</f>
        <v/>
      </c>
      <c r="G93" s="134"/>
      <c r="H93" s="92"/>
      <c r="I93" s="127">
        <v>5</v>
      </c>
      <c r="J93" s="128" t="s">
        <v>659</v>
      </c>
      <c r="K93" s="133" t="str">
        <f>IF(ISERROR(VLOOKUP(J93,'KAYIT LİSTESİ'!$B$4:$H$764,2,0)),"",(VLOOKUP(J93,'KAYIT LİSTESİ'!$B$4:$H$764,2,0)))</f>
        <v/>
      </c>
      <c r="L93" s="130" t="str">
        <f>IF(ISERROR(VLOOKUP(J93,'KAYIT LİSTESİ'!$B$4:$H$764,4,0)),"",(VLOOKUP(J93,'KAYIT LİSTESİ'!$B$4:$H$764,4,0)))</f>
        <v/>
      </c>
      <c r="M93" s="131" t="str">
        <f>IF(ISERROR(VLOOKUP(J93,'KAYIT LİSTESİ'!$B$4:$H$764,5,0)),"",(VLOOKUP(J93,'KAYIT LİSTESİ'!$B$4:$H$764,5,0)))</f>
        <v/>
      </c>
      <c r="N93" s="131" t="str">
        <f>IF(ISERROR(VLOOKUP(J93,'KAYIT LİSTESİ'!$B$4:$H$764,6,0)),"",(VLOOKUP(J93,'KAYIT LİSTESİ'!$B$4:$H$764,6,0)))</f>
        <v/>
      </c>
      <c r="O93" s="134"/>
    </row>
    <row r="94" spans="1:15" ht="34.5" customHeight="1" x14ac:dyDescent="0.2">
      <c r="A94" s="127">
        <v>3</v>
      </c>
      <c r="B94" s="128" t="s">
        <v>639</v>
      </c>
      <c r="C94" s="133" t="str">
        <f>IF(ISERROR(VLOOKUP(B94,'KAYIT LİSTESİ'!$B$4:$H$764,2,0)),"",(VLOOKUP(B94,'KAYIT LİSTESİ'!$B$4:$H$764,2,0)))</f>
        <v/>
      </c>
      <c r="D94" s="130" t="str">
        <f>IF(ISERROR(VLOOKUP(B94,'KAYIT LİSTESİ'!$B$4:$H$764,4,0)),"",(VLOOKUP(B94,'KAYIT LİSTESİ'!$B$4:$H$764,4,0)))</f>
        <v/>
      </c>
      <c r="E94" s="131" t="str">
        <f>IF(ISERROR(VLOOKUP(B94,'KAYIT LİSTESİ'!$B$4:$H$764,5,0)),"",(VLOOKUP(B94,'KAYIT LİSTESİ'!$B$4:$H$764,5,0)))</f>
        <v/>
      </c>
      <c r="F94" s="131" t="str">
        <f>IF(ISERROR(VLOOKUP(B94,'KAYIT LİSTESİ'!$B$4:$H$764,6,0)),"",(VLOOKUP(B94,'KAYIT LİSTESİ'!$B$4:$H$764,6,0)))</f>
        <v/>
      </c>
      <c r="G94" s="134"/>
      <c r="H94" s="92"/>
      <c r="I94" s="127">
        <v>6</v>
      </c>
      <c r="J94" s="128" t="s">
        <v>660</v>
      </c>
      <c r="K94" s="133" t="str">
        <f>IF(ISERROR(VLOOKUP(J94,'KAYIT LİSTESİ'!$B$4:$H$764,2,0)),"",(VLOOKUP(J94,'KAYIT LİSTESİ'!$B$4:$H$764,2,0)))</f>
        <v/>
      </c>
      <c r="L94" s="130" t="str">
        <f>IF(ISERROR(VLOOKUP(J94,'KAYIT LİSTESİ'!$B$4:$H$764,4,0)),"",(VLOOKUP(J94,'KAYIT LİSTESİ'!$B$4:$H$764,4,0)))</f>
        <v/>
      </c>
      <c r="M94" s="131" t="str">
        <f>IF(ISERROR(VLOOKUP(J94,'KAYIT LİSTESİ'!$B$4:$H$764,5,0)),"",(VLOOKUP(J94,'KAYIT LİSTESİ'!$B$4:$H$764,5,0)))</f>
        <v/>
      </c>
      <c r="N94" s="131" t="str">
        <f>IF(ISERROR(VLOOKUP(J94,'KAYIT LİSTESİ'!$B$4:$H$764,6,0)),"",(VLOOKUP(J94,'KAYIT LİSTESİ'!$B$4:$H$764,6,0)))</f>
        <v/>
      </c>
      <c r="O94" s="134"/>
    </row>
    <row r="95" spans="1:15" ht="34.5" customHeight="1" x14ac:dyDescent="0.2">
      <c r="A95" s="127">
        <v>4</v>
      </c>
      <c r="B95" s="128" t="s">
        <v>640</v>
      </c>
      <c r="C95" s="133" t="str">
        <f>IF(ISERROR(VLOOKUP(B95,'KAYIT LİSTESİ'!$B$4:$H$764,2,0)),"",(VLOOKUP(B95,'KAYIT LİSTESİ'!$B$4:$H$764,2,0)))</f>
        <v/>
      </c>
      <c r="D95" s="130" t="str">
        <f>IF(ISERROR(VLOOKUP(B95,'KAYIT LİSTESİ'!$B$4:$H$764,4,0)),"",(VLOOKUP(B95,'KAYIT LİSTESİ'!$B$4:$H$764,4,0)))</f>
        <v/>
      </c>
      <c r="E95" s="131" t="str">
        <f>IF(ISERROR(VLOOKUP(B95,'KAYIT LİSTESİ'!$B$4:$H$764,5,0)),"",(VLOOKUP(B95,'KAYIT LİSTESİ'!$B$4:$H$764,5,0)))</f>
        <v/>
      </c>
      <c r="F95" s="131" t="str">
        <f>IF(ISERROR(VLOOKUP(B95,'KAYIT LİSTESİ'!$B$4:$H$764,6,0)),"",(VLOOKUP(B95,'KAYIT LİSTESİ'!$B$4:$H$764,6,0)))</f>
        <v/>
      </c>
      <c r="G95" s="134"/>
      <c r="H95" s="92"/>
      <c r="I95" s="127">
        <v>7</v>
      </c>
      <c r="J95" s="128" t="s">
        <v>661</v>
      </c>
      <c r="K95" s="133" t="str">
        <f>IF(ISERROR(VLOOKUP(J95,'KAYIT LİSTESİ'!$B$4:$H$764,2,0)),"",(VLOOKUP(J95,'KAYIT LİSTESİ'!$B$4:$H$764,2,0)))</f>
        <v/>
      </c>
      <c r="L95" s="130" t="str">
        <f>IF(ISERROR(VLOOKUP(J95,'KAYIT LİSTESİ'!$B$4:$H$764,4,0)),"",(VLOOKUP(J95,'KAYIT LİSTESİ'!$B$4:$H$764,4,0)))</f>
        <v/>
      </c>
      <c r="M95" s="131" t="str">
        <f>IF(ISERROR(VLOOKUP(J95,'KAYIT LİSTESİ'!$B$4:$H$764,5,0)),"",(VLOOKUP(J95,'KAYIT LİSTESİ'!$B$4:$H$764,5,0)))</f>
        <v/>
      </c>
      <c r="N95" s="131" t="str">
        <f>IF(ISERROR(VLOOKUP(J95,'KAYIT LİSTESİ'!$B$4:$H$764,6,0)),"",(VLOOKUP(J95,'KAYIT LİSTESİ'!$B$4:$H$764,6,0)))</f>
        <v/>
      </c>
      <c r="O95" s="134"/>
    </row>
    <row r="96" spans="1:15" ht="34.5" customHeight="1" x14ac:dyDescent="0.2">
      <c r="A96" s="127">
        <v>5</v>
      </c>
      <c r="B96" s="128" t="s">
        <v>641</v>
      </c>
      <c r="C96" s="133" t="str">
        <f>IF(ISERROR(VLOOKUP(B96,'KAYIT LİSTESİ'!$B$4:$H$764,2,0)),"",(VLOOKUP(B96,'KAYIT LİSTESİ'!$B$4:$H$764,2,0)))</f>
        <v/>
      </c>
      <c r="D96" s="130" t="str">
        <f>IF(ISERROR(VLOOKUP(B96,'KAYIT LİSTESİ'!$B$4:$H$764,4,0)),"",(VLOOKUP(B96,'KAYIT LİSTESİ'!$B$4:$H$764,4,0)))</f>
        <v/>
      </c>
      <c r="E96" s="131" t="str">
        <f>IF(ISERROR(VLOOKUP(B96,'KAYIT LİSTESİ'!$B$4:$H$764,5,0)),"",(VLOOKUP(B96,'KAYIT LİSTESİ'!$B$4:$H$764,5,0)))</f>
        <v/>
      </c>
      <c r="F96" s="131" t="str">
        <f>IF(ISERROR(VLOOKUP(B96,'KAYIT LİSTESİ'!$B$4:$H$764,6,0)),"",(VLOOKUP(B96,'KAYIT LİSTESİ'!$B$4:$H$764,6,0)))</f>
        <v/>
      </c>
      <c r="G96" s="134"/>
      <c r="H96" s="90"/>
      <c r="I96" s="127">
        <v>8</v>
      </c>
      <c r="J96" s="128" t="s">
        <v>671</v>
      </c>
      <c r="K96" s="133" t="str">
        <f>IF(ISERROR(VLOOKUP(J96,'KAYIT LİSTESİ'!$B$4:$H$764,2,0)),"",(VLOOKUP(J96,'KAYIT LİSTESİ'!$B$4:$H$764,2,0)))</f>
        <v/>
      </c>
      <c r="L96" s="130" t="str">
        <f>IF(ISERROR(VLOOKUP(J96,'KAYIT LİSTESİ'!$B$4:$H$764,4,0)),"",(VLOOKUP(J96,'KAYIT LİSTESİ'!$B$4:$H$764,4,0)))</f>
        <v/>
      </c>
      <c r="M96" s="131" t="str">
        <f>IF(ISERROR(VLOOKUP(J96,'KAYIT LİSTESİ'!$B$4:$H$764,5,0)),"",(VLOOKUP(J96,'KAYIT LİSTESİ'!$B$4:$H$764,5,0)))</f>
        <v/>
      </c>
      <c r="N96" s="131" t="str">
        <f>IF(ISERROR(VLOOKUP(J96,'KAYIT LİSTESİ'!$B$4:$H$764,6,0)),"",(VLOOKUP(J96,'KAYIT LİSTESİ'!$B$4:$H$764,6,0)))</f>
        <v/>
      </c>
      <c r="O96" s="134"/>
    </row>
    <row r="97" spans="1:8" ht="34.5" customHeight="1" x14ac:dyDescent="0.2">
      <c r="A97" s="127">
        <v>6</v>
      </c>
      <c r="B97" s="128" t="s">
        <v>642</v>
      </c>
      <c r="C97" s="133" t="str">
        <f>IF(ISERROR(VLOOKUP(B97,'KAYIT LİSTESİ'!$B$4:$H$764,2,0)),"",(VLOOKUP(B97,'KAYIT LİSTESİ'!$B$4:$H$764,2,0)))</f>
        <v/>
      </c>
      <c r="D97" s="130" t="str">
        <f>IF(ISERROR(VLOOKUP(B97,'KAYIT LİSTESİ'!$B$4:$H$764,4,0)),"",(VLOOKUP(B97,'KAYIT LİSTESİ'!$B$4:$H$764,4,0)))</f>
        <v/>
      </c>
      <c r="E97" s="131" t="str">
        <f>IF(ISERROR(VLOOKUP(B97,'KAYIT LİSTESİ'!$B$4:$H$764,5,0)),"",(VLOOKUP(B97,'KAYIT LİSTESİ'!$B$4:$H$764,5,0)))</f>
        <v/>
      </c>
      <c r="F97" s="131" t="str">
        <f>IF(ISERROR(VLOOKUP(B97,'KAYIT LİSTESİ'!$B$4:$H$764,6,0)),"",(VLOOKUP(B97,'KAYIT LİSTESİ'!$B$4:$H$764,6,0)))</f>
        <v/>
      </c>
      <c r="G97" s="134"/>
      <c r="H97" s="90"/>
    </row>
    <row r="98" spans="1:8" ht="34.5" customHeight="1" x14ac:dyDescent="0.2">
      <c r="A98" s="127">
        <v>7</v>
      </c>
      <c r="B98" s="128" t="s">
        <v>643</v>
      </c>
      <c r="C98" s="133" t="str">
        <f>IF(ISERROR(VLOOKUP(B98,'KAYIT LİSTESİ'!$B$4:$H$764,2,0)),"",(VLOOKUP(B98,'KAYIT LİSTESİ'!$B$4:$H$764,2,0)))</f>
        <v/>
      </c>
      <c r="D98" s="130" t="str">
        <f>IF(ISERROR(VLOOKUP(B98,'KAYIT LİSTESİ'!$B$4:$H$764,4,0)),"",(VLOOKUP(B98,'KAYIT LİSTESİ'!$B$4:$H$764,4,0)))</f>
        <v/>
      </c>
      <c r="E98" s="131" t="str">
        <f>IF(ISERROR(VLOOKUP(B98,'KAYIT LİSTESİ'!$B$4:$H$764,5,0)),"",(VLOOKUP(B98,'KAYIT LİSTESİ'!$B$4:$H$764,5,0)))</f>
        <v/>
      </c>
      <c r="F98" s="131" t="str">
        <f>IF(ISERROR(VLOOKUP(B98,'KAYIT LİSTESİ'!$B$4:$H$764,6,0)),"",(VLOOKUP(B98,'KAYIT LİSTESİ'!$B$4:$H$764,6,0)))</f>
        <v/>
      </c>
      <c r="G98" s="134"/>
      <c r="H98" s="90"/>
    </row>
    <row r="99" spans="1:8" ht="34.5" customHeight="1" x14ac:dyDescent="0.2">
      <c r="A99" s="127">
        <v>8</v>
      </c>
      <c r="B99" s="128" t="s">
        <v>644</v>
      </c>
      <c r="C99" s="133" t="str">
        <f>IF(ISERROR(VLOOKUP(B99,'KAYIT LİSTESİ'!$B$4:$H$764,2,0)),"",(VLOOKUP(B99,'KAYIT LİSTESİ'!$B$4:$H$764,2,0)))</f>
        <v/>
      </c>
      <c r="D99" s="130" t="str">
        <f>IF(ISERROR(VLOOKUP(B99,'KAYIT LİSTESİ'!$B$4:$H$764,4,0)),"",(VLOOKUP(B99,'KAYIT LİSTESİ'!$B$4:$H$764,4,0)))</f>
        <v/>
      </c>
      <c r="E99" s="131" t="str">
        <f>IF(ISERROR(VLOOKUP(B99,'KAYIT LİSTESİ'!$B$4:$H$764,5,0)),"",(VLOOKUP(B99,'KAYIT LİSTESİ'!$B$4:$H$764,5,0)))</f>
        <v/>
      </c>
      <c r="F99" s="131" t="str">
        <f>IF(ISERROR(VLOOKUP(B99,'KAYIT LİSTESİ'!$B$4:$H$764,6,0)),"",(VLOOKUP(B99,'KAYIT LİSTESİ'!$B$4:$H$764,6,0)))</f>
        <v/>
      </c>
      <c r="G99" s="134"/>
      <c r="H99" s="90"/>
    </row>
    <row r="100" spans="1:8" ht="34.5" customHeight="1" x14ac:dyDescent="0.2">
      <c r="H100" s="90"/>
    </row>
    <row r="101" spans="1:8" ht="34.5" customHeight="1" x14ac:dyDescent="0.2">
      <c r="H101" s="90"/>
    </row>
    <row r="102" spans="1:8" ht="34.5" customHeight="1" x14ac:dyDescent="0.2">
      <c r="H102" s="90"/>
    </row>
    <row r="103" spans="1:8" ht="34.5" customHeight="1" x14ac:dyDescent="0.2">
      <c r="H103" s="90"/>
    </row>
    <row r="104" spans="1:8" ht="34.5" customHeight="1" x14ac:dyDescent="0.2">
      <c r="H104" s="90"/>
    </row>
    <row r="105" spans="1:8" ht="34.5" customHeight="1" x14ac:dyDescent="0.2">
      <c r="H105" s="90"/>
    </row>
    <row r="106" spans="1:8" ht="34.5" customHeight="1" x14ac:dyDescent="0.2">
      <c r="H106" s="90"/>
    </row>
    <row r="107" spans="1:8" ht="34.5" customHeight="1" x14ac:dyDescent="0.2">
      <c r="H107" s="90"/>
    </row>
    <row r="108" spans="1:8" ht="34.5" customHeight="1" x14ac:dyDescent="0.2">
      <c r="H108" s="90"/>
    </row>
    <row r="109" spans="1:8" ht="34.5" customHeight="1" x14ac:dyDescent="0.2">
      <c r="H109" s="90"/>
    </row>
    <row r="110" spans="1:8" ht="34.5" customHeight="1" x14ac:dyDescent="0.2">
      <c r="H110" s="90"/>
    </row>
    <row r="111" spans="1:8" ht="34.5" customHeight="1" x14ac:dyDescent="0.2">
      <c r="H111" s="90"/>
    </row>
    <row r="112" spans="1:8" ht="34.5" customHeight="1" x14ac:dyDescent="0.2">
      <c r="H112" s="90"/>
    </row>
    <row r="113" spans="8:8" ht="34.5" customHeight="1" x14ac:dyDescent="0.2">
      <c r="H113" s="90"/>
    </row>
    <row r="114" spans="8:8" ht="98.25" customHeight="1" x14ac:dyDescent="0.2">
      <c r="H114" s="90"/>
    </row>
    <row r="115" spans="8:8" ht="98.25" customHeight="1" x14ac:dyDescent="0.2">
      <c r="H115" s="90"/>
    </row>
    <row r="116" spans="8:8" ht="98.25" customHeight="1" x14ac:dyDescent="0.2">
      <c r="H116" s="90"/>
    </row>
    <row r="117" spans="8:8" ht="98.25" customHeight="1" x14ac:dyDescent="0.2">
      <c r="H117" s="90"/>
    </row>
    <row r="118" spans="8:8" ht="98.25" customHeight="1" x14ac:dyDescent="0.2">
      <c r="H118" s="90"/>
    </row>
    <row r="119" spans="8:8" ht="98.25" customHeight="1" x14ac:dyDescent="0.2">
      <c r="H119" s="90"/>
    </row>
    <row r="120" spans="8:8" ht="98.25" customHeight="1" x14ac:dyDescent="0.2">
      <c r="H120" s="90"/>
    </row>
    <row r="121" spans="8:8" ht="98.25" customHeight="1" x14ac:dyDescent="0.2">
      <c r="H121" s="90"/>
    </row>
    <row r="122" spans="8:8" ht="34.5" customHeight="1" x14ac:dyDescent="0.2">
      <c r="H122" s="90"/>
    </row>
    <row r="123" spans="8:8" ht="111" customHeight="1" x14ac:dyDescent="0.2">
      <c r="H123" s="89"/>
    </row>
    <row r="124" spans="8:8" ht="111" customHeight="1" x14ac:dyDescent="0.2">
      <c r="H124" s="89"/>
    </row>
    <row r="125" spans="8:8" ht="111" customHeight="1" x14ac:dyDescent="0.2">
      <c r="H125" s="89"/>
    </row>
    <row r="126" spans="8:8" ht="111" customHeight="1" x14ac:dyDescent="0.2">
      <c r="H126" s="89"/>
    </row>
    <row r="127" spans="8:8" ht="111" customHeight="1" x14ac:dyDescent="0.2">
      <c r="H127" s="89"/>
    </row>
    <row r="128" spans="8:8" ht="111" customHeight="1" x14ac:dyDescent="0.2">
      <c r="H128" s="89"/>
    </row>
    <row r="129" spans="8:8" ht="117" customHeight="1" x14ac:dyDescent="0.2">
      <c r="H129" s="89"/>
    </row>
    <row r="130" spans="8:8" ht="117" customHeight="1" x14ac:dyDescent="0.2">
      <c r="H130" s="90"/>
    </row>
    <row r="131" spans="8:8" ht="117" customHeight="1" x14ac:dyDescent="0.2">
      <c r="H131" s="90"/>
    </row>
    <row r="132" spans="8:8" ht="117" customHeight="1" x14ac:dyDescent="0.2">
      <c r="H132" s="90"/>
    </row>
    <row r="133" spans="8:8" ht="18" x14ac:dyDescent="0.2">
      <c r="H133" s="90"/>
    </row>
    <row r="134" spans="8:8" ht="18" x14ac:dyDescent="0.2">
      <c r="H134" s="90"/>
    </row>
    <row r="135" spans="8:8" ht="18" x14ac:dyDescent="0.2">
      <c r="H135" s="90"/>
    </row>
    <row r="136" spans="8:8" ht="18" x14ac:dyDescent="0.2">
      <c r="H136" s="90"/>
    </row>
    <row r="137" spans="8:8" ht="18" x14ac:dyDescent="0.2">
      <c r="H137" s="90"/>
    </row>
    <row r="138" spans="8:8" ht="18" x14ac:dyDescent="0.2">
      <c r="H138" s="90"/>
    </row>
    <row r="139" spans="8:8" ht="18" x14ac:dyDescent="0.2">
      <c r="H139" s="90"/>
    </row>
    <row r="140" spans="8:8" ht="18" x14ac:dyDescent="0.2">
      <c r="H140" s="90"/>
    </row>
    <row r="141" spans="8:8" ht="18" x14ac:dyDescent="0.2">
      <c r="H141" s="90"/>
    </row>
    <row r="142" spans="8:8" ht="18" x14ac:dyDescent="0.2">
      <c r="H142" s="90"/>
    </row>
  </sheetData>
  <mergeCells count="22">
    <mergeCell ref="A60:G60"/>
    <mergeCell ref="A70:G70"/>
    <mergeCell ref="A80:G80"/>
    <mergeCell ref="A90:G90"/>
    <mergeCell ref="I67:O67"/>
    <mergeCell ref="I77:O77"/>
    <mergeCell ref="I87:O87"/>
    <mergeCell ref="A50:G50"/>
    <mergeCell ref="I56:O56"/>
    <mergeCell ref="A14:G14"/>
    <mergeCell ref="A34:G34"/>
    <mergeCell ref="A1:O1"/>
    <mergeCell ref="A2:H2"/>
    <mergeCell ref="I2:O2"/>
    <mergeCell ref="I40:O40"/>
    <mergeCell ref="A24:G24"/>
    <mergeCell ref="I3:O3"/>
    <mergeCell ref="A3:H3"/>
    <mergeCell ref="I4:O4"/>
    <mergeCell ref="I14:O14"/>
    <mergeCell ref="I24:O24"/>
    <mergeCell ref="A4:G4"/>
  </mergeCells>
  <printOptions horizontalCentered="1"/>
  <pageMargins left="0.23622047244094491" right="0.23622047244094491" top="0.18" bottom="0.17" header="0.17" footer="0.17"/>
  <pageSetup paperSize="9" scale="27" fitToHeight="0" orientation="portrait" r:id="rId1"/>
  <rowBreaks count="2" manualBreakCount="2">
    <brk id="99" max="14" man="1"/>
    <brk id="106" max="14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86"/>
  <sheetViews>
    <sheetView view="pageBreakPreview" topLeftCell="A31" zoomScale="40" zoomScaleNormal="100" zoomScaleSheetLayoutView="40" workbookViewId="0">
      <selection activeCell="A31" sqref="A31:A39"/>
    </sheetView>
  </sheetViews>
  <sheetFormatPr defaultRowHeight="12.75" x14ac:dyDescent="0.2"/>
  <cols>
    <col min="2" max="2" width="73.85546875" customWidth="1"/>
    <col min="3" max="3" width="19" customWidth="1"/>
    <col min="4" max="4" width="13" customWidth="1"/>
    <col min="5" max="5" width="19" customWidth="1"/>
    <col min="6" max="6" width="13" customWidth="1"/>
    <col min="7" max="7" width="19" customWidth="1"/>
    <col min="8" max="8" width="13" customWidth="1"/>
    <col min="9" max="9" width="19" customWidth="1"/>
    <col min="10" max="10" width="13" customWidth="1"/>
    <col min="11" max="11" width="19" customWidth="1"/>
    <col min="12" max="12" width="13" customWidth="1"/>
    <col min="13" max="13" width="19" customWidth="1"/>
    <col min="14" max="14" width="13" customWidth="1"/>
    <col min="15" max="15" width="19" customWidth="1"/>
    <col min="16" max="16" width="13" customWidth="1"/>
    <col min="17" max="17" width="19" customWidth="1"/>
    <col min="18" max="18" width="14.140625" customWidth="1"/>
    <col min="19" max="20" width="16" customWidth="1"/>
    <col min="21" max="21" width="18.5703125" customWidth="1"/>
  </cols>
  <sheetData>
    <row r="1" spans="1:21" ht="69" customHeight="1" x14ac:dyDescent="0.2">
      <c r="A1" s="401" t="str">
        <f>('YARIŞMA BİLGİLERİ'!A2)</f>
        <v>Gençlik ve Spor Bakanlığı
Spor Genel Müdürlüğü
Spor Faaliyetleri Daire Başkanlığı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</row>
    <row r="2" spans="1:21" ht="43.5" customHeight="1" x14ac:dyDescent="0.2">
      <c r="A2" s="402" t="str">
        <f>'YARIŞMA BİLGİLERİ'!F19</f>
        <v>TÜRKİYE’NİN EN HIZLISI İL SEÇME YARIŞLARI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</row>
    <row r="3" spans="1:21" ht="39" customHeight="1" x14ac:dyDescent="0.2">
      <c r="A3" s="403" t="s">
        <v>114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</row>
    <row r="4" spans="1:21" ht="50.25" customHeight="1" x14ac:dyDescent="0.2">
      <c r="A4" s="404" t="str">
        <f>'YARIŞMA BİLGİLERİ'!F21</f>
        <v>2005-2006-2007-2008-2009  DOĞUMLU ERKEKLER</v>
      </c>
      <c r="B4" s="404"/>
      <c r="C4" s="404"/>
      <c r="D4" s="404"/>
      <c r="E4" s="404"/>
      <c r="F4" s="404"/>
      <c r="G4" s="404"/>
      <c r="H4" s="404"/>
      <c r="I4" s="404"/>
      <c r="J4" s="404"/>
      <c r="K4" s="404" t="s">
        <v>118</v>
      </c>
      <c r="L4" s="404"/>
      <c r="M4" s="404"/>
      <c r="N4" s="404"/>
      <c r="O4" s="404"/>
      <c r="P4" s="404"/>
      <c r="Q4" s="404"/>
      <c r="R4" s="404"/>
      <c r="S4" s="404"/>
      <c r="T4" s="404"/>
      <c r="U4" s="404"/>
    </row>
    <row r="5" spans="1:21" ht="32.25" customHeight="1" x14ac:dyDescent="0.2">
      <c r="A5" s="101"/>
      <c r="B5" s="101"/>
      <c r="C5" s="101"/>
      <c r="D5" s="101"/>
      <c r="E5" s="122"/>
      <c r="F5" s="122"/>
      <c r="G5" s="101"/>
      <c r="H5" s="101"/>
      <c r="I5" s="122"/>
      <c r="J5" s="122"/>
      <c r="K5" s="122"/>
      <c r="L5" s="122"/>
      <c r="M5" s="405">
        <f ca="1">NOW()</f>
        <v>43576.699346180554</v>
      </c>
      <c r="N5" s="405"/>
      <c r="O5" s="405"/>
      <c r="P5" s="405"/>
      <c r="Q5" s="405"/>
      <c r="R5" s="405"/>
      <c r="S5" s="405"/>
      <c r="T5" s="405"/>
      <c r="U5" s="405"/>
    </row>
    <row r="6" spans="1:21" ht="69" customHeight="1" x14ac:dyDescent="0.2">
      <c r="A6" s="414" t="s">
        <v>79</v>
      </c>
      <c r="B6" s="415" t="s">
        <v>108</v>
      </c>
      <c r="C6" s="418" t="s">
        <v>74</v>
      </c>
      <c r="D6" s="418"/>
      <c r="E6" s="416" t="s">
        <v>94</v>
      </c>
      <c r="F6" s="417"/>
      <c r="G6" s="416" t="s">
        <v>88</v>
      </c>
      <c r="H6" s="417"/>
      <c r="I6" s="412" t="s">
        <v>76</v>
      </c>
      <c r="J6" s="412"/>
      <c r="K6" s="410" t="s">
        <v>90</v>
      </c>
      <c r="L6" s="411"/>
      <c r="M6" s="410" t="s">
        <v>270</v>
      </c>
      <c r="N6" s="411"/>
      <c r="O6" s="410" t="s">
        <v>78</v>
      </c>
      <c r="P6" s="411"/>
      <c r="Q6" s="410" t="s">
        <v>89</v>
      </c>
      <c r="R6" s="411"/>
      <c r="S6" s="409" t="s">
        <v>121</v>
      </c>
      <c r="T6" s="231"/>
      <c r="U6" s="230"/>
    </row>
    <row r="7" spans="1:21" ht="27" customHeight="1" x14ac:dyDescent="0.2">
      <c r="A7" s="414"/>
      <c r="B7" s="415"/>
      <c r="C7" s="87" t="s">
        <v>18</v>
      </c>
      <c r="D7" s="88" t="s">
        <v>66</v>
      </c>
      <c r="E7" s="87" t="s">
        <v>18</v>
      </c>
      <c r="F7" s="88" t="s">
        <v>66</v>
      </c>
      <c r="G7" s="87" t="s">
        <v>18</v>
      </c>
      <c r="H7" s="88" t="s">
        <v>66</v>
      </c>
      <c r="I7" s="87" t="s">
        <v>18</v>
      </c>
      <c r="J7" s="88" t="s">
        <v>66</v>
      </c>
      <c r="K7" s="87" t="s">
        <v>18</v>
      </c>
      <c r="L7" s="88" t="s">
        <v>66</v>
      </c>
      <c r="M7" s="87" t="s">
        <v>18</v>
      </c>
      <c r="N7" s="88" t="s">
        <v>66</v>
      </c>
      <c r="O7" s="87" t="s">
        <v>18</v>
      </c>
      <c r="P7" s="88" t="s">
        <v>66</v>
      </c>
      <c r="Q7" s="87" t="s">
        <v>18</v>
      </c>
      <c r="R7" s="88" t="s">
        <v>66</v>
      </c>
      <c r="S7" s="409"/>
      <c r="T7" s="231"/>
      <c r="U7" s="230"/>
    </row>
    <row r="8" spans="1:21" ht="66" customHeight="1" x14ac:dyDescent="0.2">
      <c r="A8" s="124">
        <v>1</v>
      </c>
      <c r="B8" s="123" t="s">
        <v>648</v>
      </c>
      <c r="C8" s="140" t="str">
        <f>IF(ISERROR(VLOOKUP(B8,'80M 2005'!$O$8:$S$983,2,0)),"",(VLOOKUP(B8,'80M 2005'!$O$8:$S$983,2,0)))</f>
        <v/>
      </c>
      <c r="D8" s="297" t="str">
        <f>IF(ISERROR(VLOOKUP(B8,'80M 2005'!$O$8:$S$1000,5,0)),"",(VLOOKUP(B8,'80M 2005'!$O$8:$S$1000,5,0)))</f>
        <v/>
      </c>
      <c r="E8" s="142" t="str">
        <f>IF(ISERROR(VLOOKUP(B8,#REF!,2,0)),"",(VLOOKUP(B8,#REF!,2,0)))</f>
        <v/>
      </c>
      <c r="F8" s="225" t="str">
        <f>IF(ISERROR(VLOOKUP(B8,#REF!,5,0)),"",(VLOOKUP(B8,#REF!,5,0)))</f>
        <v/>
      </c>
      <c r="G8" s="142" t="str">
        <f>IF(ISERROR(VLOOKUP(B8,#REF!,2,0)),"",(VLOOKUP(B8,#REF!,2,0)))</f>
        <v/>
      </c>
      <c r="H8" s="225" t="str">
        <f>IF(ISERROR(VLOOKUP(B8,#REF!,4,0)),"",(VLOOKUP(B8,#REF!,4,0)))</f>
        <v/>
      </c>
      <c r="I8" s="143" t="str">
        <f>IF(ISERROR(VLOOKUP(B8,#REF!,62,0)),"",(VLOOKUP(B8,#REF!,62,0)))</f>
        <v/>
      </c>
      <c r="J8" s="225" t="str">
        <f>IF(ISERROR(VLOOKUP(B8,#REF!,63,0)),"",(VLOOKUP(B8,#REF!,63,0)))</f>
        <v/>
      </c>
      <c r="K8" s="143" t="str">
        <f>IF(ISERROR(VLOOKUP(B8,#REF!,9,0)),"",(VLOOKUP(B8,#REF!,9,0)))</f>
        <v/>
      </c>
      <c r="L8" s="225" t="str">
        <f>IF(ISERROR(VLOOKUP(B8,#REF!,10,0)),"",(VLOOKUP(B8,#REF!,10,0)))</f>
        <v/>
      </c>
      <c r="M8" s="141" t="str">
        <f>IF(ISERROR(VLOOKUP(B8,#REF!,2,0)),"",(VLOOKUP(B8,#REF!,2,0)))</f>
        <v/>
      </c>
      <c r="N8" s="225" t="str">
        <f>IF(ISERROR(VLOOKUP(B8,#REF!,5,0)),"",(VLOOKUP(B8,#REF!,5,0)))</f>
        <v/>
      </c>
      <c r="O8" s="143" t="str">
        <f>IF(ISERROR(VLOOKUP(B8,#REF!,9,0)),"",(VLOOKUP(B8,#REF!,9,0)))</f>
        <v/>
      </c>
      <c r="P8" s="225" t="str">
        <f>IF(ISERROR(VLOOKUP(B8,#REF!,10,0)),"",(VLOOKUP(B8,#REF!,10,0)))</f>
        <v/>
      </c>
      <c r="Q8" s="143" t="str">
        <f>IF(ISERROR(VLOOKUP(B8,#REF!,9,0)),"",(VLOOKUP(B8,#REF!,9,0)))</f>
        <v/>
      </c>
      <c r="R8" s="225" t="str">
        <f>IF(ISERROR(VLOOKUP(B8,#REF!,10,0)),"",(VLOOKUP(B8,#REF!,10,0)))</f>
        <v/>
      </c>
      <c r="S8" s="229">
        <f t="shared" ref="S8:S16" si="0">SUM(D8,F8,H8,J8,L8,N8,P8,R8)</f>
        <v>0</v>
      </c>
      <c r="T8" s="231"/>
      <c r="U8" s="230"/>
    </row>
    <row r="9" spans="1:21" ht="66" customHeight="1" x14ac:dyDescent="0.2">
      <c r="A9" s="124">
        <v>2</v>
      </c>
      <c r="B9" s="123" t="s">
        <v>653</v>
      </c>
      <c r="C9" s="140" t="str">
        <f>IF(ISERROR(VLOOKUP(B9,'80M 2005'!$O$8:$S$983,2,0)),"",(VLOOKUP(B9,'80M 2005'!$O$8:$S$983,2,0)))</f>
        <v/>
      </c>
      <c r="D9" s="297" t="str">
        <f>IF(ISERROR(VLOOKUP(B9,'80M 2005'!$O$8:$S$1000,5,0)),"",(VLOOKUP(B9,'80M 2005'!$O$8:$S$1000,5,0)))</f>
        <v/>
      </c>
      <c r="E9" s="142" t="str">
        <f>IF(ISERROR(VLOOKUP(B9,#REF!,2,0)),"",(VLOOKUP(B9,#REF!,2,0)))</f>
        <v/>
      </c>
      <c r="F9" s="225" t="str">
        <f>IF(ISERROR(VLOOKUP(B9,#REF!,5,0)),"",(VLOOKUP(B9,#REF!,5,0)))</f>
        <v/>
      </c>
      <c r="G9" s="142" t="str">
        <f>IF(ISERROR(VLOOKUP(B9,#REF!,2,0)),"",(VLOOKUP(B9,#REF!,2,0)))</f>
        <v/>
      </c>
      <c r="H9" s="225" t="str">
        <f>IF(ISERROR(VLOOKUP(B9,#REF!,4,0)),"",(VLOOKUP(B9,#REF!,4,0)))</f>
        <v/>
      </c>
      <c r="I9" s="143" t="str">
        <f>IF(ISERROR(VLOOKUP(B9,#REF!,62,0)),"",(VLOOKUP(B9,#REF!,62,0)))</f>
        <v/>
      </c>
      <c r="J9" s="225" t="str">
        <f>IF(ISERROR(VLOOKUP(B9,#REF!,63,0)),"",(VLOOKUP(B9,#REF!,63,0)))</f>
        <v/>
      </c>
      <c r="K9" s="143" t="str">
        <f>IF(ISERROR(VLOOKUP(B9,#REF!,9,0)),"",(VLOOKUP(B9,#REF!,9,0)))</f>
        <v/>
      </c>
      <c r="L9" s="225" t="str">
        <f>IF(ISERROR(VLOOKUP(B9,#REF!,10,0)),"",(VLOOKUP(B9,#REF!,10,0)))</f>
        <v/>
      </c>
      <c r="M9" s="141" t="str">
        <f>IF(ISERROR(VLOOKUP(B9,#REF!,2,0)),"",(VLOOKUP(B9,#REF!,2,0)))</f>
        <v/>
      </c>
      <c r="N9" s="225" t="str">
        <f>IF(ISERROR(VLOOKUP(B9,#REF!,5,0)),"",(VLOOKUP(B9,#REF!,5,0)))</f>
        <v/>
      </c>
      <c r="O9" s="143" t="str">
        <f>IF(ISERROR(VLOOKUP(B9,#REF!,9,0)),"",(VLOOKUP(B9,#REF!,9,0)))</f>
        <v/>
      </c>
      <c r="P9" s="225" t="str">
        <f>IF(ISERROR(VLOOKUP(B9,#REF!,10,0)),"",(VLOOKUP(B9,#REF!,10,0)))</f>
        <v/>
      </c>
      <c r="Q9" s="143" t="str">
        <f>IF(ISERROR(VLOOKUP(B9,#REF!,9,0)),"",(VLOOKUP(B9,#REF!,9,0)))</f>
        <v/>
      </c>
      <c r="R9" s="225" t="str">
        <f>IF(ISERROR(VLOOKUP(B9,#REF!,10,0)),"",(VLOOKUP(B9,#REF!,10,0)))</f>
        <v/>
      </c>
      <c r="S9" s="229">
        <f t="shared" si="0"/>
        <v>0</v>
      </c>
      <c r="T9" s="231"/>
      <c r="U9" s="230"/>
    </row>
    <row r="10" spans="1:21" ht="66" customHeight="1" x14ac:dyDescent="0.2">
      <c r="A10" s="124">
        <v>3</v>
      </c>
      <c r="B10" s="123" t="s">
        <v>647</v>
      </c>
      <c r="C10" s="140" t="str">
        <f>IF(ISERROR(VLOOKUP(B10,'80M 2005'!$O$8:$S$983,2,0)),"",(VLOOKUP(B10,'80M 2005'!$O$8:$S$983,2,0)))</f>
        <v/>
      </c>
      <c r="D10" s="297" t="str">
        <f>IF(ISERROR(VLOOKUP(B10,'80M 2005'!$O$8:$S$1000,5,0)),"",(VLOOKUP(B10,'80M 2005'!$O$8:$S$1000,5,0)))</f>
        <v/>
      </c>
      <c r="E10" s="142" t="str">
        <f>IF(ISERROR(VLOOKUP(B10,#REF!,2,0)),"",(VLOOKUP(B10,#REF!,2,0)))</f>
        <v/>
      </c>
      <c r="F10" s="225" t="str">
        <f>IF(ISERROR(VLOOKUP(B10,#REF!,5,0)),"",(VLOOKUP(B10,#REF!,5,0)))</f>
        <v/>
      </c>
      <c r="G10" s="142" t="str">
        <f>IF(ISERROR(VLOOKUP(B10,#REF!,2,0)),"",(VLOOKUP(B10,#REF!,2,0)))</f>
        <v/>
      </c>
      <c r="H10" s="225" t="str">
        <f>IF(ISERROR(VLOOKUP(B10,#REF!,4,0)),"",(VLOOKUP(B10,#REF!,4,0)))</f>
        <v/>
      </c>
      <c r="I10" s="143" t="str">
        <f>IF(ISERROR(VLOOKUP(B10,#REF!,62,0)),"",(VLOOKUP(B10,#REF!,62,0)))</f>
        <v/>
      </c>
      <c r="J10" s="225" t="str">
        <f>IF(ISERROR(VLOOKUP(B10,#REF!,63,0)),"",(VLOOKUP(B10,#REF!,63,0)))</f>
        <v/>
      </c>
      <c r="K10" s="143" t="str">
        <f>IF(ISERROR(VLOOKUP(B10,#REF!,9,0)),"",(VLOOKUP(B10,#REF!,9,0)))</f>
        <v/>
      </c>
      <c r="L10" s="225" t="str">
        <f>IF(ISERROR(VLOOKUP(B10,#REF!,10,0)),"",(VLOOKUP(B10,#REF!,10,0)))</f>
        <v/>
      </c>
      <c r="M10" s="141" t="str">
        <f>IF(ISERROR(VLOOKUP(B10,#REF!,2,0)),"",(VLOOKUP(B10,#REF!,2,0)))</f>
        <v/>
      </c>
      <c r="N10" s="225" t="str">
        <f>IF(ISERROR(VLOOKUP(B10,#REF!,5,0)),"",(VLOOKUP(B10,#REF!,5,0)))</f>
        <v/>
      </c>
      <c r="O10" s="143" t="str">
        <f>IF(ISERROR(VLOOKUP(B10,#REF!,9,0)),"",(VLOOKUP(B10,#REF!,9,0)))</f>
        <v/>
      </c>
      <c r="P10" s="225" t="str">
        <f>IF(ISERROR(VLOOKUP(B10,#REF!,10,0)),"",(VLOOKUP(B10,#REF!,10,0)))</f>
        <v/>
      </c>
      <c r="Q10" s="143" t="str">
        <f>IF(ISERROR(VLOOKUP(B10,#REF!,9,0)),"",(VLOOKUP(B10,#REF!,9,0)))</f>
        <v/>
      </c>
      <c r="R10" s="225" t="str">
        <f>IF(ISERROR(VLOOKUP(B10,#REF!,10,0)),"",(VLOOKUP(B10,#REF!,10,0)))</f>
        <v/>
      </c>
      <c r="S10" s="229">
        <f t="shared" si="0"/>
        <v>0</v>
      </c>
      <c r="T10" s="231"/>
      <c r="U10" s="230"/>
    </row>
    <row r="11" spans="1:21" ht="66" customHeight="1" x14ac:dyDescent="0.2">
      <c r="A11" s="124">
        <v>4</v>
      </c>
      <c r="B11" s="123" t="s">
        <v>652</v>
      </c>
      <c r="C11" s="140" t="str">
        <f>IF(ISERROR(VLOOKUP(B11,'80M 2005'!$O$8:$S$983,2,0)),"",(VLOOKUP(B11,'80M 2005'!$O$8:$S$983,2,0)))</f>
        <v/>
      </c>
      <c r="D11" s="297" t="str">
        <f>IF(ISERROR(VLOOKUP(B11,'80M 2005'!$O$8:$S$1000,5,0)),"",(VLOOKUP(B11,'80M 2005'!$O$8:$S$1000,5,0)))</f>
        <v/>
      </c>
      <c r="E11" s="142" t="str">
        <f>IF(ISERROR(VLOOKUP(B11,#REF!,2,0)),"",(VLOOKUP(B11,#REF!,2,0)))</f>
        <v/>
      </c>
      <c r="F11" s="225" t="str">
        <f>IF(ISERROR(VLOOKUP(B11,#REF!,5,0)),"",(VLOOKUP(B11,#REF!,5,0)))</f>
        <v/>
      </c>
      <c r="G11" s="142" t="str">
        <f>IF(ISERROR(VLOOKUP(B11,#REF!,2,0)),"",(VLOOKUP(B11,#REF!,2,0)))</f>
        <v/>
      </c>
      <c r="H11" s="225" t="str">
        <f>IF(ISERROR(VLOOKUP(B11,#REF!,4,0)),"",(VLOOKUP(B11,#REF!,4,0)))</f>
        <v/>
      </c>
      <c r="I11" s="143" t="str">
        <f>IF(ISERROR(VLOOKUP(B11,#REF!,62,0)),"",(VLOOKUP(B11,#REF!,62,0)))</f>
        <v/>
      </c>
      <c r="J11" s="225" t="str">
        <f>IF(ISERROR(VLOOKUP(B11,#REF!,63,0)),"",(VLOOKUP(B11,#REF!,63,0)))</f>
        <v/>
      </c>
      <c r="K11" s="143" t="str">
        <f>IF(ISERROR(VLOOKUP(B11,#REF!,9,0)),"",(VLOOKUP(B11,#REF!,9,0)))</f>
        <v/>
      </c>
      <c r="L11" s="225" t="str">
        <f>IF(ISERROR(VLOOKUP(B11,#REF!,10,0)),"",(VLOOKUP(B11,#REF!,10,0)))</f>
        <v/>
      </c>
      <c r="M11" s="141" t="str">
        <f>IF(ISERROR(VLOOKUP(B11,#REF!,2,0)),"",(VLOOKUP(B11,#REF!,2,0)))</f>
        <v/>
      </c>
      <c r="N11" s="225" t="str">
        <f>IF(ISERROR(VLOOKUP(B11,#REF!,5,0)),"",(VLOOKUP(B11,#REF!,5,0)))</f>
        <v/>
      </c>
      <c r="O11" s="143" t="str">
        <f>IF(ISERROR(VLOOKUP(B11,#REF!,9,0)),"",(VLOOKUP(B11,#REF!,9,0)))</f>
        <v/>
      </c>
      <c r="P11" s="225" t="str">
        <f>IF(ISERROR(VLOOKUP(B11,#REF!,10,0)),"",(VLOOKUP(B11,#REF!,10,0)))</f>
        <v/>
      </c>
      <c r="Q11" s="143" t="str">
        <f>IF(ISERROR(VLOOKUP(B11,#REF!,9,0)),"",(VLOOKUP(B11,#REF!,9,0)))</f>
        <v/>
      </c>
      <c r="R11" s="225" t="str">
        <f>IF(ISERROR(VLOOKUP(B11,#REF!,10,0)),"",(VLOOKUP(B11,#REF!,10,0)))</f>
        <v/>
      </c>
      <c r="S11" s="229">
        <f t="shared" si="0"/>
        <v>0</v>
      </c>
      <c r="T11" s="231"/>
      <c r="U11" s="230"/>
    </row>
    <row r="12" spans="1:21" ht="66" customHeight="1" x14ac:dyDescent="0.2">
      <c r="A12" s="124">
        <v>5</v>
      </c>
      <c r="B12" s="123" t="s">
        <v>651</v>
      </c>
      <c r="C12" s="140" t="str">
        <f>IF(ISERROR(VLOOKUP(B12,'80M 2005'!$O$8:$S$983,2,0)),"",(VLOOKUP(B12,'80M 2005'!$O$8:$S$983,2,0)))</f>
        <v/>
      </c>
      <c r="D12" s="297" t="str">
        <f>IF(ISERROR(VLOOKUP(B12,'80M 2005'!$O$8:$S$1000,5,0)),"",(VLOOKUP(B12,'80M 2005'!$O$8:$S$1000,5,0)))</f>
        <v/>
      </c>
      <c r="E12" s="142" t="str">
        <f>IF(ISERROR(VLOOKUP(B12,#REF!,2,0)),"",(VLOOKUP(B12,#REF!,2,0)))</f>
        <v/>
      </c>
      <c r="F12" s="225" t="str">
        <f>IF(ISERROR(VLOOKUP(B12,#REF!,5,0)),"",(VLOOKUP(B12,#REF!,5,0)))</f>
        <v/>
      </c>
      <c r="G12" s="142" t="str">
        <f>IF(ISERROR(VLOOKUP(B12,#REF!,2,0)),"",(VLOOKUP(B12,#REF!,2,0)))</f>
        <v/>
      </c>
      <c r="H12" s="225" t="str">
        <f>IF(ISERROR(VLOOKUP(B12,#REF!,4,0)),"",(VLOOKUP(B12,#REF!,4,0)))</f>
        <v/>
      </c>
      <c r="I12" s="143" t="str">
        <f>IF(ISERROR(VLOOKUP(B12,#REF!,62,0)),"",(VLOOKUP(B12,#REF!,62,0)))</f>
        <v/>
      </c>
      <c r="J12" s="225" t="str">
        <f>IF(ISERROR(VLOOKUP(B12,#REF!,63,0)),"",(VLOOKUP(B12,#REF!,63,0)))</f>
        <v/>
      </c>
      <c r="K12" s="143" t="str">
        <f>IF(ISERROR(VLOOKUP(B12,#REF!,9,0)),"",(VLOOKUP(B12,#REF!,9,0)))</f>
        <v/>
      </c>
      <c r="L12" s="225" t="str">
        <f>IF(ISERROR(VLOOKUP(B12,#REF!,10,0)),"",(VLOOKUP(B12,#REF!,10,0)))</f>
        <v/>
      </c>
      <c r="M12" s="141" t="str">
        <f>IF(ISERROR(VLOOKUP(B12,#REF!,2,0)),"",(VLOOKUP(B12,#REF!,2,0)))</f>
        <v/>
      </c>
      <c r="N12" s="225" t="str">
        <f>IF(ISERROR(VLOOKUP(B12,#REF!,5,0)),"",(VLOOKUP(B12,#REF!,5,0)))</f>
        <v/>
      </c>
      <c r="O12" s="143" t="str">
        <f>IF(ISERROR(VLOOKUP(B12,#REF!,9,0)),"",(VLOOKUP(B12,#REF!,9,0)))</f>
        <v/>
      </c>
      <c r="P12" s="225" t="str">
        <f>IF(ISERROR(VLOOKUP(B12,#REF!,10,0)),"",(VLOOKUP(B12,#REF!,10,0)))</f>
        <v/>
      </c>
      <c r="Q12" s="143" t="str">
        <f>IF(ISERROR(VLOOKUP(B12,#REF!,9,0)),"",(VLOOKUP(B12,#REF!,9,0)))</f>
        <v/>
      </c>
      <c r="R12" s="225" t="str">
        <f>IF(ISERROR(VLOOKUP(B12,#REF!,10,0)),"",(VLOOKUP(B12,#REF!,10,0)))</f>
        <v/>
      </c>
      <c r="S12" s="229">
        <f t="shared" si="0"/>
        <v>0</v>
      </c>
      <c r="T12" s="231"/>
      <c r="U12" s="230"/>
    </row>
    <row r="13" spans="1:21" ht="66" customHeight="1" x14ac:dyDescent="0.2">
      <c r="A13" s="124">
        <v>6</v>
      </c>
      <c r="B13" s="123" t="s">
        <v>650</v>
      </c>
      <c r="C13" s="140" t="str">
        <f>IF(ISERROR(VLOOKUP(B13,'80M 2005'!$O$8:$S$983,2,0)),"",(VLOOKUP(B13,'80M 2005'!$O$8:$S$983,2,0)))</f>
        <v/>
      </c>
      <c r="D13" s="297" t="str">
        <f>IF(ISERROR(VLOOKUP(B13,'80M 2005'!$O$8:$S$1000,5,0)),"",(VLOOKUP(B13,'80M 2005'!$O$8:$S$1000,5,0)))</f>
        <v/>
      </c>
      <c r="E13" s="142" t="str">
        <f>IF(ISERROR(VLOOKUP(B13,#REF!,2,0)),"",(VLOOKUP(B13,#REF!,2,0)))</f>
        <v/>
      </c>
      <c r="F13" s="225" t="str">
        <f>IF(ISERROR(VLOOKUP(B13,#REF!,5,0)),"",(VLOOKUP(B13,#REF!,5,0)))</f>
        <v/>
      </c>
      <c r="G13" s="142" t="str">
        <f>IF(ISERROR(VLOOKUP(B13,#REF!,2,0)),"",(VLOOKUP(B13,#REF!,2,0)))</f>
        <v/>
      </c>
      <c r="H13" s="225" t="str">
        <f>IF(ISERROR(VLOOKUP(B13,#REF!,4,0)),"",(VLOOKUP(B13,#REF!,4,0)))</f>
        <v/>
      </c>
      <c r="I13" s="143" t="str">
        <f>IF(ISERROR(VLOOKUP(B13,#REF!,62,0)),"",(VLOOKUP(B13,#REF!,62,0)))</f>
        <v/>
      </c>
      <c r="J13" s="225" t="str">
        <f>IF(ISERROR(VLOOKUP(B13,#REF!,63,0)),"",(VLOOKUP(B13,#REF!,63,0)))</f>
        <v/>
      </c>
      <c r="K13" s="143" t="str">
        <f>IF(ISERROR(VLOOKUP(B13,#REF!,9,0)),"",(VLOOKUP(B13,#REF!,9,0)))</f>
        <v/>
      </c>
      <c r="L13" s="225" t="str">
        <f>IF(ISERROR(VLOOKUP(B13,#REF!,10,0)),"",(VLOOKUP(B13,#REF!,10,0)))</f>
        <v/>
      </c>
      <c r="M13" s="141" t="str">
        <f>IF(ISERROR(VLOOKUP(B13,#REF!,2,0)),"",(VLOOKUP(B13,#REF!,2,0)))</f>
        <v/>
      </c>
      <c r="N13" s="225" t="str">
        <f>IF(ISERROR(VLOOKUP(B13,#REF!,5,0)),"",(VLOOKUP(B13,#REF!,5,0)))</f>
        <v/>
      </c>
      <c r="O13" s="143" t="str">
        <f>IF(ISERROR(VLOOKUP(B13,#REF!,9,0)),"",(VLOOKUP(B13,#REF!,9,0)))</f>
        <v/>
      </c>
      <c r="P13" s="225" t="str">
        <f>IF(ISERROR(VLOOKUP(B13,#REF!,10,0)),"",(VLOOKUP(B13,#REF!,10,0)))</f>
        <v/>
      </c>
      <c r="Q13" s="143" t="str">
        <f>IF(ISERROR(VLOOKUP(B13,#REF!,9,0)),"",(VLOOKUP(B13,#REF!,9,0)))</f>
        <v/>
      </c>
      <c r="R13" s="225" t="str">
        <f>IF(ISERROR(VLOOKUP(B13,#REF!,10,0)),"",(VLOOKUP(B13,#REF!,10,0)))</f>
        <v/>
      </c>
      <c r="S13" s="229">
        <f t="shared" si="0"/>
        <v>0</v>
      </c>
      <c r="T13" s="231"/>
      <c r="U13" s="230"/>
    </row>
    <row r="14" spans="1:21" ht="66" customHeight="1" x14ac:dyDescent="0.2">
      <c r="A14" s="124">
        <v>7</v>
      </c>
      <c r="B14" s="123" t="s">
        <v>645</v>
      </c>
      <c r="C14" s="140" t="str">
        <f>IF(ISERROR(VLOOKUP(B14,'80M 2005'!$O$8:$S$983,2,0)),"",(VLOOKUP(B14,'80M 2005'!$O$8:$S$983,2,0)))</f>
        <v/>
      </c>
      <c r="D14" s="297" t="str">
        <f>IF(ISERROR(VLOOKUP(B14,'80M 2005'!$O$8:$S$1000,5,0)),"",(VLOOKUP(B14,'80M 2005'!$O$8:$S$1000,5,0)))</f>
        <v/>
      </c>
      <c r="E14" s="142" t="str">
        <f>IF(ISERROR(VLOOKUP(B14,#REF!,2,0)),"",(VLOOKUP(B14,#REF!,2,0)))</f>
        <v/>
      </c>
      <c r="F14" s="225" t="str">
        <f>IF(ISERROR(VLOOKUP(B14,#REF!,5,0)),"",(VLOOKUP(B14,#REF!,5,0)))</f>
        <v/>
      </c>
      <c r="G14" s="142" t="str">
        <f>IF(ISERROR(VLOOKUP(B14,#REF!,2,0)),"",(VLOOKUP(B14,#REF!,2,0)))</f>
        <v/>
      </c>
      <c r="H14" s="225" t="str">
        <f>IF(ISERROR(VLOOKUP(B14,#REF!,4,0)),"",(VLOOKUP(B14,#REF!,4,0)))</f>
        <v/>
      </c>
      <c r="I14" s="143" t="str">
        <f>IF(ISERROR(VLOOKUP(B14,#REF!,62,0)),"",(VLOOKUP(B14,#REF!,62,0)))</f>
        <v/>
      </c>
      <c r="J14" s="225" t="str">
        <f>IF(ISERROR(VLOOKUP(B14,#REF!,63,0)),"",(VLOOKUP(B14,#REF!,63,0)))</f>
        <v/>
      </c>
      <c r="K14" s="143" t="str">
        <f>IF(ISERROR(VLOOKUP(B14,#REF!,9,0)),"",(VLOOKUP(B14,#REF!,9,0)))</f>
        <v/>
      </c>
      <c r="L14" s="225" t="str">
        <f>IF(ISERROR(VLOOKUP(B14,#REF!,10,0)),"",(VLOOKUP(B14,#REF!,10,0)))</f>
        <v/>
      </c>
      <c r="M14" s="141" t="str">
        <f>IF(ISERROR(VLOOKUP(B14,#REF!,2,0)),"",(VLOOKUP(B14,#REF!,2,0)))</f>
        <v/>
      </c>
      <c r="N14" s="225" t="str">
        <f>IF(ISERROR(VLOOKUP(B14,#REF!,5,0)),"",(VLOOKUP(B14,#REF!,5,0)))</f>
        <v/>
      </c>
      <c r="O14" s="143" t="str">
        <f>IF(ISERROR(VLOOKUP(B14,#REF!,9,0)),"",(VLOOKUP(B14,#REF!,9,0)))</f>
        <v/>
      </c>
      <c r="P14" s="225" t="str">
        <f>IF(ISERROR(VLOOKUP(B14,#REF!,10,0)),"",(VLOOKUP(B14,#REF!,10,0)))</f>
        <v/>
      </c>
      <c r="Q14" s="143" t="str">
        <f>IF(ISERROR(VLOOKUP(B14,#REF!,9,0)),"",(VLOOKUP(B14,#REF!,9,0)))</f>
        <v/>
      </c>
      <c r="R14" s="225" t="str">
        <f>IF(ISERROR(VLOOKUP(B14,#REF!,10,0)),"",(VLOOKUP(B14,#REF!,10,0)))</f>
        <v/>
      </c>
      <c r="S14" s="229">
        <f t="shared" si="0"/>
        <v>0</v>
      </c>
      <c r="T14" s="231"/>
      <c r="U14" s="230"/>
    </row>
    <row r="15" spans="1:21" ht="66" customHeight="1" x14ac:dyDescent="0.2">
      <c r="A15" s="124">
        <v>8</v>
      </c>
      <c r="B15" s="123" t="s">
        <v>649</v>
      </c>
      <c r="C15" s="140" t="str">
        <f>IF(ISERROR(VLOOKUP(B15,'80M 2005'!$O$8:$S$983,2,0)),"",(VLOOKUP(B15,'80M 2005'!$O$8:$S$983,2,0)))</f>
        <v/>
      </c>
      <c r="D15" s="297" t="str">
        <f>IF(ISERROR(VLOOKUP(B15,'80M 2005'!$O$8:$S$1000,5,0)),"",(VLOOKUP(B15,'80M 2005'!$O$8:$S$1000,5,0)))</f>
        <v/>
      </c>
      <c r="E15" s="142" t="str">
        <f>IF(ISERROR(VLOOKUP(B15,#REF!,2,0)),"",(VLOOKUP(B15,#REF!,2,0)))</f>
        <v/>
      </c>
      <c r="F15" s="225" t="str">
        <f>IF(ISERROR(VLOOKUP(B15,#REF!,5,0)),"",(VLOOKUP(B15,#REF!,5,0)))</f>
        <v/>
      </c>
      <c r="G15" s="142" t="str">
        <f>IF(ISERROR(VLOOKUP(B15,#REF!,2,0)),"",(VLOOKUP(B15,#REF!,2,0)))</f>
        <v/>
      </c>
      <c r="H15" s="225" t="str">
        <f>IF(ISERROR(VLOOKUP(B15,#REF!,4,0)),"",(VLOOKUP(B15,#REF!,4,0)))</f>
        <v/>
      </c>
      <c r="I15" s="143" t="str">
        <f>IF(ISERROR(VLOOKUP(B15,#REF!,62,0)),"",(VLOOKUP(B15,#REF!,62,0)))</f>
        <v/>
      </c>
      <c r="J15" s="225" t="str">
        <f>IF(ISERROR(VLOOKUP(B15,#REF!,63,0)),"",(VLOOKUP(B15,#REF!,63,0)))</f>
        <v/>
      </c>
      <c r="K15" s="143" t="str">
        <f>IF(ISERROR(VLOOKUP(B15,#REF!,9,0)),"",(VLOOKUP(B15,#REF!,9,0)))</f>
        <v/>
      </c>
      <c r="L15" s="225" t="str">
        <f>IF(ISERROR(VLOOKUP(B15,#REF!,10,0)),"",(VLOOKUP(B15,#REF!,10,0)))</f>
        <v/>
      </c>
      <c r="M15" s="141" t="str">
        <f>IF(ISERROR(VLOOKUP(B15,#REF!,2,0)),"",(VLOOKUP(B15,#REF!,2,0)))</f>
        <v/>
      </c>
      <c r="N15" s="225" t="str">
        <f>IF(ISERROR(VLOOKUP(B15,#REF!,5,0)),"",(VLOOKUP(B15,#REF!,5,0)))</f>
        <v/>
      </c>
      <c r="O15" s="143" t="str">
        <f>IF(ISERROR(VLOOKUP(B15,#REF!,9,0)),"",(VLOOKUP(B15,#REF!,9,0)))</f>
        <v/>
      </c>
      <c r="P15" s="225" t="str">
        <f>IF(ISERROR(VLOOKUP(B15,#REF!,10,0)),"",(VLOOKUP(B15,#REF!,10,0)))</f>
        <v/>
      </c>
      <c r="Q15" s="143" t="str">
        <f>IF(ISERROR(VLOOKUP(B15,#REF!,9,0)),"",(VLOOKUP(B15,#REF!,9,0)))</f>
        <v/>
      </c>
      <c r="R15" s="225" t="str">
        <f>IF(ISERROR(VLOOKUP(B15,#REF!,10,0)),"",(VLOOKUP(B15,#REF!,10,0)))</f>
        <v/>
      </c>
      <c r="S15" s="229">
        <f t="shared" si="0"/>
        <v>0</v>
      </c>
      <c r="T15" s="231"/>
      <c r="U15" s="230"/>
    </row>
    <row r="16" spans="1:21" ht="66" customHeight="1" x14ac:dyDescent="0.2">
      <c r="A16" s="124">
        <v>9</v>
      </c>
      <c r="B16" s="123" t="s">
        <v>646</v>
      </c>
      <c r="C16" s="140" t="str">
        <f>IF(ISERROR(VLOOKUP(B16,'80M 2005'!$O$8:$S$983,2,0)),"",(VLOOKUP(B16,'80M 2005'!$O$8:$S$983,2,0)))</f>
        <v/>
      </c>
      <c r="D16" s="297" t="str">
        <f>IF(ISERROR(VLOOKUP(B16,'80M 2005'!$O$8:$S$1000,5,0)),"",(VLOOKUP(B16,'80M 2005'!$O$8:$S$1000,5,0)))</f>
        <v/>
      </c>
      <c r="E16" s="142" t="str">
        <f>IF(ISERROR(VLOOKUP(B16,#REF!,2,0)),"",(VLOOKUP(B16,#REF!,2,0)))</f>
        <v/>
      </c>
      <c r="F16" s="225" t="str">
        <f>IF(ISERROR(VLOOKUP(B16,#REF!,5,0)),"",(VLOOKUP(B16,#REF!,5,0)))</f>
        <v/>
      </c>
      <c r="G16" s="142" t="str">
        <f>IF(ISERROR(VLOOKUP(B16,#REF!,2,0)),"",(VLOOKUP(B16,#REF!,2,0)))</f>
        <v/>
      </c>
      <c r="H16" s="225" t="str">
        <f>IF(ISERROR(VLOOKUP(B16,#REF!,4,0)),"",(VLOOKUP(B16,#REF!,4,0)))</f>
        <v/>
      </c>
      <c r="I16" s="143" t="str">
        <f>IF(ISERROR(VLOOKUP(B16,#REF!,62,0)),"",(VLOOKUP(B16,#REF!,62,0)))</f>
        <v/>
      </c>
      <c r="J16" s="225" t="str">
        <f>IF(ISERROR(VLOOKUP(B16,#REF!,63,0)),"",(VLOOKUP(B16,#REF!,63,0)))</f>
        <v/>
      </c>
      <c r="K16" s="143" t="str">
        <f>IF(ISERROR(VLOOKUP(B16,#REF!,9,0)),"",(VLOOKUP(B16,#REF!,9,0)))</f>
        <v/>
      </c>
      <c r="L16" s="225" t="str">
        <f>IF(ISERROR(VLOOKUP(B16,#REF!,10,0)),"",(VLOOKUP(B16,#REF!,10,0)))</f>
        <v/>
      </c>
      <c r="M16" s="141" t="str">
        <f>IF(ISERROR(VLOOKUP(B16,#REF!,2,0)),"",(VLOOKUP(B16,#REF!,2,0)))</f>
        <v/>
      </c>
      <c r="N16" s="225" t="str">
        <f>IF(ISERROR(VLOOKUP(B16,#REF!,5,0)),"",(VLOOKUP(B16,#REF!,5,0)))</f>
        <v/>
      </c>
      <c r="O16" s="143" t="str">
        <f>IF(ISERROR(VLOOKUP(B16,#REF!,9,0)),"",(VLOOKUP(B16,#REF!,9,0)))</f>
        <v/>
      </c>
      <c r="P16" s="225" t="str">
        <f>IF(ISERROR(VLOOKUP(B16,#REF!,10,0)),"",(VLOOKUP(B16,#REF!,10,0)))</f>
        <v/>
      </c>
      <c r="Q16" s="143" t="str">
        <f>IF(ISERROR(VLOOKUP(B16,#REF!,9,0)),"",(VLOOKUP(B16,#REF!,9,0)))</f>
        <v/>
      </c>
      <c r="R16" s="225" t="str">
        <f>IF(ISERROR(VLOOKUP(B16,#REF!,10,0)),"",(VLOOKUP(B16,#REF!,10,0)))</f>
        <v/>
      </c>
      <c r="S16" s="229">
        <f t="shared" si="0"/>
        <v>0</v>
      </c>
      <c r="T16" s="231"/>
      <c r="U16" s="230"/>
    </row>
    <row r="17" spans="1:21" ht="66" customHeight="1" x14ac:dyDescent="0.2">
      <c r="A17" s="124">
        <v>10</v>
      </c>
      <c r="B17" s="123"/>
      <c r="C17" s="140" t="str">
        <f>IF(ISERROR(VLOOKUP(B17,'80M 2005'!$O$8:$S$983,2,0)),"",(VLOOKUP(B17,'80M 2005'!$O$8:$S$983,2,0)))</f>
        <v/>
      </c>
      <c r="D17" s="297" t="str">
        <f>IF(ISERROR(VLOOKUP(B17,'80M 2005'!$O$8:$S$1000,5,0)),"",(VLOOKUP(B17,'80M 2005'!$O$8:$S$1000,5,0)))</f>
        <v/>
      </c>
      <c r="E17" s="142" t="str">
        <f>IF(ISERROR(VLOOKUP(B17,#REF!,2,0)),"",(VLOOKUP(B17,#REF!,2,0)))</f>
        <v/>
      </c>
      <c r="F17" s="225" t="str">
        <f>IF(ISERROR(VLOOKUP(B17,#REF!,5,0)),"",(VLOOKUP(B17,#REF!,5,0)))</f>
        <v/>
      </c>
      <c r="G17" s="142" t="str">
        <f>IF(ISERROR(VLOOKUP(B17,#REF!,2,0)),"",(VLOOKUP(B17,#REF!,2,0)))</f>
        <v/>
      </c>
      <c r="H17" s="225" t="str">
        <f>IF(ISERROR(VLOOKUP(B17,#REF!,4,0)),"",(VLOOKUP(B17,#REF!,4,0)))</f>
        <v/>
      </c>
      <c r="I17" s="143" t="str">
        <f>IF(ISERROR(VLOOKUP(B17,#REF!,62,0)),"",(VLOOKUP(B17,#REF!,62,0)))</f>
        <v/>
      </c>
      <c r="J17" s="225" t="str">
        <f>IF(ISERROR(VLOOKUP(B17,#REF!,63,0)),"",(VLOOKUP(B17,#REF!,63,0)))</f>
        <v/>
      </c>
      <c r="K17" s="143" t="str">
        <f>IF(ISERROR(VLOOKUP(B17,#REF!,9,0)),"",(VLOOKUP(B17,#REF!,9,0)))</f>
        <v/>
      </c>
      <c r="L17" s="225" t="str">
        <f>IF(ISERROR(VLOOKUP(B17,#REF!,10,0)),"",(VLOOKUP(B17,#REF!,10,0)))</f>
        <v/>
      </c>
      <c r="M17" s="141" t="str">
        <f>IF(ISERROR(VLOOKUP(B17,#REF!,2,0)),"",(VLOOKUP(B17,#REF!,2,0)))</f>
        <v/>
      </c>
      <c r="N17" s="225" t="str">
        <f>IF(ISERROR(VLOOKUP(B17,#REF!,5,0)),"",(VLOOKUP(B17,#REF!,5,0)))</f>
        <v/>
      </c>
      <c r="O17" s="143" t="str">
        <f>IF(ISERROR(VLOOKUP(B17,#REF!,9,0)),"",(VLOOKUP(B17,#REF!,9,0)))</f>
        <v/>
      </c>
      <c r="P17" s="225" t="str">
        <f>IF(ISERROR(VLOOKUP(B17,#REF!,10,0)),"",(VLOOKUP(B17,#REF!,10,0)))</f>
        <v/>
      </c>
      <c r="Q17" s="143" t="str">
        <f>IF(ISERROR(VLOOKUP(B17,#REF!,9,0)),"",(VLOOKUP(B17,#REF!,9,0)))</f>
        <v/>
      </c>
      <c r="R17" s="225" t="str">
        <f>IF(ISERROR(VLOOKUP(B17,#REF!,10,0)),"",(VLOOKUP(B17,#REF!,10,0)))</f>
        <v/>
      </c>
      <c r="S17" s="229">
        <f t="shared" ref="S17:S24" si="1">SUM(D17,F17,H17,J17,L17,N17,P17,R17)</f>
        <v>0</v>
      </c>
      <c r="T17" s="231"/>
      <c r="U17" s="230"/>
    </row>
    <row r="18" spans="1:21" ht="66" hidden="1" customHeight="1" x14ac:dyDescent="0.2">
      <c r="A18" s="124">
        <v>11</v>
      </c>
      <c r="B18" s="123"/>
      <c r="C18" s="140" t="str">
        <f>IF(ISERROR(VLOOKUP(B18,'80M 2005'!$O$8:$S$983,2,0)),"",(VLOOKUP(B18,'80M 2005'!$O$8:$S$983,2,0)))</f>
        <v/>
      </c>
      <c r="D18" s="297" t="str">
        <f>IF(ISERROR(VLOOKUP(B18,'80M 2005'!$O$8:$S$1000,5,0)),"",(VLOOKUP(B18,'80M 2005'!$O$8:$S$1000,5,0)))</f>
        <v/>
      </c>
      <c r="E18" s="142" t="str">
        <f>IF(ISERROR(VLOOKUP(B18,#REF!,2,0)),"",(VLOOKUP(B18,#REF!,2,0)))</f>
        <v/>
      </c>
      <c r="F18" s="225" t="str">
        <f>IF(ISERROR(VLOOKUP(B18,#REF!,5,0)),"",(VLOOKUP(B18,#REF!,5,0)))</f>
        <v/>
      </c>
      <c r="G18" s="142" t="str">
        <f>IF(ISERROR(VLOOKUP(B18,#REF!,2,0)),"",(VLOOKUP(B18,#REF!,2,0)))</f>
        <v/>
      </c>
      <c r="H18" s="225" t="str">
        <f>IF(ISERROR(VLOOKUP(B18,#REF!,4,0)),"",(VLOOKUP(B18,#REF!,4,0)))</f>
        <v/>
      </c>
      <c r="I18" s="143" t="str">
        <f>IF(ISERROR(VLOOKUP(B18,#REF!,62,0)),"",(VLOOKUP(B18,#REF!,62,0)))</f>
        <v/>
      </c>
      <c r="J18" s="225" t="str">
        <f>IF(ISERROR(VLOOKUP(B18,#REF!,63,0)),"",(VLOOKUP(B18,#REF!,63,0)))</f>
        <v/>
      </c>
      <c r="K18" s="143" t="str">
        <f>IF(ISERROR(VLOOKUP(B18,#REF!,9,0)),"",(VLOOKUP(B18,#REF!,9,0)))</f>
        <v/>
      </c>
      <c r="L18" s="225" t="str">
        <f>IF(ISERROR(VLOOKUP(B18,#REF!,10,0)),"",(VLOOKUP(B18,#REF!,10,0)))</f>
        <v/>
      </c>
      <c r="M18" s="141" t="str">
        <f>IF(ISERROR(VLOOKUP(B18,#REF!,2,0)),"",(VLOOKUP(B18,#REF!,2,0)))</f>
        <v/>
      </c>
      <c r="N18" s="225" t="str">
        <f>IF(ISERROR(VLOOKUP(B18,#REF!,5,0)),"",(VLOOKUP(B18,#REF!,5,0)))</f>
        <v/>
      </c>
      <c r="O18" s="143" t="str">
        <f>IF(ISERROR(VLOOKUP(B18,#REF!,9,0)),"",(VLOOKUP(B18,#REF!,9,0)))</f>
        <v/>
      </c>
      <c r="P18" s="225" t="str">
        <f>IF(ISERROR(VLOOKUP(B18,#REF!,10,0)),"",(VLOOKUP(B18,#REF!,10,0)))</f>
        <v/>
      </c>
      <c r="Q18" s="143" t="str">
        <f>IF(ISERROR(VLOOKUP(B18,#REF!,9,0)),"",(VLOOKUP(B18,#REF!,9,0)))</f>
        <v/>
      </c>
      <c r="R18" s="225" t="str">
        <f>IF(ISERROR(VLOOKUP(B18,#REF!,10,0)),"",(VLOOKUP(B18,#REF!,10,0)))</f>
        <v/>
      </c>
      <c r="S18" s="229">
        <f t="shared" si="1"/>
        <v>0</v>
      </c>
      <c r="T18" s="231"/>
      <c r="U18" s="230"/>
    </row>
    <row r="19" spans="1:21" ht="66" hidden="1" customHeight="1" x14ac:dyDescent="0.2">
      <c r="A19" s="124">
        <v>12</v>
      </c>
      <c r="B19" s="123"/>
      <c r="C19" s="140" t="str">
        <f>IF(ISERROR(VLOOKUP(B19,'80M 2005'!$O$8:$S$983,2,0)),"",(VLOOKUP(B19,'80M 2005'!$O$8:$S$983,2,0)))</f>
        <v/>
      </c>
      <c r="D19" s="297" t="str">
        <f>IF(ISERROR(VLOOKUP(B19,'80M 2005'!$O$8:$S$1000,5,0)),"",(VLOOKUP(B19,'80M 2005'!$O$8:$S$1000,5,0)))</f>
        <v/>
      </c>
      <c r="E19" s="142" t="str">
        <f>IF(ISERROR(VLOOKUP(B19,#REF!,2,0)),"",(VLOOKUP(B19,#REF!,2,0)))</f>
        <v/>
      </c>
      <c r="F19" s="225" t="str">
        <f>IF(ISERROR(VLOOKUP(B19,#REF!,5,0)),"",(VLOOKUP(B19,#REF!,5,0)))</f>
        <v/>
      </c>
      <c r="G19" s="142" t="str">
        <f>IF(ISERROR(VLOOKUP(B19,#REF!,2,0)),"",(VLOOKUP(B19,#REF!,2,0)))</f>
        <v/>
      </c>
      <c r="H19" s="225" t="str">
        <f>IF(ISERROR(VLOOKUP(B19,#REF!,4,0)),"",(VLOOKUP(B19,#REF!,4,0)))</f>
        <v/>
      </c>
      <c r="I19" s="143" t="str">
        <f>IF(ISERROR(VLOOKUP(B19,#REF!,62,0)),"",(VLOOKUP(B19,#REF!,62,0)))</f>
        <v/>
      </c>
      <c r="J19" s="225" t="str">
        <f>IF(ISERROR(VLOOKUP(B19,#REF!,63,0)),"",(VLOOKUP(B19,#REF!,63,0)))</f>
        <v/>
      </c>
      <c r="K19" s="143" t="str">
        <f>IF(ISERROR(VLOOKUP(B19,#REF!,9,0)),"",(VLOOKUP(B19,#REF!,9,0)))</f>
        <v/>
      </c>
      <c r="L19" s="225" t="str">
        <f>IF(ISERROR(VLOOKUP(B19,#REF!,10,0)),"",(VLOOKUP(B19,#REF!,10,0)))</f>
        <v/>
      </c>
      <c r="M19" s="141" t="str">
        <f>IF(ISERROR(VLOOKUP(B19,#REF!,2,0)),"",(VLOOKUP(B19,#REF!,2,0)))</f>
        <v/>
      </c>
      <c r="N19" s="225" t="str">
        <f>IF(ISERROR(VLOOKUP(B19,#REF!,5,0)),"",(VLOOKUP(B19,#REF!,5,0)))</f>
        <v/>
      </c>
      <c r="O19" s="143" t="str">
        <f>IF(ISERROR(VLOOKUP(B19,#REF!,9,0)),"",(VLOOKUP(B19,#REF!,9,0)))</f>
        <v/>
      </c>
      <c r="P19" s="225" t="str">
        <f>IF(ISERROR(VLOOKUP(B19,#REF!,10,0)),"",(VLOOKUP(B19,#REF!,10,0)))</f>
        <v/>
      </c>
      <c r="Q19" s="143" t="str">
        <f>IF(ISERROR(VLOOKUP(B19,#REF!,9,0)),"",(VLOOKUP(B19,#REF!,9,0)))</f>
        <v/>
      </c>
      <c r="R19" s="225" t="str">
        <f>IF(ISERROR(VLOOKUP(B19,#REF!,10,0)),"",(VLOOKUP(B19,#REF!,10,0)))</f>
        <v/>
      </c>
      <c r="S19" s="229">
        <f t="shared" si="1"/>
        <v>0</v>
      </c>
      <c r="T19" s="231"/>
      <c r="U19" s="230"/>
    </row>
    <row r="20" spans="1:21" ht="66" hidden="1" customHeight="1" x14ac:dyDescent="0.2">
      <c r="A20" s="124">
        <v>13</v>
      </c>
      <c r="B20" s="123"/>
      <c r="C20" s="140" t="str">
        <f>IF(ISERROR(VLOOKUP(B20,'80M 2005'!$O$8:$S$983,2,0)),"",(VLOOKUP(B20,'80M 2005'!$O$8:$S$983,2,0)))</f>
        <v/>
      </c>
      <c r="D20" s="297" t="str">
        <f>IF(ISERROR(VLOOKUP(B20,'80M 2005'!$O$8:$S$1000,5,0)),"",(VLOOKUP(B20,'80M 2005'!$O$8:$S$1000,5,0)))</f>
        <v/>
      </c>
      <c r="E20" s="142" t="str">
        <f>IF(ISERROR(VLOOKUP(B20,#REF!,2,0)),"",(VLOOKUP(B20,#REF!,2,0)))</f>
        <v/>
      </c>
      <c r="F20" s="225" t="str">
        <f>IF(ISERROR(VLOOKUP(B20,#REF!,5,0)),"",(VLOOKUP(B20,#REF!,5,0)))</f>
        <v/>
      </c>
      <c r="G20" s="142" t="str">
        <f>IF(ISERROR(VLOOKUP(B20,#REF!,2,0)),"",(VLOOKUP(B20,#REF!,2,0)))</f>
        <v/>
      </c>
      <c r="H20" s="225" t="str">
        <f>IF(ISERROR(VLOOKUP(B20,#REF!,4,0)),"",(VLOOKUP(B20,#REF!,4,0)))</f>
        <v/>
      </c>
      <c r="I20" s="143" t="str">
        <f>IF(ISERROR(VLOOKUP(B20,#REF!,62,0)),"",(VLOOKUP(B20,#REF!,62,0)))</f>
        <v/>
      </c>
      <c r="J20" s="225" t="str">
        <f>IF(ISERROR(VLOOKUP(B20,#REF!,63,0)),"",(VLOOKUP(B20,#REF!,63,0)))</f>
        <v/>
      </c>
      <c r="K20" s="143" t="str">
        <f>IF(ISERROR(VLOOKUP(B20,#REF!,9,0)),"",(VLOOKUP(B20,#REF!,9,0)))</f>
        <v/>
      </c>
      <c r="L20" s="225" t="str">
        <f>IF(ISERROR(VLOOKUP(B20,#REF!,10,0)),"",(VLOOKUP(B20,#REF!,10,0)))</f>
        <v/>
      </c>
      <c r="M20" s="141" t="str">
        <f>IF(ISERROR(VLOOKUP(B20,#REF!,2,0)),"",(VLOOKUP(B20,#REF!,2,0)))</f>
        <v/>
      </c>
      <c r="N20" s="225" t="str">
        <f>IF(ISERROR(VLOOKUP(B20,#REF!,5,0)),"",(VLOOKUP(B20,#REF!,5,0)))</f>
        <v/>
      </c>
      <c r="O20" s="143" t="str">
        <f>IF(ISERROR(VLOOKUP(B20,#REF!,9,0)),"",(VLOOKUP(B20,#REF!,9,0)))</f>
        <v/>
      </c>
      <c r="P20" s="225" t="str">
        <f>IF(ISERROR(VLOOKUP(B20,#REF!,10,0)),"",(VLOOKUP(B20,#REF!,10,0)))</f>
        <v/>
      </c>
      <c r="Q20" s="143" t="str">
        <f>IF(ISERROR(VLOOKUP(B20,#REF!,9,0)),"",(VLOOKUP(B20,#REF!,9,0)))</f>
        <v/>
      </c>
      <c r="R20" s="225" t="str">
        <f>IF(ISERROR(VLOOKUP(B20,#REF!,10,0)),"",(VLOOKUP(B20,#REF!,10,0)))</f>
        <v/>
      </c>
      <c r="S20" s="229">
        <f t="shared" si="1"/>
        <v>0</v>
      </c>
      <c r="T20" s="231"/>
      <c r="U20" s="230"/>
    </row>
    <row r="21" spans="1:21" ht="66" hidden="1" customHeight="1" x14ac:dyDescent="0.2">
      <c r="A21" s="124">
        <v>14</v>
      </c>
      <c r="B21" s="123"/>
      <c r="C21" s="140" t="str">
        <f>IF(ISERROR(VLOOKUP(B21,'80M 2005'!$O$8:$S$983,2,0)),"",(VLOOKUP(B21,'80M 2005'!$O$8:$S$983,2,0)))</f>
        <v/>
      </c>
      <c r="D21" s="297" t="str">
        <f>IF(ISERROR(VLOOKUP(B21,'80M 2005'!$O$8:$S$1000,5,0)),"",(VLOOKUP(B21,'80M 2005'!$O$8:$S$1000,5,0)))</f>
        <v/>
      </c>
      <c r="E21" s="142" t="str">
        <f>IF(ISERROR(VLOOKUP(B21,#REF!,2,0)),"",(VLOOKUP(B21,#REF!,2,0)))</f>
        <v/>
      </c>
      <c r="F21" s="225" t="str">
        <f>IF(ISERROR(VLOOKUP(B21,#REF!,5,0)),"",(VLOOKUP(B21,#REF!,5,0)))</f>
        <v/>
      </c>
      <c r="G21" s="142" t="str">
        <f>IF(ISERROR(VLOOKUP(B21,#REF!,2,0)),"",(VLOOKUP(B21,#REF!,2,0)))</f>
        <v/>
      </c>
      <c r="H21" s="225" t="str">
        <f>IF(ISERROR(VLOOKUP(B21,#REF!,4,0)),"",(VLOOKUP(B21,#REF!,4,0)))</f>
        <v/>
      </c>
      <c r="I21" s="143" t="str">
        <f>IF(ISERROR(VLOOKUP(B21,#REF!,62,0)),"",(VLOOKUP(B21,#REF!,62,0)))</f>
        <v/>
      </c>
      <c r="J21" s="225" t="str">
        <f>IF(ISERROR(VLOOKUP(B21,#REF!,63,0)),"",(VLOOKUP(B21,#REF!,63,0)))</f>
        <v/>
      </c>
      <c r="K21" s="143" t="str">
        <f>IF(ISERROR(VLOOKUP(B21,#REF!,9,0)),"",(VLOOKUP(B21,#REF!,9,0)))</f>
        <v/>
      </c>
      <c r="L21" s="225" t="str">
        <f>IF(ISERROR(VLOOKUP(B21,#REF!,10,0)),"",(VLOOKUP(B21,#REF!,10,0)))</f>
        <v/>
      </c>
      <c r="M21" s="141" t="str">
        <f>IF(ISERROR(VLOOKUP(B21,#REF!,2,0)),"",(VLOOKUP(B21,#REF!,2,0)))</f>
        <v/>
      </c>
      <c r="N21" s="225" t="str">
        <f>IF(ISERROR(VLOOKUP(B21,#REF!,5,0)),"",(VLOOKUP(B21,#REF!,5,0)))</f>
        <v/>
      </c>
      <c r="O21" s="143" t="str">
        <f>IF(ISERROR(VLOOKUP(B21,#REF!,9,0)),"",(VLOOKUP(B21,#REF!,9,0)))</f>
        <v/>
      </c>
      <c r="P21" s="225" t="str">
        <f>IF(ISERROR(VLOOKUP(B21,#REF!,10,0)),"",(VLOOKUP(B21,#REF!,10,0)))</f>
        <v/>
      </c>
      <c r="Q21" s="143" t="str">
        <f>IF(ISERROR(VLOOKUP(B21,#REF!,9,0)),"",(VLOOKUP(B21,#REF!,9,0)))</f>
        <v/>
      </c>
      <c r="R21" s="225" t="str">
        <f>IF(ISERROR(VLOOKUP(B21,#REF!,10,0)),"",(VLOOKUP(B21,#REF!,10,0)))</f>
        <v/>
      </c>
      <c r="S21" s="229">
        <f t="shared" si="1"/>
        <v>0</v>
      </c>
      <c r="T21" s="231"/>
      <c r="U21" s="230"/>
    </row>
    <row r="22" spans="1:21" ht="66" hidden="1" customHeight="1" x14ac:dyDescent="0.2">
      <c r="A22" s="124">
        <v>15</v>
      </c>
      <c r="B22" s="123"/>
      <c r="C22" s="140" t="str">
        <f>IF(ISERROR(VLOOKUP(B22,'80M 2005'!$O$8:$S$983,2,0)),"",(VLOOKUP(B22,'80M 2005'!$O$8:$S$983,2,0)))</f>
        <v/>
      </c>
      <c r="D22" s="297" t="str">
        <f>IF(ISERROR(VLOOKUP(B22,'80M 2005'!$O$8:$S$1000,5,0)),"",(VLOOKUP(B22,'80M 2005'!$O$8:$S$1000,5,0)))</f>
        <v/>
      </c>
      <c r="E22" s="142" t="str">
        <f>IF(ISERROR(VLOOKUP(B22,#REF!,2,0)),"",(VLOOKUP(B22,#REF!,2,0)))</f>
        <v/>
      </c>
      <c r="F22" s="225" t="str">
        <f>IF(ISERROR(VLOOKUP(B22,#REF!,5,0)),"",(VLOOKUP(B22,#REF!,5,0)))</f>
        <v/>
      </c>
      <c r="G22" s="142" t="str">
        <f>IF(ISERROR(VLOOKUP(B22,#REF!,2,0)),"",(VLOOKUP(B22,#REF!,2,0)))</f>
        <v/>
      </c>
      <c r="H22" s="225" t="str">
        <f>IF(ISERROR(VLOOKUP(B22,#REF!,4,0)),"",(VLOOKUP(B22,#REF!,4,0)))</f>
        <v/>
      </c>
      <c r="I22" s="143" t="str">
        <f>IF(ISERROR(VLOOKUP(B22,#REF!,62,0)),"",(VLOOKUP(B22,#REF!,62,0)))</f>
        <v/>
      </c>
      <c r="J22" s="225" t="str">
        <f>IF(ISERROR(VLOOKUP(B22,#REF!,63,0)),"",(VLOOKUP(B22,#REF!,63,0)))</f>
        <v/>
      </c>
      <c r="K22" s="143" t="str">
        <f>IF(ISERROR(VLOOKUP(B22,#REF!,9,0)),"",(VLOOKUP(B22,#REF!,9,0)))</f>
        <v/>
      </c>
      <c r="L22" s="225" t="str">
        <f>IF(ISERROR(VLOOKUP(B22,#REF!,10,0)),"",(VLOOKUP(B22,#REF!,10,0)))</f>
        <v/>
      </c>
      <c r="M22" s="141" t="str">
        <f>IF(ISERROR(VLOOKUP(B22,#REF!,2,0)),"",(VLOOKUP(B22,#REF!,2,0)))</f>
        <v/>
      </c>
      <c r="N22" s="225" t="str">
        <f>IF(ISERROR(VLOOKUP(B22,#REF!,5,0)),"",(VLOOKUP(B22,#REF!,5,0)))</f>
        <v/>
      </c>
      <c r="O22" s="143" t="str">
        <f>IF(ISERROR(VLOOKUP(B22,#REF!,9,0)),"",(VLOOKUP(B22,#REF!,9,0)))</f>
        <v/>
      </c>
      <c r="P22" s="225" t="str">
        <f>IF(ISERROR(VLOOKUP(B22,#REF!,10,0)),"",(VLOOKUP(B22,#REF!,10,0)))</f>
        <v/>
      </c>
      <c r="Q22" s="143" t="str">
        <f>IF(ISERROR(VLOOKUP(B22,#REF!,9,0)),"",(VLOOKUP(B22,#REF!,9,0)))</f>
        <v/>
      </c>
      <c r="R22" s="225" t="str">
        <f>IF(ISERROR(VLOOKUP(B22,#REF!,10,0)),"",(VLOOKUP(B22,#REF!,10,0)))</f>
        <v/>
      </c>
      <c r="S22" s="229">
        <f t="shared" si="1"/>
        <v>0</v>
      </c>
      <c r="T22" s="231"/>
      <c r="U22" s="230"/>
    </row>
    <row r="23" spans="1:21" ht="66" hidden="1" customHeight="1" x14ac:dyDescent="0.2">
      <c r="A23" s="124">
        <v>16</v>
      </c>
      <c r="B23" s="123"/>
      <c r="C23" s="140" t="str">
        <f>IF(ISERROR(VLOOKUP(B23,'80M 2005'!$O$8:$S$983,2,0)),"",(VLOOKUP(B23,'80M 2005'!$O$8:$S$983,2,0)))</f>
        <v/>
      </c>
      <c r="D23" s="297" t="str">
        <f>IF(ISERROR(VLOOKUP(B23,'80M 2005'!$O$8:$S$1000,5,0)),"",(VLOOKUP(B23,'80M 2005'!$O$8:$S$1000,5,0)))</f>
        <v/>
      </c>
      <c r="E23" s="142" t="str">
        <f>IF(ISERROR(VLOOKUP(B23,#REF!,2,0)),"",(VLOOKUP(B23,#REF!,2,0)))</f>
        <v/>
      </c>
      <c r="F23" s="225" t="str">
        <f>IF(ISERROR(VLOOKUP(B23,#REF!,5,0)),"",(VLOOKUP(B23,#REF!,5,0)))</f>
        <v/>
      </c>
      <c r="G23" s="142" t="str">
        <f>IF(ISERROR(VLOOKUP(B23,#REF!,2,0)),"",(VLOOKUP(B23,#REF!,2,0)))</f>
        <v/>
      </c>
      <c r="H23" s="225" t="str">
        <f>IF(ISERROR(VLOOKUP(B23,#REF!,4,0)),"",(VLOOKUP(B23,#REF!,4,0)))</f>
        <v/>
      </c>
      <c r="I23" s="143" t="str">
        <f>IF(ISERROR(VLOOKUP(B23,#REF!,62,0)),"",(VLOOKUP(B23,#REF!,62,0)))</f>
        <v/>
      </c>
      <c r="J23" s="225" t="str">
        <f>IF(ISERROR(VLOOKUP(B23,#REF!,63,0)),"",(VLOOKUP(B23,#REF!,63,0)))</f>
        <v/>
      </c>
      <c r="K23" s="143" t="str">
        <f>IF(ISERROR(VLOOKUP(B23,#REF!,9,0)),"",(VLOOKUP(B23,#REF!,9,0)))</f>
        <v/>
      </c>
      <c r="L23" s="225" t="str">
        <f>IF(ISERROR(VLOOKUP(B23,#REF!,10,0)),"",(VLOOKUP(B23,#REF!,10,0)))</f>
        <v/>
      </c>
      <c r="M23" s="141" t="str">
        <f>IF(ISERROR(VLOOKUP(B23,#REF!,2,0)),"",(VLOOKUP(B23,#REF!,2,0)))</f>
        <v/>
      </c>
      <c r="N23" s="225" t="str">
        <f>IF(ISERROR(VLOOKUP(B23,#REF!,5,0)),"",(VLOOKUP(B23,#REF!,5,0)))</f>
        <v/>
      </c>
      <c r="O23" s="143" t="str">
        <f>IF(ISERROR(VLOOKUP(B23,#REF!,9,0)),"",(VLOOKUP(B23,#REF!,9,0)))</f>
        <v/>
      </c>
      <c r="P23" s="225" t="str">
        <f>IF(ISERROR(VLOOKUP(B23,#REF!,10,0)),"",(VLOOKUP(B23,#REF!,10,0)))</f>
        <v/>
      </c>
      <c r="Q23" s="143" t="str">
        <f>IF(ISERROR(VLOOKUP(B23,#REF!,9,0)),"",(VLOOKUP(B23,#REF!,9,0)))</f>
        <v/>
      </c>
      <c r="R23" s="225" t="str">
        <f>IF(ISERROR(VLOOKUP(B23,#REF!,10,0)),"",(VLOOKUP(B23,#REF!,10,0)))</f>
        <v/>
      </c>
      <c r="S23" s="229">
        <f t="shared" si="1"/>
        <v>0</v>
      </c>
      <c r="T23" s="231"/>
      <c r="U23" s="230"/>
    </row>
    <row r="24" spans="1:21" ht="66" hidden="1" customHeight="1" x14ac:dyDescent="0.2">
      <c r="A24" s="124">
        <v>17</v>
      </c>
      <c r="B24" s="123"/>
      <c r="C24" s="140" t="str">
        <f>IF(ISERROR(VLOOKUP(B24,'80M 2005'!$O$8:$S$983,2,0)),"",(VLOOKUP(B24,'80M 2005'!$O$8:$S$983,2,0)))</f>
        <v/>
      </c>
      <c r="D24" s="297" t="str">
        <f>IF(ISERROR(VLOOKUP(B24,'80M 2005'!$O$8:$S$1000,5,0)),"",(VLOOKUP(B24,'80M 2005'!$O$8:$S$1000,5,0)))</f>
        <v/>
      </c>
      <c r="E24" s="142" t="str">
        <f>IF(ISERROR(VLOOKUP(B24,#REF!,2,0)),"",(VLOOKUP(B24,#REF!,2,0)))</f>
        <v/>
      </c>
      <c r="F24" s="225" t="str">
        <f>IF(ISERROR(VLOOKUP(B24,#REF!,5,0)),"",(VLOOKUP(B24,#REF!,5,0)))</f>
        <v/>
      </c>
      <c r="G24" s="142" t="str">
        <f>IF(ISERROR(VLOOKUP(B24,#REF!,2,0)),"",(VLOOKUP(B24,#REF!,2,0)))</f>
        <v/>
      </c>
      <c r="H24" s="225" t="str">
        <f>IF(ISERROR(VLOOKUP(B24,#REF!,4,0)),"",(VLOOKUP(B24,#REF!,4,0)))</f>
        <v/>
      </c>
      <c r="I24" s="143" t="str">
        <f>IF(ISERROR(VLOOKUP(B24,#REF!,62,0)),"",(VLOOKUP(B24,#REF!,62,0)))</f>
        <v/>
      </c>
      <c r="J24" s="225" t="str">
        <f>IF(ISERROR(VLOOKUP(B24,#REF!,63,0)),"",(VLOOKUP(B24,#REF!,63,0)))</f>
        <v/>
      </c>
      <c r="K24" s="143" t="str">
        <f>IF(ISERROR(VLOOKUP(B24,#REF!,9,0)),"",(VLOOKUP(B24,#REF!,9,0)))</f>
        <v/>
      </c>
      <c r="L24" s="225" t="str">
        <f>IF(ISERROR(VLOOKUP(B24,#REF!,10,0)),"",(VLOOKUP(B24,#REF!,10,0)))</f>
        <v/>
      </c>
      <c r="M24" s="141" t="str">
        <f>IF(ISERROR(VLOOKUP(B24,#REF!,2,0)),"",(VLOOKUP(B24,#REF!,2,0)))</f>
        <v/>
      </c>
      <c r="N24" s="225" t="str">
        <f>IF(ISERROR(VLOOKUP(B24,#REF!,5,0)),"",(VLOOKUP(B24,#REF!,5,0)))</f>
        <v/>
      </c>
      <c r="O24" s="143" t="str">
        <f>IF(ISERROR(VLOOKUP(B24,#REF!,9,0)),"",(VLOOKUP(B24,#REF!,9,0)))</f>
        <v/>
      </c>
      <c r="P24" s="225" t="str">
        <f>IF(ISERROR(VLOOKUP(B24,#REF!,10,0)),"",(VLOOKUP(B24,#REF!,10,0)))</f>
        <v/>
      </c>
      <c r="Q24" s="143" t="str">
        <f>IF(ISERROR(VLOOKUP(B24,#REF!,9,0)),"",(VLOOKUP(B24,#REF!,9,0)))</f>
        <v/>
      </c>
      <c r="R24" s="225" t="str">
        <f>IF(ISERROR(VLOOKUP(B24,#REF!,10,0)),"",(VLOOKUP(B24,#REF!,10,0)))</f>
        <v/>
      </c>
      <c r="S24" s="229">
        <f t="shared" si="1"/>
        <v>0</v>
      </c>
      <c r="T24" s="231"/>
      <c r="U24" s="230"/>
    </row>
    <row r="25" spans="1:21" ht="82.5" customHeight="1" x14ac:dyDescent="0.2">
      <c r="A25" s="401" t="str">
        <f>('YARIŞMA BİLGİLERİ'!A2)</f>
        <v>Gençlik ve Spor Bakanlığı
Spor Genel Müdürlüğü
Spor Faaliyetleri Daire Başkanlığı</v>
      </c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</row>
    <row r="26" spans="1:21" ht="43.5" customHeight="1" x14ac:dyDescent="0.2">
      <c r="A26" s="402" t="str">
        <f>'YARIŞMA BİLGİLERİ'!F19</f>
        <v>TÜRKİYE’NİN EN HIZLISI İL SEÇME YARIŞLARI</v>
      </c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</row>
    <row r="27" spans="1:21" ht="39" customHeight="1" x14ac:dyDescent="0.2">
      <c r="A27" s="403" t="s">
        <v>114</v>
      </c>
      <c r="B27" s="403"/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</row>
    <row r="28" spans="1:21" ht="50.25" customHeight="1" x14ac:dyDescent="0.2">
      <c r="A28" s="413" t="str">
        <f>'YARIŞMA BİLGİLERİ'!F21</f>
        <v>2005-2006-2007-2008-2009  DOĞUMLU ERKEKLER</v>
      </c>
      <c r="B28" s="413"/>
      <c r="C28" s="413"/>
      <c r="D28" s="413"/>
      <c r="E28" s="413"/>
      <c r="F28" s="413"/>
      <c r="G28" s="413"/>
      <c r="H28" s="413"/>
      <c r="I28" s="413"/>
      <c r="J28" s="413"/>
      <c r="K28" s="413" t="s">
        <v>119</v>
      </c>
      <c r="L28" s="413"/>
      <c r="M28" s="413"/>
      <c r="N28" s="413"/>
      <c r="O28" s="413"/>
      <c r="P28" s="413"/>
      <c r="Q28" s="413"/>
      <c r="R28" s="413"/>
      <c r="S28" s="413"/>
      <c r="T28" s="413"/>
      <c r="U28" s="413"/>
    </row>
    <row r="29" spans="1:21" ht="69" customHeight="1" x14ac:dyDescent="0.2">
      <c r="A29" s="414" t="s">
        <v>79</v>
      </c>
      <c r="B29" s="415" t="s">
        <v>108</v>
      </c>
      <c r="C29" s="416" t="s">
        <v>77</v>
      </c>
      <c r="D29" s="417"/>
      <c r="E29" s="416" t="s">
        <v>95</v>
      </c>
      <c r="F29" s="417"/>
      <c r="G29" s="410" t="s">
        <v>252</v>
      </c>
      <c r="H29" s="411"/>
      <c r="I29" s="410" t="s">
        <v>105</v>
      </c>
      <c r="J29" s="411"/>
      <c r="K29" s="410" t="s">
        <v>272</v>
      </c>
      <c r="L29" s="411"/>
      <c r="M29" s="410" t="s">
        <v>251</v>
      </c>
      <c r="N29" s="411"/>
      <c r="O29" s="412" t="s">
        <v>271</v>
      </c>
      <c r="P29" s="412"/>
      <c r="Q29" s="410" t="s">
        <v>253</v>
      </c>
      <c r="R29" s="411"/>
      <c r="S29" s="408" t="s">
        <v>121</v>
      </c>
      <c r="T29" s="408" t="s">
        <v>120</v>
      </c>
      <c r="U29" s="406" t="s">
        <v>122</v>
      </c>
    </row>
    <row r="30" spans="1:21" ht="27" customHeight="1" x14ac:dyDescent="0.2">
      <c r="A30" s="414"/>
      <c r="B30" s="415"/>
      <c r="C30" s="87" t="s">
        <v>18</v>
      </c>
      <c r="D30" s="88" t="s">
        <v>66</v>
      </c>
      <c r="E30" s="87" t="s">
        <v>18</v>
      </c>
      <c r="F30" s="88" t="s">
        <v>66</v>
      </c>
      <c r="G30" s="87" t="s">
        <v>18</v>
      </c>
      <c r="H30" s="88" t="s">
        <v>66</v>
      </c>
      <c r="I30" s="87" t="s">
        <v>18</v>
      </c>
      <c r="J30" s="88" t="s">
        <v>66</v>
      </c>
      <c r="K30" s="87" t="s">
        <v>18</v>
      </c>
      <c r="L30" s="88" t="s">
        <v>66</v>
      </c>
      <c r="M30" s="87" t="s">
        <v>18</v>
      </c>
      <c r="N30" s="88" t="s">
        <v>66</v>
      </c>
      <c r="O30" s="87" t="s">
        <v>18</v>
      </c>
      <c r="P30" s="88" t="s">
        <v>66</v>
      </c>
      <c r="Q30" s="87" t="s">
        <v>18</v>
      </c>
      <c r="R30" s="88" t="s">
        <v>66</v>
      </c>
      <c r="S30" s="408"/>
      <c r="T30" s="408"/>
      <c r="U30" s="407"/>
    </row>
    <row r="31" spans="1:21" ht="73.5" customHeight="1" x14ac:dyDescent="0.2">
      <c r="A31" s="124">
        <v>1</v>
      </c>
      <c r="B31" s="123" t="s">
        <v>653</v>
      </c>
      <c r="C31" s="142" t="str">
        <f>IF(ISERROR(VLOOKUP(B31,#REF!,2,0)),"",(VLOOKUP(B31,#REF!,2,0)))</f>
        <v/>
      </c>
      <c r="D31" s="225" t="str">
        <f>IF(ISERROR(VLOOKUP(B31,#REF!,4,0)),"",(VLOOKUP(B31,#REF!,4,0)))</f>
        <v/>
      </c>
      <c r="E31" s="224" t="str">
        <f>IF(ISERROR(VLOOKUP(B31,#REF!,2,0)),"",(VLOOKUP(B31,#REF!,2,0)))</f>
        <v/>
      </c>
      <c r="F31" s="225" t="str">
        <f>IF(ISERROR(VLOOKUP(B31,#REF!,5,0)),"",(VLOOKUP(B31,#REF!,5,0)))</f>
        <v/>
      </c>
      <c r="G31" s="141" t="str">
        <f>IF(ISERROR(VLOOKUP(B31,#REF!,2,0)),"",(VLOOKUP(B31,#REF!,2,0)))</f>
        <v/>
      </c>
      <c r="H31" s="225" t="str">
        <f>IF(ISERROR(VLOOKUP(B31,#REF!,5,0)),"",(VLOOKUP(B31,#REF!,5,0)))</f>
        <v/>
      </c>
      <c r="I31" s="142" t="str">
        <f>IF(ISERROR(VLOOKUP(B31,#REF!,2,0)),"",(VLOOKUP(B31,#REF!,2,0)))</f>
        <v/>
      </c>
      <c r="J31" s="225" t="str">
        <f>IF(ISERROR(VLOOKUP(B31,#REF!,4,0)),"",(VLOOKUP(B31,#REF!,4,0)))</f>
        <v/>
      </c>
      <c r="K31" s="143" t="str">
        <f>IF(ISERROR(VLOOKUP(B31,#REF!,9,0)),"",(VLOOKUP(B31,#REF!,9,0)))</f>
        <v/>
      </c>
      <c r="L31" s="225" t="str">
        <f>IF(ISERROR(VLOOKUP(B31,#REF!,10,0)),"",(VLOOKUP(B31,#REF!,10,0)))</f>
        <v/>
      </c>
      <c r="M31" s="143" t="str">
        <f>IF(ISERROR(VLOOKUP(B31,#REF!,9,0)),"",(VLOOKUP(B31,#REF!,9,0)))</f>
        <v/>
      </c>
      <c r="N31" s="225" t="str">
        <f>IF(ISERROR(VLOOKUP(B31,#REF!,10,0)),"",(VLOOKUP(B31,#REF!,10,0)))</f>
        <v/>
      </c>
      <c r="O31" s="143" t="str">
        <f>IF(ISERROR(VLOOKUP(B31,#REF!,62,0)),"",(VLOOKUP(B31,#REF!,62,0)))</f>
        <v/>
      </c>
      <c r="P31" s="225" t="str">
        <f>IF(ISERROR(VLOOKUP(B31,#REF!,63,0)),"",(VLOOKUP(B31,#REF!,63,0)))</f>
        <v/>
      </c>
      <c r="Q31" s="142" t="str">
        <f>IF(ISERROR(VLOOKUP(B31,#REF!,2,0)),"",(VLOOKUP(B31,#REF!,2,0)))</f>
        <v/>
      </c>
      <c r="R31" s="225" t="str">
        <f>IF(ISERROR(VLOOKUP(B31,#REF!,4,0)),"",(VLOOKUP(B31,#REF!,4,0)))</f>
        <v/>
      </c>
      <c r="S31" s="226">
        <f>IF(ISERROR(VLOOKUP(B31,'Genel Puan Tablosu'!$B$8:$S$24,18,0)),"",(VLOOKUP(B31,'Genel Puan Tablosu'!$B$8:$S$24,18,0)))</f>
        <v>0</v>
      </c>
      <c r="T31" s="227">
        <f t="shared" ref="T31:T39" si="2">SUM(D31,F31,H31,J31,L31,N31,P31,R31)</f>
        <v>0</v>
      </c>
      <c r="U31" s="228">
        <f>IF(ISERROR(VLOOKUP(B31,'Genel Puan Tablosu'!$B$52:$S$9999,18,0)),"",(VLOOKUP(B31,'Genel Puan Tablosu'!$B$52:$S$9999,18,0)))</f>
        <v>0</v>
      </c>
    </row>
    <row r="32" spans="1:21" ht="73.5" customHeight="1" x14ac:dyDescent="0.2">
      <c r="A32" s="124">
        <v>2</v>
      </c>
      <c r="B32" s="123" t="s">
        <v>648</v>
      </c>
      <c r="C32" s="142" t="str">
        <f>IF(ISERROR(VLOOKUP(B32,#REF!,2,0)),"",(VLOOKUP(B32,#REF!,2,0)))</f>
        <v/>
      </c>
      <c r="D32" s="225" t="str">
        <f>IF(ISERROR(VLOOKUP(B32,#REF!,4,0)),"",(VLOOKUP(B32,#REF!,4,0)))</f>
        <v/>
      </c>
      <c r="E32" s="224" t="str">
        <f>IF(ISERROR(VLOOKUP(B32,#REF!,2,0)),"",(VLOOKUP(B32,#REF!,2,0)))</f>
        <v/>
      </c>
      <c r="F32" s="225" t="str">
        <f>IF(ISERROR(VLOOKUP(B32,#REF!,5,0)),"",(VLOOKUP(B32,#REF!,5,0)))</f>
        <v/>
      </c>
      <c r="G32" s="141" t="str">
        <f>IF(ISERROR(VLOOKUP(B32,#REF!,2,0)),"",(VLOOKUP(B32,#REF!,2,0)))</f>
        <v/>
      </c>
      <c r="H32" s="225" t="str">
        <f>IF(ISERROR(VLOOKUP(B32,#REF!,5,0)),"",(VLOOKUP(B32,#REF!,5,0)))</f>
        <v/>
      </c>
      <c r="I32" s="142" t="str">
        <f>IF(ISERROR(VLOOKUP(B32,#REF!,2,0)),"",(VLOOKUP(B32,#REF!,2,0)))</f>
        <v/>
      </c>
      <c r="J32" s="225" t="str">
        <f>IF(ISERROR(VLOOKUP(B32,#REF!,4,0)),"",(VLOOKUP(B32,#REF!,4,0)))</f>
        <v/>
      </c>
      <c r="K32" s="143" t="str">
        <f>IF(ISERROR(VLOOKUP(B32,#REF!,9,0)),"",(VLOOKUP(B32,#REF!,9,0)))</f>
        <v/>
      </c>
      <c r="L32" s="225" t="str">
        <f>IF(ISERROR(VLOOKUP(B32,#REF!,10,0)),"",(VLOOKUP(B32,#REF!,10,0)))</f>
        <v/>
      </c>
      <c r="M32" s="143" t="str">
        <f>IF(ISERROR(VLOOKUP(B32,#REF!,9,0)),"",(VLOOKUP(B32,#REF!,9,0)))</f>
        <v/>
      </c>
      <c r="N32" s="225" t="str">
        <f>IF(ISERROR(VLOOKUP(B32,#REF!,10,0)),"",(VLOOKUP(B32,#REF!,10,0)))</f>
        <v/>
      </c>
      <c r="O32" s="143" t="str">
        <f>IF(ISERROR(VLOOKUP(B32,#REF!,62,0)),"",(VLOOKUP(B32,#REF!,62,0)))</f>
        <v/>
      </c>
      <c r="P32" s="225" t="str">
        <f>IF(ISERROR(VLOOKUP(B32,#REF!,63,0)),"",(VLOOKUP(B32,#REF!,63,0)))</f>
        <v/>
      </c>
      <c r="Q32" s="142" t="str">
        <f>IF(ISERROR(VLOOKUP(B32,#REF!,2,0)),"",(VLOOKUP(B32,#REF!,2,0)))</f>
        <v/>
      </c>
      <c r="R32" s="225" t="str">
        <f>IF(ISERROR(VLOOKUP(B32,#REF!,4,0)),"",(VLOOKUP(B32,#REF!,4,0)))</f>
        <v/>
      </c>
      <c r="S32" s="226">
        <f>IF(ISERROR(VLOOKUP(B32,'Genel Puan Tablosu'!$B$8:$S$24,18,0)),"",(VLOOKUP(B32,'Genel Puan Tablosu'!$B$8:$S$24,18,0)))</f>
        <v>0</v>
      </c>
      <c r="T32" s="227">
        <f t="shared" si="2"/>
        <v>0</v>
      </c>
      <c r="U32" s="228">
        <f>IF(ISERROR(VLOOKUP(B32,'Genel Puan Tablosu'!$B$52:$S$9999,18,0)),"",(VLOOKUP(B32,'Genel Puan Tablosu'!$B$52:$S$9999,18,0)))</f>
        <v>0</v>
      </c>
    </row>
    <row r="33" spans="1:21" ht="73.5" customHeight="1" x14ac:dyDescent="0.2">
      <c r="A33" s="124">
        <v>3</v>
      </c>
      <c r="B33" s="123" t="s">
        <v>647</v>
      </c>
      <c r="C33" s="142" t="str">
        <f>IF(ISERROR(VLOOKUP(B33,#REF!,2,0)),"",(VLOOKUP(B33,#REF!,2,0)))</f>
        <v/>
      </c>
      <c r="D33" s="225" t="str">
        <f>IF(ISERROR(VLOOKUP(B33,#REF!,4,0)),"",(VLOOKUP(B33,#REF!,4,0)))</f>
        <v/>
      </c>
      <c r="E33" s="224" t="str">
        <f>IF(ISERROR(VLOOKUP(B33,#REF!,2,0)),"",(VLOOKUP(B33,#REF!,2,0)))</f>
        <v/>
      </c>
      <c r="F33" s="225" t="str">
        <f>IF(ISERROR(VLOOKUP(B33,#REF!,5,0)),"",(VLOOKUP(B33,#REF!,5,0)))</f>
        <v/>
      </c>
      <c r="G33" s="141" t="str">
        <f>IF(ISERROR(VLOOKUP(B33,#REF!,2,0)),"",(VLOOKUP(B33,#REF!,2,0)))</f>
        <v/>
      </c>
      <c r="H33" s="225" t="str">
        <f>IF(ISERROR(VLOOKUP(B33,#REF!,5,0)),"",(VLOOKUP(B33,#REF!,5,0)))</f>
        <v/>
      </c>
      <c r="I33" s="142" t="str">
        <f>IF(ISERROR(VLOOKUP(B33,#REF!,2,0)),"",(VLOOKUP(B33,#REF!,2,0)))</f>
        <v/>
      </c>
      <c r="J33" s="225" t="str">
        <f>IF(ISERROR(VLOOKUP(B33,#REF!,4,0)),"",(VLOOKUP(B33,#REF!,4,0)))</f>
        <v/>
      </c>
      <c r="K33" s="143" t="str">
        <f>IF(ISERROR(VLOOKUP(B33,#REF!,9,0)),"",(VLOOKUP(B33,#REF!,9,0)))</f>
        <v/>
      </c>
      <c r="L33" s="225" t="str">
        <f>IF(ISERROR(VLOOKUP(B33,#REF!,10,0)),"",(VLOOKUP(B33,#REF!,10,0)))</f>
        <v/>
      </c>
      <c r="M33" s="143" t="str">
        <f>IF(ISERROR(VLOOKUP(B33,#REF!,9,0)),"",(VLOOKUP(B33,#REF!,9,0)))</f>
        <v/>
      </c>
      <c r="N33" s="225" t="str">
        <f>IF(ISERROR(VLOOKUP(B33,#REF!,10,0)),"",(VLOOKUP(B33,#REF!,10,0)))</f>
        <v/>
      </c>
      <c r="O33" s="143" t="str">
        <f>IF(ISERROR(VLOOKUP(B33,#REF!,62,0)),"",(VLOOKUP(B33,#REF!,62,0)))</f>
        <v/>
      </c>
      <c r="P33" s="225" t="str">
        <f>IF(ISERROR(VLOOKUP(B33,#REF!,63,0)),"",(VLOOKUP(B33,#REF!,63,0)))</f>
        <v/>
      </c>
      <c r="Q33" s="142" t="str">
        <f>IF(ISERROR(VLOOKUP(B33,#REF!,2,0)),"",(VLOOKUP(B33,#REF!,2,0)))</f>
        <v/>
      </c>
      <c r="R33" s="225" t="str">
        <f>IF(ISERROR(VLOOKUP(B33,#REF!,4,0)),"",(VLOOKUP(B33,#REF!,4,0)))</f>
        <v/>
      </c>
      <c r="S33" s="226">
        <f>IF(ISERROR(VLOOKUP(B33,'Genel Puan Tablosu'!$B$8:$S$24,18,0)),"",(VLOOKUP(B33,'Genel Puan Tablosu'!$B$8:$S$24,18,0)))</f>
        <v>0</v>
      </c>
      <c r="T33" s="227">
        <f t="shared" si="2"/>
        <v>0</v>
      </c>
      <c r="U33" s="228">
        <f>IF(ISERROR(VLOOKUP(B33,'Genel Puan Tablosu'!$B$52:$S$9999,18,0)),"",(VLOOKUP(B33,'Genel Puan Tablosu'!$B$52:$S$9999,18,0)))</f>
        <v>0</v>
      </c>
    </row>
    <row r="34" spans="1:21" ht="73.5" customHeight="1" x14ac:dyDescent="0.2">
      <c r="A34" s="124">
        <v>4</v>
      </c>
      <c r="B34" s="123" t="s">
        <v>652</v>
      </c>
      <c r="C34" s="142" t="str">
        <f>IF(ISERROR(VLOOKUP(B34,#REF!,2,0)),"",(VLOOKUP(B34,#REF!,2,0)))</f>
        <v/>
      </c>
      <c r="D34" s="225" t="str">
        <f>IF(ISERROR(VLOOKUP(B34,#REF!,4,0)),"",(VLOOKUP(B34,#REF!,4,0)))</f>
        <v/>
      </c>
      <c r="E34" s="224" t="str">
        <f>IF(ISERROR(VLOOKUP(B34,#REF!,2,0)),"",(VLOOKUP(B34,#REF!,2,0)))</f>
        <v/>
      </c>
      <c r="F34" s="225" t="str">
        <f>IF(ISERROR(VLOOKUP(B34,#REF!,5,0)),"",(VLOOKUP(B34,#REF!,5,0)))</f>
        <v/>
      </c>
      <c r="G34" s="141" t="str">
        <f>IF(ISERROR(VLOOKUP(B34,#REF!,2,0)),"",(VLOOKUP(B34,#REF!,2,0)))</f>
        <v/>
      </c>
      <c r="H34" s="225" t="str">
        <f>IF(ISERROR(VLOOKUP(B34,#REF!,5,0)),"",(VLOOKUP(B34,#REF!,5,0)))</f>
        <v/>
      </c>
      <c r="I34" s="142" t="str">
        <f>IF(ISERROR(VLOOKUP(B34,#REF!,2,0)),"",(VLOOKUP(B34,#REF!,2,0)))</f>
        <v/>
      </c>
      <c r="J34" s="225" t="str">
        <f>IF(ISERROR(VLOOKUP(B34,#REF!,4,0)),"",(VLOOKUP(B34,#REF!,4,0)))</f>
        <v/>
      </c>
      <c r="K34" s="143" t="str">
        <f>IF(ISERROR(VLOOKUP(B34,#REF!,9,0)),"",(VLOOKUP(B34,#REF!,9,0)))</f>
        <v/>
      </c>
      <c r="L34" s="225" t="str">
        <f>IF(ISERROR(VLOOKUP(B34,#REF!,10,0)),"",(VLOOKUP(B34,#REF!,10,0)))</f>
        <v/>
      </c>
      <c r="M34" s="143" t="str">
        <f>IF(ISERROR(VLOOKUP(B34,#REF!,9,0)),"",(VLOOKUP(B34,#REF!,9,0)))</f>
        <v/>
      </c>
      <c r="N34" s="225" t="str">
        <f>IF(ISERROR(VLOOKUP(B34,#REF!,10,0)),"",(VLOOKUP(B34,#REF!,10,0)))</f>
        <v/>
      </c>
      <c r="O34" s="143" t="str">
        <f>IF(ISERROR(VLOOKUP(B34,#REF!,62,0)),"",(VLOOKUP(B34,#REF!,62,0)))</f>
        <v/>
      </c>
      <c r="P34" s="225" t="str">
        <f>IF(ISERROR(VLOOKUP(B34,#REF!,63,0)),"",(VLOOKUP(B34,#REF!,63,0)))</f>
        <v/>
      </c>
      <c r="Q34" s="142" t="str">
        <f>IF(ISERROR(VLOOKUP(B34,#REF!,2,0)),"",(VLOOKUP(B34,#REF!,2,0)))</f>
        <v/>
      </c>
      <c r="R34" s="225" t="str">
        <f>IF(ISERROR(VLOOKUP(B34,#REF!,4,0)),"",(VLOOKUP(B34,#REF!,4,0)))</f>
        <v/>
      </c>
      <c r="S34" s="226">
        <f>IF(ISERROR(VLOOKUP(B34,'Genel Puan Tablosu'!$B$8:$S$24,18,0)),"",(VLOOKUP(B34,'Genel Puan Tablosu'!$B$8:$S$24,18,0)))</f>
        <v>0</v>
      </c>
      <c r="T34" s="227">
        <f t="shared" si="2"/>
        <v>0</v>
      </c>
      <c r="U34" s="228">
        <f>IF(ISERROR(VLOOKUP(B34,'Genel Puan Tablosu'!$B$52:$S$9999,18,0)),"",(VLOOKUP(B34,'Genel Puan Tablosu'!$B$52:$S$9999,18,0)))</f>
        <v>0</v>
      </c>
    </row>
    <row r="35" spans="1:21" ht="73.5" customHeight="1" x14ac:dyDescent="0.2">
      <c r="A35" s="124">
        <v>5</v>
      </c>
      <c r="B35" s="123" t="s">
        <v>651</v>
      </c>
      <c r="C35" s="142" t="str">
        <f>IF(ISERROR(VLOOKUP(B35,#REF!,2,0)),"",(VLOOKUP(B35,#REF!,2,0)))</f>
        <v/>
      </c>
      <c r="D35" s="225" t="str">
        <f>IF(ISERROR(VLOOKUP(B35,#REF!,4,0)),"",(VLOOKUP(B35,#REF!,4,0)))</f>
        <v/>
      </c>
      <c r="E35" s="224" t="str">
        <f>IF(ISERROR(VLOOKUP(B35,#REF!,2,0)),"",(VLOOKUP(B35,#REF!,2,0)))</f>
        <v/>
      </c>
      <c r="F35" s="225" t="str">
        <f>IF(ISERROR(VLOOKUP(B35,#REF!,5,0)),"",(VLOOKUP(B35,#REF!,5,0)))</f>
        <v/>
      </c>
      <c r="G35" s="141" t="str">
        <f>IF(ISERROR(VLOOKUP(B35,#REF!,2,0)),"",(VLOOKUP(B35,#REF!,2,0)))</f>
        <v/>
      </c>
      <c r="H35" s="225" t="str">
        <f>IF(ISERROR(VLOOKUP(B35,#REF!,5,0)),"",(VLOOKUP(B35,#REF!,5,0)))</f>
        <v/>
      </c>
      <c r="I35" s="142" t="str">
        <f>IF(ISERROR(VLOOKUP(B35,#REF!,2,0)),"",(VLOOKUP(B35,#REF!,2,0)))</f>
        <v/>
      </c>
      <c r="J35" s="225" t="str">
        <f>IF(ISERROR(VLOOKUP(B35,#REF!,4,0)),"",(VLOOKUP(B35,#REF!,4,0)))</f>
        <v/>
      </c>
      <c r="K35" s="143" t="str">
        <f>IF(ISERROR(VLOOKUP(B35,#REF!,9,0)),"",(VLOOKUP(B35,#REF!,9,0)))</f>
        <v/>
      </c>
      <c r="L35" s="225" t="str">
        <f>IF(ISERROR(VLOOKUP(B35,#REF!,10,0)),"",(VLOOKUP(B35,#REF!,10,0)))</f>
        <v/>
      </c>
      <c r="M35" s="143" t="str">
        <f>IF(ISERROR(VLOOKUP(B35,#REF!,9,0)),"",(VLOOKUP(B35,#REF!,9,0)))</f>
        <v/>
      </c>
      <c r="N35" s="225" t="str">
        <f>IF(ISERROR(VLOOKUP(B35,#REF!,10,0)),"",(VLOOKUP(B35,#REF!,10,0)))</f>
        <v/>
      </c>
      <c r="O35" s="143" t="str">
        <f>IF(ISERROR(VLOOKUP(B35,#REF!,62,0)),"",(VLOOKUP(B35,#REF!,62,0)))</f>
        <v/>
      </c>
      <c r="P35" s="225" t="str">
        <f>IF(ISERROR(VLOOKUP(B35,#REF!,63,0)),"",(VLOOKUP(B35,#REF!,63,0)))</f>
        <v/>
      </c>
      <c r="Q35" s="142" t="str">
        <f>IF(ISERROR(VLOOKUP(B35,#REF!,2,0)),"",(VLOOKUP(B35,#REF!,2,0)))</f>
        <v/>
      </c>
      <c r="R35" s="225" t="str">
        <f>IF(ISERROR(VLOOKUP(B35,#REF!,4,0)),"",(VLOOKUP(B35,#REF!,4,0)))</f>
        <v/>
      </c>
      <c r="S35" s="226">
        <f>IF(ISERROR(VLOOKUP(B35,'Genel Puan Tablosu'!$B$8:$S$24,18,0)),"",(VLOOKUP(B35,'Genel Puan Tablosu'!$B$8:$S$24,18,0)))</f>
        <v>0</v>
      </c>
      <c r="T35" s="227">
        <f t="shared" si="2"/>
        <v>0</v>
      </c>
      <c r="U35" s="228">
        <f>IF(ISERROR(VLOOKUP(B35,'Genel Puan Tablosu'!$B$52:$S$9999,18,0)),"",(VLOOKUP(B35,'Genel Puan Tablosu'!$B$52:$S$9999,18,0)))</f>
        <v>0</v>
      </c>
    </row>
    <row r="36" spans="1:21" ht="73.5" customHeight="1" x14ac:dyDescent="0.2">
      <c r="A36" s="124">
        <v>6</v>
      </c>
      <c r="B36" s="123" t="s">
        <v>645</v>
      </c>
      <c r="C36" s="142" t="str">
        <f>IF(ISERROR(VLOOKUP(B36,#REF!,2,0)),"",(VLOOKUP(B36,#REF!,2,0)))</f>
        <v/>
      </c>
      <c r="D36" s="225" t="str">
        <f>IF(ISERROR(VLOOKUP(B36,#REF!,4,0)),"",(VLOOKUP(B36,#REF!,4,0)))</f>
        <v/>
      </c>
      <c r="E36" s="224" t="str">
        <f>IF(ISERROR(VLOOKUP(B36,#REF!,2,0)),"",(VLOOKUP(B36,#REF!,2,0)))</f>
        <v/>
      </c>
      <c r="F36" s="225" t="str">
        <f>IF(ISERROR(VLOOKUP(B36,#REF!,5,0)),"",(VLOOKUP(B36,#REF!,5,0)))</f>
        <v/>
      </c>
      <c r="G36" s="141" t="str">
        <f>IF(ISERROR(VLOOKUP(B36,#REF!,2,0)),"",(VLOOKUP(B36,#REF!,2,0)))</f>
        <v/>
      </c>
      <c r="H36" s="225" t="str">
        <f>IF(ISERROR(VLOOKUP(B36,#REF!,5,0)),"",(VLOOKUP(B36,#REF!,5,0)))</f>
        <v/>
      </c>
      <c r="I36" s="142" t="str">
        <f>IF(ISERROR(VLOOKUP(B36,#REF!,2,0)),"",(VLOOKUP(B36,#REF!,2,0)))</f>
        <v/>
      </c>
      <c r="J36" s="225" t="str">
        <f>IF(ISERROR(VLOOKUP(B36,#REF!,4,0)),"",(VLOOKUP(B36,#REF!,4,0)))</f>
        <v/>
      </c>
      <c r="K36" s="143" t="str">
        <f>IF(ISERROR(VLOOKUP(B36,#REF!,9,0)),"",(VLOOKUP(B36,#REF!,9,0)))</f>
        <v/>
      </c>
      <c r="L36" s="225" t="str">
        <f>IF(ISERROR(VLOOKUP(B36,#REF!,10,0)),"",(VLOOKUP(B36,#REF!,10,0)))</f>
        <v/>
      </c>
      <c r="M36" s="143" t="str">
        <f>IF(ISERROR(VLOOKUP(B36,#REF!,9,0)),"",(VLOOKUP(B36,#REF!,9,0)))</f>
        <v/>
      </c>
      <c r="N36" s="225" t="str">
        <f>IF(ISERROR(VLOOKUP(B36,#REF!,10,0)),"",(VLOOKUP(B36,#REF!,10,0)))</f>
        <v/>
      </c>
      <c r="O36" s="143" t="str">
        <f>IF(ISERROR(VLOOKUP(B36,#REF!,62,0)),"",(VLOOKUP(B36,#REF!,62,0)))</f>
        <v/>
      </c>
      <c r="P36" s="225" t="str">
        <f>IF(ISERROR(VLOOKUP(B36,#REF!,63,0)),"",(VLOOKUP(B36,#REF!,63,0)))</f>
        <v/>
      </c>
      <c r="Q36" s="142" t="str">
        <f>IF(ISERROR(VLOOKUP(B36,#REF!,2,0)),"",(VLOOKUP(B36,#REF!,2,0)))</f>
        <v/>
      </c>
      <c r="R36" s="225" t="str">
        <f>IF(ISERROR(VLOOKUP(B36,#REF!,4,0)),"",(VLOOKUP(B36,#REF!,4,0)))</f>
        <v/>
      </c>
      <c r="S36" s="226">
        <f>IF(ISERROR(VLOOKUP(B36,'Genel Puan Tablosu'!$B$8:$S$24,18,0)),"",(VLOOKUP(B36,'Genel Puan Tablosu'!$B$8:$S$24,18,0)))</f>
        <v>0</v>
      </c>
      <c r="T36" s="227">
        <f t="shared" si="2"/>
        <v>0</v>
      </c>
      <c r="U36" s="228">
        <f>IF(ISERROR(VLOOKUP(B36,'Genel Puan Tablosu'!$B$52:$S$9999,18,0)),"",(VLOOKUP(B36,'Genel Puan Tablosu'!$B$52:$S$9999,18,0)))</f>
        <v>0</v>
      </c>
    </row>
    <row r="37" spans="1:21" ht="73.5" customHeight="1" x14ac:dyDescent="0.2">
      <c r="A37" s="124">
        <v>7</v>
      </c>
      <c r="B37" s="123" t="s">
        <v>650</v>
      </c>
      <c r="C37" s="142" t="str">
        <f>IF(ISERROR(VLOOKUP(B37,#REF!,2,0)),"",(VLOOKUP(B37,#REF!,2,0)))</f>
        <v/>
      </c>
      <c r="D37" s="225" t="str">
        <f>IF(ISERROR(VLOOKUP(B37,#REF!,4,0)),"",(VLOOKUP(B37,#REF!,4,0)))</f>
        <v/>
      </c>
      <c r="E37" s="224" t="str">
        <f>IF(ISERROR(VLOOKUP(B37,#REF!,2,0)),"",(VLOOKUP(B37,#REF!,2,0)))</f>
        <v/>
      </c>
      <c r="F37" s="225" t="str">
        <f>IF(ISERROR(VLOOKUP(B37,#REF!,5,0)),"",(VLOOKUP(B37,#REF!,5,0)))</f>
        <v/>
      </c>
      <c r="G37" s="141" t="str">
        <f>IF(ISERROR(VLOOKUP(B37,#REF!,2,0)),"",(VLOOKUP(B37,#REF!,2,0)))</f>
        <v/>
      </c>
      <c r="H37" s="225" t="str">
        <f>IF(ISERROR(VLOOKUP(B37,#REF!,5,0)),"",(VLOOKUP(B37,#REF!,5,0)))</f>
        <v/>
      </c>
      <c r="I37" s="142" t="str">
        <f>IF(ISERROR(VLOOKUP(B37,#REF!,2,0)),"",(VLOOKUP(B37,#REF!,2,0)))</f>
        <v/>
      </c>
      <c r="J37" s="225" t="str">
        <f>IF(ISERROR(VLOOKUP(B37,#REF!,4,0)),"",(VLOOKUP(B37,#REF!,4,0)))</f>
        <v/>
      </c>
      <c r="K37" s="143" t="str">
        <f>IF(ISERROR(VLOOKUP(B37,#REF!,9,0)),"",(VLOOKUP(B37,#REF!,9,0)))</f>
        <v/>
      </c>
      <c r="L37" s="225" t="str">
        <f>IF(ISERROR(VLOOKUP(B37,#REF!,10,0)),"",(VLOOKUP(B37,#REF!,10,0)))</f>
        <v/>
      </c>
      <c r="M37" s="143" t="str">
        <f>IF(ISERROR(VLOOKUP(B37,#REF!,9,0)),"",(VLOOKUP(B37,#REF!,9,0)))</f>
        <v/>
      </c>
      <c r="N37" s="225" t="str">
        <f>IF(ISERROR(VLOOKUP(B37,#REF!,10,0)),"",(VLOOKUP(B37,#REF!,10,0)))</f>
        <v/>
      </c>
      <c r="O37" s="143" t="str">
        <f>IF(ISERROR(VLOOKUP(B37,#REF!,62,0)),"",(VLOOKUP(B37,#REF!,62,0)))</f>
        <v/>
      </c>
      <c r="P37" s="225" t="str">
        <f>IF(ISERROR(VLOOKUP(B37,#REF!,63,0)),"",(VLOOKUP(B37,#REF!,63,0)))</f>
        <v/>
      </c>
      <c r="Q37" s="142" t="str">
        <f>IF(ISERROR(VLOOKUP(B37,#REF!,2,0)),"",(VLOOKUP(B37,#REF!,2,0)))</f>
        <v/>
      </c>
      <c r="R37" s="225" t="str">
        <f>IF(ISERROR(VLOOKUP(B37,#REF!,4,0)),"",(VLOOKUP(B37,#REF!,4,0)))</f>
        <v/>
      </c>
      <c r="S37" s="226">
        <f>IF(ISERROR(VLOOKUP(B37,'Genel Puan Tablosu'!$B$8:$S$24,18,0)),"",(VLOOKUP(B37,'Genel Puan Tablosu'!$B$8:$S$24,18,0)))</f>
        <v>0</v>
      </c>
      <c r="T37" s="227">
        <f t="shared" si="2"/>
        <v>0</v>
      </c>
      <c r="U37" s="228">
        <f>IF(ISERROR(VLOOKUP(B37,'Genel Puan Tablosu'!$B$52:$S$9999,18,0)),"",(VLOOKUP(B37,'Genel Puan Tablosu'!$B$52:$S$9999,18,0)))</f>
        <v>0</v>
      </c>
    </row>
    <row r="38" spans="1:21" ht="73.5" customHeight="1" x14ac:dyDescent="0.2">
      <c r="A38" s="124">
        <v>8</v>
      </c>
      <c r="B38" s="123" t="s">
        <v>649</v>
      </c>
      <c r="C38" s="142" t="str">
        <f>IF(ISERROR(VLOOKUP(B38,#REF!,2,0)),"",(VLOOKUP(B38,#REF!,2,0)))</f>
        <v/>
      </c>
      <c r="D38" s="225" t="str">
        <f>IF(ISERROR(VLOOKUP(B38,#REF!,4,0)),"",(VLOOKUP(B38,#REF!,4,0)))</f>
        <v/>
      </c>
      <c r="E38" s="224" t="str">
        <f>IF(ISERROR(VLOOKUP(B38,#REF!,2,0)),"",(VLOOKUP(B38,#REF!,2,0)))</f>
        <v/>
      </c>
      <c r="F38" s="225" t="str">
        <f>IF(ISERROR(VLOOKUP(B38,#REF!,5,0)),"",(VLOOKUP(B38,#REF!,5,0)))</f>
        <v/>
      </c>
      <c r="G38" s="141" t="str">
        <f>IF(ISERROR(VLOOKUP(B38,#REF!,2,0)),"",(VLOOKUP(B38,#REF!,2,0)))</f>
        <v/>
      </c>
      <c r="H38" s="225" t="str">
        <f>IF(ISERROR(VLOOKUP(B38,#REF!,5,0)),"",(VLOOKUP(B38,#REF!,5,0)))</f>
        <v/>
      </c>
      <c r="I38" s="142" t="str">
        <f>IF(ISERROR(VLOOKUP(B38,#REF!,2,0)),"",(VLOOKUP(B38,#REF!,2,0)))</f>
        <v/>
      </c>
      <c r="J38" s="225" t="str">
        <f>IF(ISERROR(VLOOKUP(B38,#REF!,4,0)),"",(VLOOKUP(B38,#REF!,4,0)))</f>
        <v/>
      </c>
      <c r="K38" s="143" t="str">
        <f>IF(ISERROR(VLOOKUP(B38,#REF!,9,0)),"",(VLOOKUP(B38,#REF!,9,0)))</f>
        <v/>
      </c>
      <c r="L38" s="225" t="str">
        <f>IF(ISERROR(VLOOKUP(B38,#REF!,10,0)),"",(VLOOKUP(B38,#REF!,10,0)))</f>
        <v/>
      </c>
      <c r="M38" s="143" t="str">
        <f>IF(ISERROR(VLOOKUP(B38,#REF!,9,0)),"",(VLOOKUP(B38,#REF!,9,0)))</f>
        <v/>
      </c>
      <c r="N38" s="225" t="str">
        <f>IF(ISERROR(VLOOKUP(B38,#REF!,10,0)),"",(VLOOKUP(B38,#REF!,10,0)))</f>
        <v/>
      </c>
      <c r="O38" s="143" t="str">
        <f>IF(ISERROR(VLOOKUP(B38,#REF!,62,0)),"",(VLOOKUP(B38,#REF!,62,0)))</f>
        <v/>
      </c>
      <c r="P38" s="225" t="str">
        <f>IF(ISERROR(VLOOKUP(B38,#REF!,63,0)),"",(VLOOKUP(B38,#REF!,63,0)))</f>
        <v/>
      </c>
      <c r="Q38" s="142" t="str">
        <f>IF(ISERROR(VLOOKUP(B38,#REF!,2,0)),"",(VLOOKUP(B38,#REF!,2,0)))</f>
        <v/>
      </c>
      <c r="R38" s="225" t="str">
        <f>IF(ISERROR(VLOOKUP(B38,#REF!,4,0)),"",(VLOOKUP(B38,#REF!,4,0)))</f>
        <v/>
      </c>
      <c r="S38" s="226">
        <f>IF(ISERROR(VLOOKUP(B38,'Genel Puan Tablosu'!$B$8:$S$24,18,0)),"",(VLOOKUP(B38,'Genel Puan Tablosu'!$B$8:$S$24,18,0)))</f>
        <v>0</v>
      </c>
      <c r="T38" s="227">
        <f t="shared" si="2"/>
        <v>0</v>
      </c>
      <c r="U38" s="228">
        <f>IF(ISERROR(VLOOKUP(B38,'Genel Puan Tablosu'!$B$52:$S$9999,18,0)),"",(VLOOKUP(B38,'Genel Puan Tablosu'!$B$52:$S$9999,18,0)))</f>
        <v>0</v>
      </c>
    </row>
    <row r="39" spans="1:21" ht="73.5" customHeight="1" x14ac:dyDescent="0.2">
      <c r="A39" s="124">
        <v>9</v>
      </c>
      <c r="B39" s="123" t="s">
        <v>646</v>
      </c>
      <c r="C39" s="142" t="str">
        <f>IF(ISERROR(VLOOKUP(B39,#REF!,2,0)),"",(VLOOKUP(B39,#REF!,2,0)))</f>
        <v/>
      </c>
      <c r="D39" s="225" t="str">
        <f>IF(ISERROR(VLOOKUP(B39,#REF!,4,0)),"",(VLOOKUP(B39,#REF!,4,0)))</f>
        <v/>
      </c>
      <c r="E39" s="224" t="str">
        <f>IF(ISERROR(VLOOKUP(B39,#REF!,2,0)),"",(VLOOKUP(B39,#REF!,2,0)))</f>
        <v/>
      </c>
      <c r="F39" s="225" t="str">
        <f>IF(ISERROR(VLOOKUP(B39,#REF!,5,0)),"",(VLOOKUP(B39,#REF!,5,0)))</f>
        <v/>
      </c>
      <c r="G39" s="141" t="str">
        <f>IF(ISERROR(VLOOKUP(B39,#REF!,2,0)),"",(VLOOKUP(B39,#REF!,2,0)))</f>
        <v/>
      </c>
      <c r="H39" s="225" t="str">
        <f>IF(ISERROR(VLOOKUP(B39,#REF!,5,0)),"",(VLOOKUP(B39,#REF!,5,0)))</f>
        <v/>
      </c>
      <c r="I39" s="142" t="str">
        <f>IF(ISERROR(VLOOKUP(B39,#REF!,2,0)),"",(VLOOKUP(B39,#REF!,2,0)))</f>
        <v/>
      </c>
      <c r="J39" s="225" t="str">
        <f>IF(ISERROR(VLOOKUP(B39,#REF!,4,0)),"",(VLOOKUP(B39,#REF!,4,0)))</f>
        <v/>
      </c>
      <c r="K39" s="143" t="str">
        <f>IF(ISERROR(VLOOKUP(B39,#REF!,9,0)),"",(VLOOKUP(B39,#REF!,9,0)))</f>
        <v/>
      </c>
      <c r="L39" s="225" t="str">
        <f>IF(ISERROR(VLOOKUP(B39,#REF!,10,0)),"",(VLOOKUP(B39,#REF!,10,0)))</f>
        <v/>
      </c>
      <c r="M39" s="143" t="str">
        <f>IF(ISERROR(VLOOKUP(B39,#REF!,9,0)),"",(VLOOKUP(B39,#REF!,9,0)))</f>
        <v/>
      </c>
      <c r="N39" s="225" t="str">
        <f>IF(ISERROR(VLOOKUP(B39,#REF!,10,0)),"",(VLOOKUP(B39,#REF!,10,0)))</f>
        <v/>
      </c>
      <c r="O39" s="143" t="str">
        <f>IF(ISERROR(VLOOKUP(B39,#REF!,62,0)),"",(VLOOKUP(B39,#REF!,62,0)))</f>
        <v/>
      </c>
      <c r="P39" s="225" t="str">
        <f>IF(ISERROR(VLOOKUP(B39,#REF!,63,0)),"",(VLOOKUP(B39,#REF!,63,0)))</f>
        <v/>
      </c>
      <c r="Q39" s="142" t="str">
        <f>IF(ISERROR(VLOOKUP(B39,#REF!,2,0)),"",(VLOOKUP(B39,#REF!,2,0)))</f>
        <v/>
      </c>
      <c r="R39" s="225" t="str">
        <f>IF(ISERROR(VLOOKUP(B39,#REF!,4,0)),"",(VLOOKUP(B39,#REF!,4,0)))</f>
        <v/>
      </c>
      <c r="S39" s="226">
        <f>IF(ISERROR(VLOOKUP(B39,'Genel Puan Tablosu'!$B$8:$S$24,18,0)),"",(VLOOKUP(B39,'Genel Puan Tablosu'!$B$8:$S$24,18,0)))</f>
        <v>0</v>
      </c>
      <c r="T39" s="227">
        <f t="shared" si="2"/>
        <v>0</v>
      </c>
      <c r="U39" s="228">
        <f>IF(ISERROR(VLOOKUP(B39,'Genel Puan Tablosu'!$B$52:$S$9999,18,0)),"",(VLOOKUP(B39,'Genel Puan Tablosu'!$B$52:$S$9999,18,0)))</f>
        <v>0</v>
      </c>
    </row>
    <row r="40" spans="1:21" ht="73.5" customHeight="1" x14ac:dyDescent="0.2">
      <c r="A40" s="124">
        <v>10</v>
      </c>
      <c r="B40" s="123"/>
      <c r="C40" s="142" t="str">
        <f>IF(ISERROR(VLOOKUP(B40,#REF!,2,0)),"",(VLOOKUP(B40,#REF!,2,0)))</f>
        <v/>
      </c>
      <c r="D40" s="225" t="str">
        <f>IF(ISERROR(VLOOKUP(B40,#REF!,4,0)),"",(VLOOKUP(B40,#REF!,4,0)))</f>
        <v/>
      </c>
      <c r="E40" s="224" t="str">
        <f>IF(ISERROR(VLOOKUP(B40,#REF!,2,0)),"",(VLOOKUP(B40,#REF!,2,0)))</f>
        <v/>
      </c>
      <c r="F40" s="225" t="str">
        <f>IF(ISERROR(VLOOKUP(B40,#REF!,5,0)),"",(VLOOKUP(B40,#REF!,5,0)))</f>
        <v/>
      </c>
      <c r="G40" s="141" t="str">
        <f>IF(ISERROR(VLOOKUP(B40,#REF!,2,0)),"",(VLOOKUP(B40,#REF!,2,0)))</f>
        <v/>
      </c>
      <c r="H40" s="225" t="str">
        <f>IF(ISERROR(VLOOKUP(B40,#REF!,5,0)),"",(VLOOKUP(B40,#REF!,5,0)))</f>
        <v/>
      </c>
      <c r="I40" s="142" t="str">
        <f>IF(ISERROR(VLOOKUP(B40,#REF!,2,0)),"",(VLOOKUP(B40,#REF!,2,0)))</f>
        <v/>
      </c>
      <c r="J40" s="225" t="str">
        <f>IF(ISERROR(VLOOKUP(B40,#REF!,4,0)),"",(VLOOKUP(B40,#REF!,4,0)))</f>
        <v/>
      </c>
      <c r="K40" s="143" t="str">
        <f>IF(ISERROR(VLOOKUP(B40,#REF!,9,0)),"",(VLOOKUP(B40,#REF!,9,0)))</f>
        <v/>
      </c>
      <c r="L40" s="225" t="str">
        <f>IF(ISERROR(VLOOKUP(B40,#REF!,10,0)),"",(VLOOKUP(B40,#REF!,10,0)))</f>
        <v/>
      </c>
      <c r="M40" s="143" t="str">
        <f>IF(ISERROR(VLOOKUP(B40,#REF!,9,0)),"",(VLOOKUP(B40,#REF!,9,0)))</f>
        <v/>
      </c>
      <c r="N40" s="225" t="str">
        <f>IF(ISERROR(VLOOKUP(B40,#REF!,10,0)),"",(VLOOKUP(B40,#REF!,10,0)))</f>
        <v/>
      </c>
      <c r="O40" s="143" t="str">
        <f>IF(ISERROR(VLOOKUP(B40,#REF!,62,0)),"",(VLOOKUP(B40,#REF!,62,0)))</f>
        <v/>
      </c>
      <c r="P40" s="225" t="str">
        <f>IF(ISERROR(VLOOKUP(B40,#REF!,63,0)),"",(VLOOKUP(B40,#REF!,63,0)))</f>
        <v/>
      </c>
      <c r="Q40" s="142" t="str">
        <f>IF(ISERROR(VLOOKUP(B40,#REF!,2,0)),"",(VLOOKUP(B40,#REF!,2,0)))</f>
        <v/>
      </c>
      <c r="R40" s="225" t="str">
        <f>IF(ISERROR(VLOOKUP(B40,#REF!,4,0)),"",(VLOOKUP(B40,#REF!,4,0)))</f>
        <v/>
      </c>
      <c r="S40" s="226" t="str">
        <f>IF(ISERROR(VLOOKUP(B40,'Genel Puan Tablosu'!$B$8:$S$24,18,0)),"",(VLOOKUP(B40,'Genel Puan Tablosu'!$B$8:$S$24,18,0)))</f>
        <v/>
      </c>
      <c r="T40" s="227">
        <f t="shared" ref="T40:T47" si="3">SUM(D40,F40,H40,J40,L40,N40,P40,R40)</f>
        <v>0</v>
      </c>
      <c r="U40" s="228">
        <f>IF(ISERROR(VLOOKUP(B40,'Genel Puan Tablosu'!$B$52:$S$9999,18,0)),"",(VLOOKUP(B40,'Genel Puan Tablosu'!$B$52:$S$9999,18,0)))</f>
        <v>0</v>
      </c>
    </row>
    <row r="41" spans="1:21" ht="73.5" customHeight="1" x14ac:dyDescent="0.2">
      <c r="A41" s="124">
        <v>11</v>
      </c>
      <c r="B41" s="123"/>
      <c r="C41" s="142" t="str">
        <f>IF(ISERROR(VLOOKUP(B41,#REF!,2,0)),"",(VLOOKUP(B41,#REF!,2,0)))</f>
        <v/>
      </c>
      <c r="D41" s="225" t="str">
        <f>IF(ISERROR(VLOOKUP(B41,#REF!,4,0)),"",(VLOOKUP(B41,#REF!,4,0)))</f>
        <v/>
      </c>
      <c r="E41" s="224" t="str">
        <f>IF(ISERROR(VLOOKUP(B41,#REF!,2,0)),"",(VLOOKUP(B41,#REF!,2,0)))</f>
        <v/>
      </c>
      <c r="F41" s="225" t="str">
        <f>IF(ISERROR(VLOOKUP(B41,#REF!,5,0)),"",(VLOOKUP(B41,#REF!,5,0)))</f>
        <v/>
      </c>
      <c r="G41" s="141" t="str">
        <f>IF(ISERROR(VLOOKUP(B41,#REF!,2,0)),"",(VLOOKUP(B41,#REF!,2,0)))</f>
        <v/>
      </c>
      <c r="H41" s="225" t="str">
        <f>IF(ISERROR(VLOOKUP(B41,#REF!,5,0)),"",(VLOOKUP(B41,#REF!,5,0)))</f>
        <v/>
      </c>
      <c r="I41" s="142" t="str">
        <f>IF(ISERROR(VLOOKUP(B41,#REF!,2,0)),"",(VLOOKUP(B41,#REF!,2,0)))</f>
        <v/>
      </c>
      <c r="J41" s="225" t="str">
        <f>IF(ISERROR(VLOOKUP(B41,#REF!,4,0)),"",(VLOOKUP(B41,#REF!,4,0)))</f>
        <v/>
      </c>
      <c r="K41" s="143" t="str">
        <f>IF(ISERROR(VLOOKUP(B41,#REF!,9,0)),"",(VLOOKUP(B41,#REF!,9,0)))</f>
        <v/>
      </c>
      <c r="L41" s="225" t="str">
        <f>IF(ISERROR(VLOOKUP(B41,#REF!,10,0)),"",(VLOOKUP(B41,#REF!,10,0)))</f>
        <v/>
      </c>
      <c r="M41" s="143" t="str">
        <f>IF(ISERROR(VLOOKUP(B41,#REF!,9,0)),"",(VLOOKUP(B41,#REF!,9,0)))</f>
        <v/>
      </c>
      <c r="N41" s="225" t="str">
        <f>IF(ISERROR(VLOOKUP(B41,#REF!,10,0)),"",(VLOOKUP(B41,#REF!,10,0)))</f>
        <v/>
      </c>
      <c r="O41" s="143" t="str">
        <f>IF(ISERROR(VLOOKUP(B41,#REF!,62,0)),"",(VLOOKUP(B41,#REF!,62,0)))</f>
        <v/>
      </c>
      <c r="P41" s="225" t="str">
        <f>IF(ISERROR(VLOOKUP(B41,#REF!,63,0)),"",(VLOOKUP(B41,#REF!,63,0)))</f>
        <v/>
      </c>
      <c r="Q41" s="142" t="str">
        <f>IF(ISERROR(VLOOKUP(B41,#REF!,2,0)),"",(VLOOKUP(B41,#REF!,2,0)))</f>
        <v/>
      </c>
      <c r="R41" s="225" t="str">
        <f>IF(ISERROR(VLOOKUP(B41,#REF!,4,0)),"",(VLOOKUP(B41,#REF!,4,0)))</f>
        <v/>
      </c>
      <c r="S41" s="226" t="str">
        <f>IF(ISERROR(VLOOKUP(B41,'Genel Puan Tablosu'!$B$8:$S$24,18,0)),"",(VLOOKUP(B41,'Genel Puan Tablosu'!$B$8:$S$24,18,0)))</f>
        <v/>
      </c>
      <c r="T41" s="227">
        <f t="shared" si="3"/>
        <v>0</v>
      </c>
      <c r="U41" s="228">
        <f>IF(ISERROR(VLOOKUP(B41,'Genel Puan Tablosu'!$B$52:$S$9999,18,0)),"",(VLOOKUP(B41,'Genel Puan Tablosu'!$B$52:$S$9999,18,0)))</f>
        <v>0</v>
      </c>
    </row>
    <row r="42" spans="1:21" ht="73.5" customHeight="1" x14ac:dyDescent="0.2">
      <c r="A42" s="124">
        <v>12</v>
      </c>
      <c r="B42" s="123"/>
      <c r="C42" s="142" t="str">
        <f>IF(ISERROR(VLOOKUP(B42,#REF!,2,0)),"",(VLOOKUP(B42,#REF!,2,0)))</f>
        <v/>
      </c>
      <c r="D42" s="225" t="str">
        <f>IF(ISERROR(VLOOKUP(B42,#REF!,4,0)),"",(VLOOKUP(B42,#REF!,4,0)))</f>
        <v/>
      </c>
      <c r="E42" s="224" t="str">
        <f>IF(ISERROR(VLOOKUP(B42,#REF!,2,0)),"",(VLOOKUP(B42,#REF!,2,0)))</f>
        <v/>
      </c>
      <c r="F42" s="225" t="str">
        <f>IF(ISERROR(VLOOKUP(B42,#REF!,5,0)),"",(VLOOKUP(B42,#REF!,5,0)))</f>
        <v/>
      </c>
      <c r="G42" s="141" t="str">
        <f>IF(ISERROR(VLOOKUP(B42,#REF!,2,0)),"",(VLOOKUP(B42,#REF!,2,0)))</f>
        <v/>
      </c>
      <c r="H42" s="225" t="str">
        <f>IF(ISERROR(VLOOKUP(B42,#REF!,5,0)),"",(VLOOKUP(B42,#REF!,5,0)))</f>
        <v/>
      </c>
      <c r="I42" s="142" t="str">
        <f>IF(ISERROR(VLOOKUP(B42,#REF!,2,0)),"",(VLOOKUP(B42,#REF!,2,0)))</f>
        <v/>
      </c>
      <c r="J42" s="225" t="str">
        <f>IF(ISERROR(VLOOKUP(B42,#REF!,4,0)),"",(VLOOKUP(B42,#REF!,4,0)))</f>
        <v/>
      </c>
      <c r="K42" s="143" t="str">
        <f>IF(ISERROR(VLOOKUP(B42,#REF!,9,0)),"",(VLOOKUP(B42,#REF!,9,0)))</f>
        <v/>
      </c>
      <c r="L42" s="225" t="str">
        <f>IF(ISERROR(VLOOKUP(B42,#REF!,10,0)),"",(VLOOKUP(B42,#REF!,10,0)))</f>
        <v/>
      </c>
      <c r="M42" s="143" t="str">
        <f>IF(ISERROR(VLOOKUP(B42,#REF!,9,0)),"",(VLOOKUP(B42,#REF!,9,0)))</f>
        <v/>
      </c>
      <c r="N42" s="225" t="str">
        <f>IF(ISERROR(VLOOKUP(B42,#REF!,10,0)),"",(VLOOKUP(B42,#REF!,10,0)))</f>
        <v/>
      </c>
      <c r="O42" s="143" t="str">
        <f>IF(ISERROR(VLOOKUP(B42,#REF!,62,0)),"",(VLOOKUP(B42,#REF!,62,0)))</f>
        <v/>
      </c>
      <c r="P42" s="225" t="str">
        <f>IF(ISERROR(VLOOKUP(B42,#REF!,63,0)),"",(VLOOKUP(B42,#REF!,63,0)))</f>
        <v/>
      </c>
      <c r="Q42" s="142" t="str">
        <f>IF(ISERROR(VLOOKUP(B42,#REF!,2,0)),"",(VLOOKUP(B42,#REF!,2,0)))</f>
        <v/>
      </c>
      <c r="R42" s="225" t="str">
        <f>IF(ISERROR(VLOOKUP(B42,#REF!,4,0)),"",(VLOOKUP(B42,#REF!,4,0)))</f>
        <v/>
      </c>
      <c r="S42" s="226" t="str">
        <f>IF(ISERROR(VLOOKUP(B42,'Genel Puan Tablosu'!$B$8:$S$24,18,0)),"",(VLOOKUP(B42,'Genel Puan Tablosu'!$B$8:$S$24,18,0)))</f>
        <v/>
      </c>
      <c r="T42" s="227">
        <f t="shared" si="3"/>
        <v>0</v>
      </c>
      <c r="U42" s="228">
        <f>IF(ISERROR(VLOOKUP(B42,'Genel Puan Tablosu'!$B$52:$S$9999,18,0)),"",(VLOOKUP(B42,'Genel Puan Tablosu'!$B$52:$S$9999,18,0)))</f>
        <v>0</v>
      </c>
    </row>
    <row r="43" spans="1:21" ht="73.5" customHeight="1" x14ac:dyDescent="0.2">
      <c r="A43" s="124">
        <v>13</v>
      </c>
      <c r="B43" s="123"/>
      <c r="C43" s="142" t="str">
        <f>IF(ISERROR(VLOOKUP(B43,#REF!,2,0)),"",(VLOOKUP(B43,#REF!,2,0)))</f>
        <v/>
      </c>
      <c r="D43" s="225" t="str">
        <f>IF(ISERROR(VLOOKUP(B43,#REF!,4,0)),"",(VLOOKUP(B43,#REF!,4,0)))</f>
        <v/>
      </c>
      <c r="E43" s="224" t="str">
        <f>IF(ISERROR(VLOOKUP(B43,#REF!,2,0)),"",(VLOOKUP(B43,#REF!,2,0)))</f>
        <v/>
      </c>
      <c r="F43" s="225" t="str">
        <f>IF(ISERROR(VLOOKUP(B43,#REF!,5,0)),"",(VLOOKUP(B43,#REF!,5,0)))</f>
        <v/>
      </c>
      <c r="G43" s="141" t="str">
        <f>IF(ISERROR(VLOOKUP(B43,#REF!,2,0)),"",(VLOOKUP(B43,#REF!,2,0)))</f>
        <v/>
      </c>
      <c r="H43" s="225" t="str">
        <f>IF(ISERROR(VLOOKUP(B43,#REF!,5,0)),"",(VLOOKUP(B43,#REF!,5,0)))</f>
        <v/>
      </c>
      <c r="I43" s="142" t="str">
        <f>IF(ISERROR(VLOOKUP(B43,#REF!,2,0)),"",(VLOOKUP(B43,#REF!,2,0)))</f>
        <v/>
      </c>
      <c r="J43" s="225" t="str">
        <f>IF(ISERROR(VLOOKUP(B43,#REF!,4,0)),"",(VLOOKUP(B43,#REF!,4,0)))</f>
        <v/>
      </c>
      <c r="K43" s="143" t="str">
        <f>IF(ISERROR(VLOOKUP(B43,#REF!,9,0)),"",(VLOOKUP(B43,#REF!,9,0)))</f>
        <v/>
      </c>
      <c r="L43" s="225" t="str">
        <f>IF(ISERROR(VLOOKUP(B43,#REF!,10,0)),"",(VLOOKUP(B43,#REF!,10,0)))</f>
        <v/>
      </c>
      <c r="M43" s="143" t="str">
        <f>IF(ISERROR(VLOOKUP(B43,#REF!,9,0)),"",(VLOOKUP(B43,#REF!,9,0)))</f>
        <v/>
      </c>
      <c r="N43" s="225" t="str">
        <f>IF(ISERROR(VLOOKUP(B43,#REF!,10,0)),"",(VLOOKUP(B43,#REF!,10,0)))</f>
        <v/>
      </c>
      <c r="O43" s="143" t="str">
        <f>IF(ISERROR(VLOOKUP(B43,#REF!,62,0)),"",(VLOOKUP(B43,#REF!,62,0)))</f>
        <v/>
      </c>
      <c r="P43" s="225" t="str">
        <f>IF(ISERROR(VLOOKUP(B43,#REF!,63,0)),"",(VLOOKUP(B43,#REF!,63,0)))</f>
        <v/>
      </c>
      <c r="Q43" s="142" t="str">
        <f>IF(ISERROR(VLOOKUP(B43,#REF!,2,0)),"",(VLOOKUP(B43,#REF!,2,0)))</f>
        <v/>
      </c>
      <c r="R43" s="225" t="str">
        <f>IF(ISERROR(VLOOKUP(B43,#REF!,4,0)),"",(VLOOKUP(B43,#REF!,4,0)))</f>
        <v/>
      </c>
      <c r="S43" s="226" t="str">
        <f>IF(ISERROR(VLOOKUP(B43,'Genel Puan Tablosu'!$B$8:$S$24,18,0)),"",(VLOOKUP(B43,'Genel Puan Tablosu'!$B$8:$S$24,18,0)))</f>
        <v/>
      </c>
      <c r="T43" s="227">
        <f t="shared" si="3"/>
        <v>0</v>
      </c>
      <c r="U43" s="228">
        <f>IF(ISERROR(VLOOKUP(B43,'Genel Puan Tablosu'!$B$52:$S$9999,18,0)),"",(VLOOKUP(B43,'Genel Puan Tablosu'!$B$52:$S$9999,18,0)))</f>
        <v>0</v>
      </c>
    </row>
    <row r="44" spans="1:21" ht="73.5" customHeight="1" x14ac:dyDescent="0.2">
      <c r="A44" s="124">
        <v>14</v>
      </c>
      <c r="B44" s="123"/>
      <c r="C44" s="142" t="str">
        <f>IF(ISERROR(VLOOKUP(B44,#REF!,2,0)),"",(VLOOKUP(B44,#REF!,2,0)))</f>
        <v/>
      </c>
      <c r="D44" s="225" t="str">
        <f>IF(ISERROR(VLOOKUP(B44,#REF!,4,0)),"",(VLOOKUP(B44,#REF!,4,0)))</f>
        <v/>
      </c>
      <c r="E44" s="224" t="str">
        <f>IF(ISERROR(VLOOKUP(B44,#REF!,2,0)),"",(VLOOKUP(B44,#REF!,2,0)))</f>
        <v/>
      </c>
      <c r="F44" s="225" t="str">
        <f>IF(ISERROR(VLOOKUP(B44,#REF!,5,0)),"",(VLOOKUP(B44,#REF!,5,0)))</f>
        <v/>
      </c>
      <c r="G44" s="141" t="str">
        <f>IF(ISERROR(VLOOKUP(B44,#REF!,2,0)),"",(VLOOKUP(B44,#REF!,2,0)))</f>
        <v/>
      </c>
      <c r="H44" s="225" t="str">
        <f>IF(ISERROR(VLOOKUP(B44,#REF!,5,0)),"",(VLOOKUP(B44,#REF!,5,0)))</f>
        <v/>
      </c>
      <c r="I44" s="142" t="str">
        <f>IF(ISERROR(VLOOKUP(B44,#REF!,2,0)),"",(VLOOKUP(B44,#REF!,2,0)))</f>
        <v/>
      </c>
      <c r="J44" s="225" t="str">
        <f>IF(ISERROR(VLOOKUP(B44,#REF!,4,0)),"",(VLOOKUP(B44,#REF!,4,0)))</f>
        <v/>
      </c>
      <c r="K44" s="143" t="str">
        <f>IF(ISERROR(VLOOKUP(B44,#REF!,9,0)),"",(VLOOKUP(B44,#REF!,9,0)))</f>
        <v/>
      </c>
      <c r="L44" s="225" t="str">
        <f>IF(ISERROR(VLOOKUP(B44,#REF!,10,0)),"",(VLOOKUP(B44,#REF!,10,0)))</f>
        <v/>
      </c>
      <c r="M44" s="143" t="str">
        <f>IF(ISERROR(VLOOKUP(B44,#REF!,9,0)),"",(VLOOKUP(B44,#REF!,9,0)))</f>
        <v/>
      </c>
      <c r="N44" s="225" t="str">
        <f>IF(ISERROR(VLOOKUP(B44,#REF!,10,0)),"",(VLOOKUP(B44,#REF!,10,0)))</f>
        <v/>
      </c>
      <c r="O44" s="143" t="str">
        <f>IF(ISERROR(VLOOKUP(B44,#REF!,62,0)),"",(VLOOKUP(B44,#REF!,62,0)))</f>
        <v/>
      </c>
      <c r="P44" s="225" t="str">
        <f>IF(ISERROR(VLOOKUP(B44,#REF!,63,0)),"",(VLOOKUP(B44,#REF!,63,0)))</f>
        <v/>
      </c>
      <c r="Q44" s="142" t="str">
        <f>IF(ISERROR(VLOOKUP(B44,#REF!,2,0)),"",(VLOOKUP(B44,#REF!,2,0)))</f>
        <v/>
      </c>
      <c r="R44" s="225" t="str">
        <f>IF(ISERROR(VLOOKUP(B44,#REF!,4,0)),"",(VLOOKUP(B44,#REF!,4,0)))</f>
        <v/>
      </c>
      <c r="S44" s="226" t="str">
        <f>IF(ISERROR(VLOOKUP(B44,'Genel Puan Tablosu'!$B$8:$S$24,18,0)),"",(VLOOKUP(B44,'Genel Puan Tablosu'!$B$8:$S$24,18,0)))</f>
        <v/>
      </c>
      <c r="T44" s="227">
        <f t="shared" si="3"/>
        <v>0</v>
      </c>
      <c r="U44" s="228">
        <f>IF(ISERROR(VLOOKUP(B44,'Genel Puan Tablosu'!$B$52:$S$9999,18,0)),"",(VLOOKUP(B44,'Genel Puan Tablosu'!$B$52:$S$9999,18,0)))</f>
        <v>0</v>
      </c>
    </row>
    <row r="45" spans="1:21" ht="73.5" customHeight="1" x14ac:dyDescent="0.2">
      <c r="A45" s="124">
        <v>15</v>
      </c>
      <c r="B45" s="123"/>
      <c r="C45" s="142" t="str">
        <f>IF(ISERROR(VLOOKUP(B45,#REF!,2,0)),"",(VLOOKUP(B45,#REF!,2,0)))</f>
        <v/>
      </c>
      <c r="D45" s="225" t="str">
        <f>IF(ISERROR(VLOOKUP(B45,#REF!,4,0)),"",(VLOOKUP(B45,#REF!,4,0)))</f>
        <v/>
      </c>
      <c r="E45" s="224" t="str">
        <f>IF(ISERROR(VLOOKUP(B45,#REF!,2,0)),"",(VLOOKUP(B45,#REF!,2,0)))</f>
        <v/>
      </c>
      <c r="F45" s="225" t="str">
        <f>IF(ISERROR(VLOOKUP(B45,#REF!,5,0)),"",(VLOOKUP(B45,#REF!,5,0)))</f>
        <v/>
      </c>
      <c r="G45" s="141" t="str">
        <f>IF(ISERROR(VLOOKUP(B45,#REF!,2,0)),"",(VLOOKUP(B45,#REF!,2,0)))</f>
        <v/>
      </c>
      <c r="H45" s="225" t="str">
        <f>IF(ISERROR(VLOOKUP(B45,#REF!,5,0)),"",(VLOOKUP(B45,#REF!,5,0)))</f>
        <v/>
      </c>
      <c r="I45" s="142" t="str">
        <f>IF(ISERROR(VLOOKUP(B45,#REF!,2,0)),"",(VLOOKUP(B45,#REF!,2,0)))</f>
        <v/>
      </c>
      <c r="J45" s="225" t="str">
        <f>IF(ISERROR(VLOOKUP(B45,#REF!,4,0)),"",(VLOOKUP(B45,#REF!,4,0)))</f>
        <v/>
      </c>
      <c r="K45" s="143" t="str">
        <f>IF(ISERROR(VLOOKUP(B45,#REF!,9,0)),"",(VLOOKUP(B45,#REF!,9,0)))</f>
        <v/>
      </c>
      <c r="L45" s="225" t="str">
        <f>IF(ISERROR(VLOOKUP(B45,#REF!,10,0)),"",(VLOOKUP(B45,#REF!,10,0)))</f>
        <v/>
      </c>
      <c r="M45" s="143" t="str">
        <f>IF(ISERROR(VLOOKUP(B45,#REF!,9,0)),"",(VLOOKUP(B45,#REF!,9,0)))</f>
        <v/>
      </c>
      <c r="N45" s="225" t="str">
        <f>IF(ISERROR(VLOOKUP(B45,#REF!,10,0)),"",(VLOOKUP(B45,#REF!,10,0)))</f>
        <v/>
      </c>
      <c r="O45" s="143" t="str">
        <f>IF(ISERROR(VLOOKUP(B45,#REF!,62,0)),"",(VLOOKUP(B45,#REF!,62,0)))</f>
        <v/>
      </c>
      <c r="P45" s="225" t="str">
        <f>IF(ISERROR(VLOOKUP(B45,#REF!,63,0)),"",(VLOOKUP(B45,#REF!,63,0)))</f>
        <v/>
      </c>
      <c r="Q45" s="142" t="str">
        <f>IF(ISERROR(VLOOKUP(B45,#REF!,2,0)),"",(VLOOKUP(B45,#REF!,2,0)))</f>
        <v/>
      </c>
      <c r="R45" s="225" t="str">
        <f>IF(ISERROR(VLOOKUP(B45,#REF!,4,0)),"",(VLOOKUP(B45,#REF!,4,0)))</f>
        <v/>
      </c>
      <c r="S45" s="226" t="str">
        <f>IF(ISERROR(VLOOKUP(B45,'Genel Puan Tablosu'!$B$8:$S$24,18,0)),"",(VLOOKUP(B45,'Genel Puan Tablosu'!$B$8:$S$24,18,0)))</f>
        <v/>
      </c>
      <c r="T45" s="227">
        <f t="shared" si="3"/>
        <v>0</v>
      </c>
      <c r="U45" s="228">
        <f>IF(ISERROR(VLOOKUP(B45,'Genel Puan Tablosu'!$B$52:$S$9999,18,0)),"",(VLOOKUP(B45,'Genel Puan Tablosu'!$B$52:$S$9999,18,0)))</f>
        <v>0</v>
      </c>
    </row>
    <row r="46" spans="1:21" ht="73.5" customHeight="1" x14ac:dyDescent="0.2">
      <c r="A46" s="124">
        <v>16</v>
      </c>
      <c r="B46" s="123"/>
      <c r="C46" s="142" t="str">
        <f>IF(ISERROR(VLOOKUP(B46,#REF!,2,0)),"",(VLOOKUP(B46,#REF!,2,0)))</f>
        <v/>
      </c>
      <c r="D46" s="225" t="str">
        <f>IF(ISERROR(VLOOKUP(B46,#REF!,4,0)),"",(VLOOKUP(B46,#REF!,4,0)))</f>
        <v/>
      </c>
      <c r="E46" s="224" t="str">
        <f>IF(ISERROR(VLOOKUP(B46,#REF!,2,0)),"",(VLOOKUP(B46,#REF!,2,0)))</f>
        <v/>
      </c>
      <c r="F46" s="225" t="str">
        <f>IF(ISERROR(VLOOKUP(B46,#REF!,5,0)),"",(VLOOKUP(B46,#REF!,5,0)))</f>
        <v/>
      </c>
      <c r="G46" s="141" t="str">
        <f>IF(ISERROR(VLOOKUP(B46,#REF!,2,0)),"",(VLOOKUP(B46,#REF!,2,0)))</f>
        <v/>
      </c>
      <c r="H46" s="225" t="str">
        <f>IF(ISERROR(VLOOKUP(B46,#REF!,5,0)),"",(VLOOKUP(B46,#REF!,5,0)))</f>
        <v/>
      </c>
      <c r="I46" s="142" t="str">
        <f>IF(ISERROR(VLOOKUP(B46,#REF!,2,0)),"",(VLOOKUP(B46,#REF!,2,0)))</f>
        <v/>
      </c>
      <c r="J46" s="225" t="str">
        <f>IF(ISERROR(VLOOKUP(B46,#REF!,4,0)),"",(VLOOKUP(B46,#REF!,4,0)))</f>
        <v/>
      </c>
      <c r="K46" s="143" t="str">
        <f>IF(ISERROR(VLOOKUP(B46,#REF!,9,0)),"",(VLOOKUP(B46,#REF!,9,0)))</f>
        <v/>
      </c>
      <c r="L46" s="225" t="str">
        <f>IF(ISERROR(VLOOKUP(B46,#REF!,10,0)),"",(VLOOKUP(B46,#REF!,10,0)))</f>
        <v/>
      </c>
      <c r="M46" s="143" t="str">
        <f>IF(ISERROR(VLOOKUP(B46,#REF!,9,0)),"",(VLOOKUP(B46,#REF!,9,0)))</f>
        <v/>
      </c>
      <c r="N46" s="225" t="str">
        <f>IF(ISERROR(VLOOKUP(B46,#REF!,10,0)),"",(VLOOKUP(B46,#REF!,10,0)))</f>
        <v/>
      </c>
      <c r="O46" s="143" t="str">
        <f>IF(ISERROR(VLOOKUP(B46,#REF!,62,0)),"",(VLOOKUP(B46,#REF!,62,0)))</f>
        <v/>
      </c>
      <c r="P46" s="225" t="str">
        <f>IF(ISERROR(VLOOKUP(B46,#REF!,63,0)),"",(VLOOKUP(B46,#REF!,63,0)))</f>
        <v/>
      </c>
      <c r="Q46" s="142" t="str">
        <f>IF(ISERROR(VLOOKUP(B46,#REF!,2,0)),"",(VLOOKUP(B46,#REF!,2,0)))</f>
        <v/>
      </c>
      <c r="R46" s="225" t="str">
        <f>IF(ISERROR(VLOOKUP(B46,#REF!,4,0)),"",(VLOOKUP(B46,#REF!,4,0)))</f>
        <v/>
      </c>
      <c r="S46" s="226" t="str">
        <f>IF(ISERROR(VLOOKUP(B46,'Genel Puan Tablosu'!$B$8:$S$24,18,0)),"",(VLOOKUP(B46,'Genel Puan Tablosu'!$B$8:$S$24,18,0)))</f>
        <v/>
      </c>
      <c r="T46" s="227">
        <f t="shared" si="3"/>
        <v>0</v>
      </c>
      <c r="U46" s="228">
        <f>IF(ISERROR(VLOOKUP(B46,'Genel Puan Tablosu'!$B$52:$S$9999,18,0)),"",(VLOOKUP(B46,'Genel Puan Tablosu'!$B$52:$S$9999,18,0)))</f>
        <v>0</v>
      </c>
    </row>
    <row r="47" spans="1:21" ht="73.5" customHeight="1" x14ac:dyDescent="0.2">
      <c r="A47" s="124">
        <v>17</v>
      </c>
      <c r="B47" s="123"/>
      <c r="C47" s="142" t="str">
        <f>IF(ISERROR(VLOOKUP(B47,#REF!,2,0)),"",(VLOOKUP(B47,#REF!,2,0)))</f>
        <v/>
      </c>
      <c r="D47" s="225" t="str">
        <f>IF(ISERROR(VLOOKUP(B47,#REF!,4,0)),"",(VLOOKUP(B47,#REF!,4,0)))</f>
        <v/>
      </c>
      <c r="E47" s="224" t="str">
        <f>IF(ISERROR(VLOOKUP(B47,#REF!,2,0)),"",(VLOOKUP(B47,#REF!,2,0)))</f>
        <v/>
      </c>
      <c r="F47" s="225" t="str">
        <f>IF(ISERROR(VLOOKUP(B47,#REF!,5,0)),"",(VLOOKUP(B47,#REF!,5,0)))</f>
        <v/>
      </c>
      <c r="G47" s="141" t="str">
        <f>IF(ISERROR(VLOOKUP(B47,#REF!,2,0)),"",(VLOOKUP(B47,#REF!,2,0)))</f>
        <v/>
      </c>
      <c r="H47" s="225" t="str">
        <f>IF(ISERROR(VLOOKUP(B47,#REF!,5,0)),"",(VLOOKUP(B47,#REF!,5,0)))</f>
        <v/>
      </c>
      <c r="I47" s="142" t="str">
        <f>IF(ISERROR(VLOOKUP(B47,#REF!,2,0)),"",(VLOOKUP(B47,#REF!,2,0)))</f>
        <v/>
      </c>
      <c r="J47" s="225" t="str">
        <f>IF(ISERROR(VLOOKUP(B47,#REF!,4,0)),"",(VLOOKUP(B47,#REF!,4,0)))</f>
        <v/>
      </c>
      <c r="K47" s="143" t="str">
        <f>IF(ISERROR(VLOOKUP(B47,#REF!,9,0)),"",(VLOOKUP(B47,#REF!,9,0)))</f>
        <v/>
      </c>
      <c r="L47" s="225" t="str">
        <f>IF(ISERROR(VLOOKUP(B47,#REF!,10,0)),"",(VLOOKUP(B47,#REF!,10,0)))</f>
        <v/>
      </c>
      <c r="M47" s="143" t="str">
        <f>IF(ISERROR(VLOOKUP(B47,#REF!,9,0)),"",(VLOOKUP(B47,#REF!,9,0)))</f>
        <v/>
      </c>
      <c r="N47" s="225" t="str">
        <f>IF(ISERROR(VLOOKUP(B47,#REF!,10,0)),"",(VLOOKUP(B47,#REF!,10,0)))</f>
        <v/>
      </c>
      <c r="O47" s="143" t="str">
        <f>IF(ISERROR(VLOOKUP(B47,#REF!,62,0)),"",(VLOOKUP(B47,#REF!,62,0)))</f>
        <v/>
      </c>
      <c r="P47" s="225" t="str">
        <f>IF(ISERROR(VLOOKUP(B47,#REF!,63,0)),"",(VLOOKUP(B47,#REF!,63,0)))</f>
        <v/>
      </c>
      <c r="Q47" s="142" t="str">
        <f>IF(ISERROR(VLOOKUP(B47,#REF!,2,0)),"",(VLOOKUP(B47,#REF!,2,0)))</f>
        <v/>
      </c>
      <c r="R47" s="225" t="str">
        <f>IF(ISERROR(VLOOKUP(B47,#REF!,4,0)),"",(VLOOKUP(B47,#REF!,4,0)))</f>
        <v/>
      </c>
      <c r="S47" s="226" t="str">
        <f>IF(ISERROR(VLOOKUP(B47,'Genel Puan Tablosu'!$B$8:$S$24,18,0)),"",(VLOOKUP(B47,'Genel Puan Tablosu'!$B$8:$S$24,18,0)))</f>
        <v/>
      </c>
      <c r="T47" s="227">
        <f t="shared" si="3"/>
        <v>0</v>
      </c>
      <c r="U47" s="228">
        <f>IF(ISERROR(VLOOKUP(B47,'Genel Puan Tablosu'!$B$52:$S$9999,18,0)),"",(VLOOKUP(B47,'Genel Puan Tablosu'!$B$52:$S$9999,18,0)))</f>
        <v>0</v>
      </c>
    </row>
    <row r="52" spans="1:19" ht="38.25" customHeight="1" x14ac:dyDescent="0.45">
      <c r="C52" s="294">
        <v>1</v>
      </c>
      <c r="D52" s="294">
        <v>2</v>
      </c>
      <c r="E52" s="294">
        <v>3</v>
      </c>
      <c r="F52" s="294">
        <v>4</v>
      </c>
      <c r="G52" s="294">
        <v>5</v>
      </c>
      <c r="H52" s="294">
        <v>6</v>
      </c>
      <c r="I52" s="294">
        <v>7</v>
      </c>
      <c r="J52" s="294">
        <v>8</v>
      </c>
      <c r="K52" s="294">
        <v>9</v>
      </c>
      <c r="L52" s="294">
        <v>10</v>
      </c>
      <c r="M52" s="294">
        <v>11</v>
      </c>
      <c r="N52" s="294">
        <v>12</v>
      </c>
      <c r="O52" s="294">
        <v>13</v>
      </c>
      <c r="P52" s="294">
        <v>14</v>
      </c>
      <c r="Q52" s="294">
        <v>15</v>
      </c>
      <c r="R52" s="294">
        <v>16</v>
      </c>
      <c r="S52" s="294"/>
    </row>
    <row r="53" spans="1:19" ht="38.25" customHeight="1" x14ac:dyDescent="0.45">
      <c r="A53" s="295">
        <v>1</v>
      </c>
      <c r="B53" s="294" t="str">
        <f>B8</f>
        <v>İZMİR-ATATÜRK SPOR LİSESİ</v>
      </c>
      <c r="C53" s="296" t="str">
        <f>IF(ISERROR(VLOOKUP(B53,'80M 2005'!$O$8:$S$1000,5,0)),"",(VLOOKUP(B53,'80M 2005'!$O$8:$S$1000,5,0)))</f>
        <v/>
      </c>
      <c r="D53" s="296" t="str">
        <f>IF(ISERROR(VLOOKUP(B53,#REF!,5,0)),"",(VLOOKUP(B53,#REF!,5,0)))</f>
        <v/>
      </c>
      <c r="E53" s="296" t="str">
        <f>IF(ISERROR(VLOOKUP(B53,#REF!,4,0)),"",(VLOOKUP(B53,#REF!,4,0)))</f>
        <v/>
      </c>
      <c r="F53" s="296" t="str">
        <f>IF(ISERROR(VLOOKUP(B53,#REF!,63,0)),"",(VLOOKUP(B53,#REF!,63,0)))</f>
        <v/>
      </c>
      <c r="G53" s="296" t="str">
        <f>IF(ISERROR(VLOOKUP(B53,#REF!,10,0)),"",(VLOOKUP(B53,#REF!,10,0)))</f>
        <v/>
      </c>
      <c r="H53" s="296" t="str">
        <f>IF(ISERROR(VLOOKUP(B53,#REF!,5,0)),"",(VLOOKUP(B53,#REF!,5,0)))</f>
        <v/>
      </c>
      <c r="I53" s="296" t="str">
        <f>IF(ISERROR(VLOOKUP(B53,#REF!,10,0)),"",(VLOOKUP(B53,#REF!,10,0)))</f>
        <v/>
      </c>
      <c r="J53" s="296" t="str">
        <f>IF(ISERROR(VLOOKUP(B53,#REF!,10,0)),"",(VLOOKUP(B53,#REF!,10,0)))</f>
        <v/>
      </c>
      <c r="K53" s="296" t="str">
        <f>IF(ISERROR(VLOOKUP(B53,#REF!,4,0)),"",(VLOOKUP(B53,#REF!,4,0)))</f>
        <v/>
      </c>
      <c r="L53" s="296" t="str">
        <f>IF(ISERROR(VLOOKUP(B53,#REF!,5,0)),"",(VLOOKUP(B53,#REF!,5,0)))</f>
        <v/>
      </c>
      <c r="M53" s="296" t="str">
        <f>IF(ISERROR(VLOOKUP(B53,#REF!,5,0)),"",(VLOOKUP(B53,#REF!,5,0)))</f>
        <v/>
      </c>
      <c r="N53" s="296" t="str">
        <f>IF(ISERROR(VLOOKUP(B53,#REF!,10,0)),"",(VLOOKUP(B53,#REF!,10,0)))</f>
        <v/>
      </c>
      <c r="O53" s="296" t="str">
        <f>IF(ISERROR(VLOOKUP(B53,#REF!,10,0)),"",(VLOOKUP(B53,#REF!,10,0)))</f>
        <v/>
      </c>
      <c r="P53" s="296" t="str">
        <f>IF(ISERROR(VLOOKUP(B53,#REF!,63,0)),"",(VLOOKUP(B53,#REF!,63,0)))</f>
        <v/>
      </c>
      <c r="Q53" s="296" t="str">
        <f>IF(ISERROR(VLOOKUP(B53,#REF!,4,0)),"",(VLOOKUP(B53,#REF!,4,0)))</f>
        <v/>
      </c>
      <c r="R53" s="296" t="str">
        <f>IF(ISERROR(VLOOKUP(B53,#REF!,4,0)),"",(VLOOKUP(B53,#REF!,4,0)))</f>
        <v/>
      </c>
      <c r="S53" s="296">
        <f>S54</f>
        <v>0</v>
      </c>
    </row>
    <row r="54" spans="1:19" ht="38.25" customHeight="1" x14ac:dyDescent="0.45">
      <c r="A54" s="295">
        <v>2</v>
      </c>
      <c r="B54" s="294" t="str">
        <f>B8</f>
        <v>İZMİR-ATATÜRK SPOR LİSESİ</v>
      </c>
      <c r="C54" s="296" t="str">
        <f>IF(ISERROR(LARGE(C53:R53,1)),"-",LARGE(C53:R53,1))</f>
        <v>-</v>
      </c>
      <c r="D54" s="296" t="str">
        <f>IF(ISERROR(LARGE(C53:R53,2)),"-",LARGE(C53:R53,2))</f>
        <v>-</v>
      </c>
      <c r="E54" s="296" t="str">
        <f>IF(ISERROR(LARGE(C53:R53,3)),"-",LARGE(C53:R53,3))</f>
        <v>-</v>
      </c>
      <c r="F54" s="296" t="str">
        <f>IF(ISERROR(LARGE(C53:R53,4)),"-",LARGE(C53:R53,4))</f>
        <v>-</v>
      </c>
      <c r="G54" s="296" t="str">
        <f>IF(ISERROR(LARGE(C53:R53,5)),"-",LARGE(C53:R53,5))</f>
        <v>-</v>
      </c>
      <c r="H54" s="296" t="str">
        <f>IF(ISERROR(LARGE(C53:R53,6)),"-",LARGE(C53:R53,6))</f>
        <v>-</v>
      </c>
      <c r="I54" s="296" t="str">
        <f>IF(ISERROR(LARGE(C53:R53,7)),"-",LARGE(C53:R53,7))</f>
        <v>-</v>
      </c>
      <c r="J54" s="296" t="str">
        <f>IF(ISERROR(LARGE(C53:R53,8)),"-",LARGE(C53:R53,8))</f>
        <v>-</v>
      </c>
      <c r="K54" s="296" t="str">
        <f>IF(ISERROR(LARGE(C53:R53,9)),"-",LARGE(C53:R53,9))</f>
        <v>-</v>
      </c>
      <c r="L54" s="296" t="str">
        <f>IF(ISERROR(LARGE(C53:R53,10)),"-",LARGE(C53:R53,10))</f>
        <v>-</v>
      </c>
      <c r="M54" s="296" t="str">
        <f>IF(ISERROR(LARGE(C53:R53,11)),"-",LARGE(C53:R53,11))</f>
        <v>-</v>
      </c>
      <c r="N54" s="296" t="str">
        <f>IF(ISERROR(LARGE(C53:R53,12)),"-",LARGE(C53:R53,12))</f>
        <v>-</v>
      </c>
      <c r="O54" s="296" t="str">
        <f>IF(ISERROR(LARGE(C53:R53,13)),"-",LARGE(C53:R53,13))</f>
        <v>-</v>
      </c>
      <c r="P54" s="296" t="str">
        <f>IF(ISERROR(LARGE(C53:R53,14)),"-",LARGE(C53:R53,14))</f>
        <v>-</v>
      </c>
      <c r="Q54" s="296" t="str">
        <f>IF(ISERROR(LARGE(C53:R53,15)),"-",LARGE(C53:R53,15))</f>
        <v>-</v>
      </c>
      <c r="R54" s="296" t="str">
        <f>IF(ISERROR(LARGE(C53:R53,16)),"-",LARGE(C53:R53,16))</f>
        <v>-</v>
      </c>
      <c r="S54" s="296">
        <f>SUM(C54:P54)</f>
        <v>0</v>
      </c>
    </row>
    <row r="55" spans="1:19" ht="38.25" customHeight="1" x14ac:dyDescent="0.45">
      <c r="A55" s="295">
        <v>3</v>
      </c>
      <c r="B55" s="294" t="str">
        <f>B9</f>
        <v>İZMİR-BUCA DMO ÇOK PROG.AND.LİSESİ</v>
      </c>
      <c r="C55" s="296" t="str">
        <f>IF(ISERROR(VLOOKUP(B55,'80M 2005'!$O$8:$S$1000,5,0)),"",(VLOOKUP(B55,'80M 2005'!$O$8:$S$1000,5,0)))</f>
        <v/>
      </c>
      <c r="D55" s="296" t="str">
        <f>IF(ISERROR(VLOOKUP(B55,#REF!,5,0)),"",(VLOOKUP(B55,#REF!,5,0)))</f>
        <v/>
      </c>
      <c r="E55" s="296" t="str">
        <f>IF(ISERROR(VLOOKUP(B55,#REF!,4,0)),"",(VLOOKUP(B55,#REF!,4,0)))</f>
        <v/>
      </c>
      <c r="F55" s="296" t="str">
        <f>IF(ISERROR(VLOOKUP(B55,#REF!,63,0)),"",(VLOOKUP(B55,#REF!,63,0)))</f>
        <v/>
      </c>
      <c r="G55" s="296" t="str">
        <f>IF(ISERROR(VLOOKUP(B55,#REF!,10,0)),"",(VLOOKUP(B55,#REF!,10,0)))</f>
        <v/>
      </c>
      <c r="H55" s="296" t="str">
        <f>IF(ISERROR(VLOOKUP(B55,#REF!,5,0)),"",(VLOOKUP(B55,#REF!,5,0)))</f>
        <v/>
      </c>
      <c r="I55" s="296" t="str">
        <f>IF(ISERROR(VLOOKUP(B55,#REF!,10,0)),"",(VLOOKUP(B55,#REF!,10,0)))</f>
        <v/>
      </c>
      <c r="J55" s="296" t="str">
        <f>IF(ISERROR(VLOOKUP(B55,#REF!,10,0)),"",(VLOOKUP(B55,#REF!,10,0)))</f>
        <v/>
      </c>
      <c r="K55" s="296" t="str">
        <f>IF(ISERROR(VLOOKUP(B55,#REF!,4,0)),"",(VLOOKUP(B55,#REF!,4,0)))</f>
        <v/>
      </c>
      <c r="L55" s="296" t="str">
        <f>IF(ISERROR(VLOOKUP(B55,#REF!,5,0)),"",(VLOOKUP(B55,#REF!,5,0)))</f>
        <v/>
      </c>
      <c r="M55" s="296" t="str">
        <f>IF(ISERROR(VLOOKUP(B55,#REF!,5,0)),"",(VLOOKUP(B55,#REF!,5,0)))</f>
        <v/>
      </c>
      <c r="N55" s="296" t="str">
        <f>IF(ISERROR(VLOOKUP(B55,#REF!,10,0)),"",(VLOOKUP(B55,#REF!,10,0)))</f>
        <v/>
      </c>
      <c r="O55" s="296" t="str">
        <f>IF(ISERROR(VLOOKUP(B55,#REF!,10,0)),"",(VLOOKUP(B55,#REF!,10,0)))</f>
        <v/>
      </c>
      <c r="P55" s="296" t="str">
        <f>IF(ISERROR(VLOOKUP(B55,#REF!,63,0)),"",(VLOOKUP(B55,#REF!,63,0)))</f>
        <v/>
      </c>
      <c r="Q55" s="296" t="str">
        <f>IF(ISERROR(VLOOKUP(B55,#REF!,4,0)),"",(VLOOKUP(B55,#REF!,4,0)))</f>
        <v/>
      </c>
      <c r="R55" s="296" t="str">
        <f>IF(ISERROR(VLOOKUP(B55,#REF!,4,0)),"",(VLOOKUP(B55,#REF!,4,0)))</f>
        <v/>
      </c>
      <c r="S55" s="296">
        <f>S56</f>
        <v>0</v>
      </c>
    </row>
    <row r="56" spans="1:19" ht="38.25" customHeight="1" x14ac:dyDescent="0.45">
      <c r="A56" s="295">
        <v>4</v>
      </c>
      <c r="B56" s="294" t="str">
        <f>B9</f>
        <v>İZMİR-BUCA DMO ÇOK PROG.AND.LİSESİ</v>
      </c>
      <c r="C56" s="296" t="str">
        <f>IF(ISERROR(LARGE(C55:R55,1)),"-",LARGE(C55:R55,1))</f>
        <v>-</v>
      </c>
      <c r="D56" s="296" t="str">
        <f>IF(ISERROR(LARGE(C55:R55,2)),"-",LARGE(C55:R55,2))</f>
        <v>-</v>
      </c>
      <c r="E56" s="296" t="str">
        <f>IF(ISERROR(LARGE(C55:R55,3)),"-",LARGE(C55:R55,3))</f>
        <v>-</v>
      </c>
      <c r="F56" s="296" t="str">
        <f>IF(ISERROR(LARGE(C55:R55,4)),"-",LARGE(C55:R55,4))</f>
        <v>-</v>
      </c>
      <c r="G56" s="296" t="str">
        <f>IF(ISERROR(LARGE(C55:R55,5)),"-",LARGE(C55:R55,5))</f>
        <v>-</v>
      </c>
      <c r="H56" s="296" t="str">
        <f>IF(ISERROR(LARGE(C55:R55,6)),"-",LARGE(C55:R55,6))</f>
        <v>-</v>
      </c>
      <c r="I56" s="296" t="str">
        <f>IF(ISERROR(LARGE(C55:R55,7)),"-",LARGE(C55:R55,7))</f>
        <v>-</v>
      </c>
      <c r="J56" s="296" t="str">
        <f>IF(ISERROR(LARGE(C55:R55,8)),"-",LARGE(C55:R55,8))</f>
        <v>-</v>
      </c>
      <c r="K56" s="296" t="str">
        <f>IF(ISERROR(LARGE(C55:R55,9)),"-",LARGE(C55:R55,9))</f>
        <v>-</v>
      </c>
      <c r="L56" s="296" t="str">
        <f>IF(ISERROR(LARGE(C55:R55,10)),"-",LARGE(C55:R55,10))</f>
        <v>-</v>
      </c>
      <c r="M56" s="296" t="str">
        <f>IF(ISERROR(LARGE(C55:R55,11)),"-",LARGE(C55:R55,11))</f>
        <v>-</v>
      </c>
      <c r="N56" s="296" t="str">
        <f>IF(ISERROR(LARGE(C55:R55,12)),"-",LARGE(C55:R55,12))</f>
        <v>-</v>
      </c>
      <c r="O56" s="296" t="str">
        <f>IF(ISERROR(LARGE(C55:R55,13)),"-",LARGE(C55:R55,13))</f>
        <v>-</v>
      </c>
      <c r="P56" s="296" t="str">
        <f>IF(ISERROR(LARGE(C55:R55,14)),"-",LARGE(C55:R55,14))</f>
        <v>-</v>
      </c>
      <c r="Q56" s="296" t="str">
        <f>IF(ISERROR(LARGE(C55:R55,15)),"-",LARGE(C55:R55,15))</f>
        <v>-</v>
      </c>
      <c r="R56" s="296" t="str">
        <f>IF(ISERROR(LARGE(C55:R55,16)),"-",LARGE(C55:R55,16))</f>
        <v>-</v>
      </c>
      <c r="S56" s="296">
        <f>SUM(C56:P56)</f>
        <v>0</v>
      </c>
    </row>
    <row r="57" spans="1:19" ht="38.25" customHeight="1" x14ac:dyDescent="0.45">
      <c r="A57" s="295">
        <v>5</v>
      </c>
      <c r="B57" s="294" t="str">
        <f>B10</f>
        <v>İZMİR-MENDERES ANADOLU LİSESİ</v>
      </c>
      <c r="C57" s="296" t="str">
        <f>IF(ISERROR(VLOOKUP(B57,'80M 2005'!$O$8:$S$1000,5,0)),"",(VLOOKUP(B57,'80M 2005'!$O$8:$S$1000,5,0)))</f>
        <v/>
      </c>
      <c r="D57" s="296" t="str">
        <f>IF(ISERROR(VLOOKUP(B57,#REF!,5,0)),"",(VLOOKUP(B57,#REF!,5,0)))</f>
        <v/>
      </c>
      <c r="E57" s="296" t="str">
        <f>IF(ISERROR(VLOOKUP(B57,#REF!,4,0)),"",(VLOOKUP(B57,#REF!,4,0)))</f>
        <v/>
      </c>
      <c r="F57" s="296" t="str">
        <f>IF(ISERROR(VLOOKUP(B57,#REF!,63,0)),"",(VLOOKUP(B57,#REF!,63,0)))</f>
        <v/>
      </c>
      <c r="G57" s="296" t="str">
        <f>IF(ISERROR(VLOOKUP(B57,#REF!,10,0)),"",(VLOOKUP(B57,#REF!,10,0)))</f>
        <v/>
      </c>
      <c r="H57" s="296" t="str">
        <f>IF(ISERROR(VLOOKUP(B57,#REF!,5,0)),"",(VLOOKUP(B57,#REF!,5,0)))</f>
        <v/>
      </c>
      <c r="I57" s="296" t="str">
        <f>IF(ISERROR(VLOOKUP(B57,#REF!,10,0)),"",(VLOOKUP(B57,#REF!,10,0)))</f>
        <v/>
      </c>
      <c r="J57" s="296" t="str">
        <f>IF(ISERROR(VLOOKUP(B57,#REF!,10,0)),"",(VLOOKUP(B57,#REF!,10,0)))</f>
        <v/>
      </c>
      <c r="K57" s="296" t="str">
        <f>IF(ISERROR(VLOOKUP(B57,#REF!,4,0)),"",(VLOOKUP(B57,#REF!,4,0)))</f>
        <v/>
      </c>
      <c r="L57" s="296" t="str">
        <f>IF(ISERROR(VLOOKUP(B57,#REF!,5,0)),"",(VLOOKUP(B57,#REF!,5,0)))</f>
        <v/>
      </c>
      <c r="M57" s="296" t="str">
        <f>IF(ISERROR(VLOOKUP(B57,#REF!,5,0)),"",(VLOOKUP(B57,#REF!,5,0)))</f>
        <v/>
      </c>
      <c r="N57" s="296" t="str">
        <f>IF(ISERROR(VLOOKUP(B57,#REF!,10,0)),"",(VLOOKUP(B57,#REF!,10,0)))</f>
        <v/>
      </c>
      <c r="O57" s="296" t="str">
        <f>IF(ISERROR(VLOOKUP(B57,#REF!,10,0)),"",(VLOOKUP(B57,#REF!,10,0)))</f>
        <v/>
      </c>
      <c r="P57" s="296" t="str">
        <f>IF(ISERROR(VLOOKUP(B57,#REF!,63,0)),"",(VLOOKUP(B57,#REF!,63,0)))</f>
        <v/>
      </c>
      <c r="Q57" s="296" t="str">
        <f>IF(ISERROR(VLOOKUP(B57,#REF!,4,0)),"",(VLOOKUP(B57,#REF!,4,0)))</f>
        <v/>
      </c>
      <c r="R57" s="296" t="str">
        <f>IF(ISERROR(VLOOKUP(B57,#REF!,4,0)),"",(VLOOKUP(B57,#REF!,4,0)))</f>
        <v/>
      </c>
      <c r="S57" s="296">
        <f>S58</f>
        <v>0</v>
      </c>
    </row>
    <row r="58" spans="1:19" ht="38.25" customHeight="1" x14ac:dyDescent="0.45">
      <c r="A58" s="295">
        <v>6</v>
      </c>
      <c r="B58" s="294" t="str">
        <f>B10</f>
        <v>İZMİR-MENDERES ANADOLU LİSESİ</v>
      </c>
      <c r="C58" s="296" t="str">
        <f>IF(ISERROR(LARGE(C57:R57,1)),"-",LARGE(C57:R57,1))</f>
        <v>-</v>
      </c>
      <c r="D58" s="296" t="str">
        <f>IF(ISERROR(LARGE(C57:R57,2)),"-",LARGE(C57:R57,2))</f>
        <v>-</v>
      </c>
      <c r="E58" s="296" t="str">
        <f>IF(ISERROR(LARGE(C57:R57,3)),"-",LARGE(C57:R57,3))</f>
        <v>-</v>
      </c>
      <c r="F58" s="296" t="str">
        <f>IF(ISERROR(LARGE(C57:R57,4)),"-",LARGE(C57:R57,4))</f>
        <v>-</v>
      </c>
      <c r="G58" s="296" t="str">
        <f>IF(ISERROR(LARGE(C57:R57,5)),"-",LARGE(C57:R57,5))</f>
        <v>-</v>
      </c>
      <c r="H58" s="296" t="str">
        <f>IF(ISERROR(LARGE(C57:R57,6)),"-",LARGE(C57:R57,6))</f>
        <v>-</v>
      </c>
      <c r="I58" s="296" t="str">
        <f>IF(ISERROR(LARGE(C57:R57,7)),"-",LARGE(C57:R57,7))</f>
        <v>-</v>
      </c>
      <c r="J58" s="296" t="str">
        <f>IF(ISERROR(LARGE(C57:R57,8)),"-",LARGE(C57:R57,8))</f>
        <v>-</v>
      </c>
      <c r="K58" s="296" t="str">
        <f>IF(ISERROR(LARGE(C57:R57,9)),"-",LARGE(C57:R57,9))</f>
        <v>-</v>
      </c>
      <c r="L58" s="296" t="str">
        <f>IF(ISERROR(LARGE(C57:R57,10)),"-",LARGE(C57:R57,10))</f>
        <v>-</v>
      </c>
      <c r="M58" s="296" t="str">
        <f>IF(ISERROR(LARGE(C57:R57,11)),"-",LARGE(C57:R57,11))</f>
        <v>-</v>
      </c>
      <c r="N58" s="296" t="str">
        <f>IF(ISERROR(LARGE(C57:R57,12)),"-",LARGE(C57:R57,12))</f>
        <v>-</v>
      </c>
      <c r="O58" s="296" t="str">
        <f>IF(ISERROR(LARGE(C57:R57,13)),"-",LARGE(C57:R57,13))</f>
        <v>-</v>
      </c>
      <c r="P58" s="296" t="str">
        <f>IF(ISERROR(LARGE(C57:R57,14)),"-",LARGE(C57:R57,14))</f>
        <v>-</v>
      </c>
      <c r="Q58" s="296" t="str">
        <f>IF(ISERROR(LARGE(C57:R57,15)),"-",LARGE(C57:R57,15))</f>
        <v>-</v>
      </c>
      <c r="R58" s="296" t="str">
        <f>IF(ISERROR(LARGE(C57:R57,16)),"-",LARGE(C57:R57,16))</f>
        <v>-</v>
      </c>
      <c r="S58" s="296">
        <f>SUM(C58:P58)</f>
        <v>0</v>
      </c>
    </row>
    <row r="59" spans="1:19" ht="38.25" customHeight="1" x14ac:dyDescent="0.45">
      <c r="A59" s="295">
        <v>7</v>
      </c>
      <c r="B59" s="294" t="str">
        <f>B11</f>
        <v>İZMİR-BUCA MESLEKİ VE TEKNİK ANADOLU LİSESİ</v>
      </c>
      <c r="C59" s="296" t="str">
        <f>IF(ISERROR(VLOOKUP(B59,'80M 2005'!$O$8:$S$1000,5,0)),"",(VLOOKUP(B59,'80M 2005'!$O$8:$S$1000,5,0)))</f>
        <v/>
      </c>
      <c r="D59" s="296" t="str">
        <f>IF(ISERROR(VLOOKUP(B59,#REF!,5,0)),"",(VLOOKUP(B59,#REF!,5,0)))</f>
        <v/>
      </c>
      <c r="E59" s="296" t="str">
        <f>IF(ISERROR(VLOOKUP(B59,#REF!,4,0)),"",(VLOOKUP(B59,#REF!,4,0)))</f>
        <v/>
      </c>
      <c r="F59" s="296" t="str">
        <f>IF(ISERROR(VLOOKUP(B59,#REF!,63,0)),"",(VLOOKUP(B59,#REF!,63,0)))</f>
        <v/>
      </c>
      <c r="G59" s="296" t="str">
        <f>IF(ISERROR(VLOOKUP(B59,#REF!,10,0)),"",(VLOOKUP(B59,#REF!,10,0)))</f>
        <v/>
      </c>
      <c r="H59" s="296" t="str">
        <f>IF(ISERROR(VLOOKUP(B59,#REF!,5,0)),"",(VLOOKUP(B59,#REF!,5,0)))</f>
        <v/>
      </c>
      <c r="I59" s="296" t="str">
        <f>IF(ISERROR(VLOOKUP(B59,#REF!,10,0)),"",(VLOOKUP(B59,#REF!,10,0)))</f>
        <v/>
      </c>
      <c r="J59" s="296" t="str">
        <f>IF(ISERROR(VLOOKUP(B59,#REF!,10,0)),"",(VLOOKUP(B59,#REF!,10,0)))</f>
        <v/>
      </c>
      <c r="K59" s="296" t="str">
        <f>IF(ISERROR(VLOOKUP(B59,#REF!,4,0)),"",(VLOOKUP(B59,#REF!,4,0)))</f>
        <v/>
      </c>
      <c r="L59" s="296" t="str">
        <f>IF(ISERROR(VLOOKUP(B59,#REF!,5,0)),"",(VLOOKUP(B59,#REF!,5,0)))</f>
        <v/>
      </c>
      <c r="M59" s="296" t="str">
        <f>IF(ISERROR(VLOOKUP(B59,#REF!,5,0)),"",(VLOOKUP(B59,#REF!,5,0)))</f>
        <v/>
      </c>
      <c r="N59" s="296" t="str">
        <f>IF(ISERROR(VLOOKUP(B59,#REF!,10,0)),"",(VLOOKUP(B59,#REF!,10,0)))</f>
        <v/>
      </c>
      <c r="O59" s="296" t="str">
        <f>IF(ISERROR(VLOOKUP(B59,#REF!,10,0)),"",(VLOOKUP(B59,#REF!,10,0)))</f>
        <v/>
      </c>
      <c r="P59" s="296" t="str">
        <f>IF(ISERROR(VLOOKUP(B59,#REF!,63,0)),"",(VLOOKUP(B59,#REF!,63,0)))</f>
        <v/>
      </c>
      <c r="Q59" s="296" t="str">
        <f>IF(ISERROR(VLOOKUP(B59,#REF!,4,0)),"",(VLOOKUP(B59,#REF!,4,0)))</f>
        <v/>
      </c>
      <c r="R59" s="296" t="str">
        <f>IF(ISERROR(VLOOKUP(B59,#REF!,4,0)),"",(VLOOKUP(B59,#REF!,4,0)))</f>
        <v/>
      </c>
      <c r="S59" s="296">
        <f>S60</f>
        <v>0</v>
      </c>
    </row>
    <row r="60" spans="1:19" ht="38.25" customHeight="1" x14ac:dyDescent="0.45">
      <c r="A60" s="295">
        <v>8</v>
      </c>
      <c r="B60" s="294" t="str">
        <f>B11</f>
        <v>İZMİR-BUCA MESLEKİ VE TEKNİK ANADOLU LİSESİ</v>
      </c>
      <c r="C60" s="296" t="str">
        <f>IF(ISERROR(LARGE(C59:R59,1)),"-",LARGE(C59:R59,1))</f>
        <v>-</v>
      </c>
      <c r="D60" s="296" t="str">
        <f>IF(ISERROR(LARGE(C59:R59,2)),"-",LARGE(C59:R59,2))</f>
        <v>-</v>
      </c>
      <c r="E60" s="296" t="str">
        <f>IF(ISERROR(LARGE(C59:R59,3)),"-",LARGE(C59:R59,3))</f>
        <v>-</v>
      </c>
      <c r="F60" s="296" t="str">
        <f>IF(ISERROR(LARGE(C59:R59,4)),"-",LARGE(C59:R59,4))</f>
        <v>-</v>
      </c>
      <c r="G60" s="296" t="str">
        <f>IF(ISERROR(LARGE(C59:R59,5)),"-",LARGE(C59:R59,5))</f>
        <v>-</v>
      </c>
      <c r="H60" s="296" t="str">
        <f>IF(ISERROR(LARGE(C59:R59,6)),"-",LARGE(C59:R59,6))</f>
        <v>-</v>
      </c>
      <c r="I60" s="296" t="str">
        <f>IF(ISERROR(LARGE(C59:R59,7)),"-",LARGE(C59:R59,7))</f>
        <v>-</v>
      </c>
      <c r="J60" s="296" t="str">
        <f>IF(ISERROR(LARGE(C59:R59,8)),"-",LARGE(C59:R59,8))</f>
        <v>-</v>
      </c>
      <c r="K60" s="296" t="str">
        <f>IF(ISERROR(LARGE(C59:R59,9)),"-",LARGE(C59:R59,9))</f>
        <v>-</v>
      </c>
      <c r="L60" s="296" t="str">
        <f>IF(ISERROR(LARGE(C59:R59,10)),"-",LARGE(C59:R59,10))</f>
        <v>-</v>
      </c>
      <c r="M60" s="296" t="str">
        <f>IF(ISERROR(LARGE(C59:R59,11)),"-",LARGE(C59:R59,11))</f>
        <v>-</v>
      </c>
      <c r="N60" s="296" t="str">
        <f>IF(ISERROR(LARGE(C59:R59,12)),"-",LARGE(C59:R59,12))</f>
        <v>-</v>
      </c>
      <c r="O60" s="296" t="str">
        <f>IF(ISERROR(LARGE(C59:R59,13)),"-",LARGE(C59:R59,13))</f>
        <v>-</v>
      </c>
      <c r="P60" s="296" t="str">
        <f>IF(ISERROR(LARGE(C59:R59,14)),"-",LARGE(C59:R59,14))</f>
        <v>-</v>
      </c>
      <c r="Q60" s="296" t="str">
        <f>IF(ISERROR(LARGE(C59:R59,15)),"-",LARGE(C59:R59,15))</f>
        <v>-</v>
      </c>
      <c r="R60" s="296" t="str">
        <f>IF(ISERROR(LARGE(C59:R59,16)),"-",LARGE(C59:R59,16))</f>
        <v>-</v>
      </c>
      <c r="S60" s="296">
        <f>SUM(C60:P60)</f>
        <v>0</v>
      </c>
    </row>
    <row r="61" spans="1:19" ht="38.25" customHeight="1" x14ac:dyDescent="0.45">
      <c r="A61" s="295">
        <v>9</v>
      </c>
      <c r="B61" s="294" t="str">
        <f>B12</f>
        <v>İZMİR-Mimar Sinan M.T.A.L.</v>
      </c>
      <c r="C61" s="296" t="str">
        <f>IF(ISERROR(VLOOKUP(B61,'80M 2005'!$O$8:$S$1000,5,0)),"",(VLOOKUP(B61,'80M 2005'!$O$8:$S$1000,5,0)))</f>
        <v/>
      </c>
      <c r="D61" s="296" t="str">
        <f>IF(ISERROR(VLOOKUP(B61,#REF!,5,0)),"",(VLOOKUP(B61,#REF!,5,0)))</f>
        <v/>
      </c>
      <c r="E61" s="296" t="str">
        <f>IF(ISERROR(VLOOKUP(B61,#REF!,4,0)),"",(VLOOKUP(B61,#REF!,4,0)))</f>
        <v/>
      </c>
      <c r="F61" s="296" t="str">
        <f>IF(ISERROR(VLOOKUP(B61,#REF!,63,0)),"",(VLOOKUP(B61,#REF!,63,0)))</f>
        <v/>
      </c>
      <c r="G61" s="296" t="str">
        <f>IF(ISERROR(VLOOKUP(B61,#REF!,10,0)),"",(VLOOKUP(B61,#REF!,10,0)))</f>
        <v/>
      </c>
      <c r="H61" s="296" t="str">
        <f>IF(ISERROR(VLOOKUP(B61,#REF!,5,0)),"",(VLOOKUP(B61,#REF!,5,0)))</f>
        <v/>
      </c>
      <c r="I61" s="296" t="str">
        <f>IF(ISERROR(VLOOKUP(B61,#REF!,10,0)),"",(VLOOKUP(B61,#REF!,10,0)))</f>
        <v/>
      </c>
      <c r="J61" s="296" t="str">
        <f>IF(ISERROR(VLOOKUP(B61,#REF!,10,0)),"",(VLOOKUP(B61,#REF!,10,0)))</f>
        <v/>
      </c>
      <c r="K61" s="296" t="str">
        <f>IF(ISERROR(VLOOKUP(B61,#REF!,4,0)),"",(VLOOKUP(B61,#REF!,4,0)))</f>
        <v/>
      </c>
      <c r="L61" s="296" t="str">
        <f>IF(ISERROR(VLOOKUP(B61,#REF!,5,0)),"",(VLOOKUP(B61,#REF!,5,0)))</f>
        <v/>
      </c>
      <c r="M61" s="296" t="str">
        <f>IF(ISERROR(VLOOKUP(B61,#REF!,5,0)),"",(VLOOKUP(B61,#REF!,5,0)))</f>
        <v/>
      </c>
      <c r="N61" s="296" t="str">
        <f>IF(ISERROR(VLOOKUP(B61,#REF!,10,0)),"",(VLOOKUP(B61,#REF!,10,0)))</f>
        <v/>
      </c>
      <c r="O61" s="296" t="str">
        <f>IF(ISERROR(VLOOKUP(B61,#REF!,10,0)),"",(VLOOKUP(B61,#REF!,10,0)))</f>
        <v/>
      </c>
      <c r="P61" s="296" t="str">
        <f>IF(ISERROR(VLOOKUP(B61,#REF!,63,0)),"",(VLOOKUP(B61,#REF!,63,0)))</f>
        <v/>
      </c>
      <c r="Q61" s="296" t="str">
        <f>IF(ISERROR(VLOOKUP(B61,#REF!,4,0)),"",(VLOOKUP(B61,#REF!,4,0)))</f>
        <v/>
      </c>
      <c r="R61" s="296" t="str">
        <f>IF(ISERROR(VLOOKUP(B61,#REF!,4,0)),"",(VLOOKUP(B61,#REF!,4,0)))</f>
        <v/>
      </c>
      <c r="S61" s="296">
        <f>S62</f>
        <v>0</v>
      </c>
    </row>
    <row r="62" spans="1:19" ht="38.25" customHeight="1" x14ac:dyDescent="0.45">
      <c r="A62" s="295">
        <v>10</v>
      </c>
      <c r="B62" s="294" t="str">
        <f>B12</f>
        <v>İZMİR-Mimar Sinan M.T.A.L.</v>
      </c>
      <c r="C62" s="296" t="str">
        <f>IF(ISERROR(LARGE(C61:R61,1)),"-",LARGE(C61:R61,1))</f>
        <v>-</v>
      </c>
      <c r="D62" s="296" t="str">
        <f>IF(ISERROR(LARGE(C61:R61,2)),"-",LARGE(C61:R61,2))</f>
        <v>-</v>
      </c>
      <c r="E62" s="296" t="str">
        <f>IF(ISERROR(LARGE(C61:R61,3)),"-",LARGE(C61:R61,3))</f>
        <v>-</v>
      </c>
      <c r="F62" s="296" t="str">
        <f>IF(ISERROR(LARGE(C61:R61,4)),"-",LARGE(C61:R61,4))</f>
        <v>-</v>
      </c>
      <c r="G62" s="296" t="str">
        <f>IF(ISERROR(LARGE(C61:R61,5)),"-",LARGE(C61:R61,5))</f>
        <v>-</v>
      </c>
      <c r="H62" s="296" t="str">
        <f>IF(ISERROR(LARGE(C61:R61,6)),"-",LARGE(C61:R61,6))</f>
        <v>-</v>
      </c>
      <c r="I62" s="296" t="str">
        <f>IF(ISERROR(LARGE(C61:R61,7)),"-",LARGE(C61:R61,7))</f>
        <v>-</v>
      </c>
      <c r="J62" s="296" t="str">
        <f>IF(ISERROR(LARGE(C61:R61,8)),"-",LARGE(C61:R61,8))</f>
        <v>-</v>
      </c>
      <c r="K62" s="296" t="str">
        <f>IF(ISERROR(LARGE(C61:R61,9)),"-",LARGE(C61:R61,9))</f>
        <v>-</v>
      </c>
      <c r="L62" s="296" t="str">
        <f>IF(ISERROR(LARGE(C61:R61,10)),"-",LARGE(C61:R61,10))</f>
        <v>-</v>
      </c>
      <c r="M62" s="296" t="str">
        <f>IF(ISERROR(LARGE(C61:R61,11)),"-",LARGE(C61:R61,11))</f>
        <v>-</v>
      </c>
      <c r="N62" s="296" t="str">
        <f>IF(ISERROR(LARGE(C61:R61,12)),"-",LARGE(C61:R61,12))</f>
        <v>-</v>
      </c>
      <c r="O62" s="296" t="str">
        <f>IF(ISERROR(LARGE(C61:R61,13)),"-",LARGE(C61:R61,13))</f>
        <v>-</v>
      </c>
      <c r="P62" s="296" t="str">
        <f>IF(ISERROR(LARGE(C61:R61,14)),"-",LARGE(C61:R61,14))</f>
        <v>-</v>
      </c>
      <c r="Q62" s="296" t="str">
        <f>IF(ISERROR(LARGE(C61:R61,15)),"-",LARGE(C61:R61,15))</f>
        <v>-</v>
      </c>
      <c r="R62" s="296" t="str">
        <f>IF(ISERROR(LARGE(C61:R61,16)),"-",LARGE(C61:R61,16))</f>
        <v>-</v>
      </c>
      <c r="S62" s="296">
        <f>SUM(C62:P62)</f>
        <v>0</v>
      </c>
    </row>
    <row r="63" spans="1:19" ht="38.25" customHeight="1" x14ac:dyDescent="0.45">
      <c r="A63" s="295">
        <v>11</v>
      </c>
      <c r="B63" s="294" t="str">
        <f>B13</f>
        <v>İZMİR-TEĞMEN ALİ RIZA AKINCI A.L.</v>
      </c>
      <c r="C63" s="296" t="str">
        <f>IF(ISERROR(VLOOKUP(B63,'80M 2005'!$O$8:$S$1000,5,0)),"",(VLOOKUP(B63,'80M 2005'!$O$8:$S$1000,5,0)))</f>
        <v/>
      </c>
      <c r="D63" s="296" t="str">
        <f>IF(ISERROR(VLOOKUP(B63,#REF!,5,0)),"",(VLOOKUP(B63,#REF!,5,0)))</f>
        <v/>
      </c>
      <c r="E63" s="296" t="str">
        <f>IF(ISERROR(VLOOKUP(B63,#REF!,4,0)),"",(VLOOKUP(B63,#REF!,4,0)))</f>
        <v/>
      </c>
      <c r="F63" s="296" t="str">
        <f>IF(ISERROR(VLOOKUP(B63,#REF!,63,0)),"",(VLOOKUP(B63,#REF!,63,0)))</f>
        <v/>
      </c>
      <c r="G63" s="296" t="str">
        <f>IF(ISERROR(VLOOKUP(B63,#REF!,10,0)),"",(VLOOKUP(B63,#REF!,10,0)))</f>
        <v/>
      </c>
      <c r="H63" s="296" t="str">
        <f>IF(ISERROR(VLOOKUP(B63,#REF!,5,0)),"",(VLOOKUP(B63,#REF!,5,0)))</f>
        <v/>
      </c>
      <c r="I63" s="296" t="str">
        <f>IF(ISERROR(VLOOKUP(B63,#REF!,10,0)),"",(VLOOKUP(B63,#REF!,10,0)))</f>
        <v/>
      </c>
      <c r="J63" s="296" t="str">
        <f>IF(ISERROR(VLOOKUP(B63,#REF!,10,0)),"",(VLOOKUP(B63,#REF!,10,0)))</f>
        <v/>
      </c>
      <c r="K63" s="296" t="str">
        <f>IF(ISERROR(VLOOKUP(B63,#REF!,4,0)),"",(VLOOKUP(B63,#REF!,4,0)))</f>
        <v/>
      </c>
      <c r="L63" s="296" t="str">
        <f>IF(ISERROR(VLOOKUP(B63,#REF!,5,0)),"",(VLOOKUP(B63,#REF!,5,0)))</f>
        <v/>
      </c>
      <c r="M63" s="296" t="str">
        <f>IF(ISERROR(VLOOKUP(B63,#REF!,5,0)),"",(VLOOKUP(B63,#REF!,5,0)))</f>
        <v/>
      </c>
      <c r="N63" s="296" t="str">
        <f>IF(ISERROR(VLOOKUP(B63,#REF!,10,0)),"",(VLOOKUP(B63,#REF!,10,0)))</f>
        <v/>
      </c>
      <c r="O63" s="296" t="str">
        <f>IF(ISERROR(VLOOKUP(B63,#REF!,10,0)),"",(VLOOKUP(B63,#REF!,10,0)))</f>
        <v/>
      </c>
      <c r="P63" s="296" t="str">
        <f>IF(ISERROR(VLOOKUP(B63,#REF!,63,0)),"",(VLOOKUP(B63,#REF!,63,0)))</f>
        <v/>
      </c>
      <c r="Q63" s="296" t="str">
        <f>IF(ISERROR(VLOOKUP(B63,#REF!,4,0)),"",(VLOOKUP(B63,#REF!,4,0)))</f>
        <v/>
      </c>
      <c r="R63" s="296" t="str">
        <f>IF(ISERROR(VLOOKUP(B63,#REF!,4,0)),"",(VLOOKUP(B63,#REF!,4,0)))</f>
        <v/>
      </c>
      <c r="S63" s="296">
        <f>S64</f>
        <v>0</v>
      </c>
    </row>
    <row r="64" spans="1:19" ht="38.25" customHeight="1" x14ac:dyDescent="0.45">
      <c r="A64" s="295">
        <v>12</v>
      </c>
      <c r="B64" s="294" t="str">
        <f>B13</f>
        <v>İZMİR-TEĞMEN ALİ RIZA AKINCI A.L.</v>
      </c>
      <c r="C64" s="296" t="str">
        <f>IF(ISERROR(LARGE(C63:R63,1)),"-",LARGE(C63:R63,1))</f>
        <v>-</v>
      </c>
      <c r="D64" s="296" t="str">
        <f>IF(ISERROR(LARGE(C63:R63,2)),"-",LARGE(C63:R63,2))</f>
        <v>-</v>
      </c>
      <c r="E64" s="296" t="str">
        <f>IF(ISERROR(LARGE(C63:R63,3)),"-",LARGE(C63:R63,3))</f>
        <v>-</v>
      </c>
      <c r="F64" s="296" t="str">
        <f>IF(ISERROR(LARGE(C63:R63,4)),"-",LARGE(C63:R63,4))</f>
        <v>-</v>
      </c>
      <c r="G64" s="296" t="str">
        <f>IF(ISERROR(LARGE(C63:R63,5)),"-",LARGE(C63:R63,5))</f>
        <v>-</v>
      </c>
      <c r="H64" s="296" t="str">
        <f>IF(ISERROR(LARGE(C63:R63,6)),"-",LARGE(C63:R63,6))</f>
        <v>-</v>
      </c>
      <c r="I64" s="296" t="str">
        <f>IF(ISERROR(LARGE(C63:R63,7)),"-",LARGE(C63:R63,7))</f>
        <v>-</v>
      </c>
      <c r="J64" s="296" t="str">
        <f>IF(ISERROR(LARGE(C63:R63,8)),"-",LARGE(C63:R63,8))</f>
        <v>-</v>
      </c>
      <c r="K64" s="296" t="str">
        <f>IF(ISERROR(LARGE(C63:R63,9)),"-",LARGE(C63:R63,9))</f>
        <v>-</v>
      </c>
      <c r="L64" s="296" t="str">
        <f>IF(ISERROR(LARGE(C63:R63,10)),"-",LARGE(C63:R63,10))</f>
        <v>-</v>
      </c>
      <c r="M64" s="296" t="str">
        <f>IF(ISERROR(LARGE(C63:R63,11)),"-",LARGE(C63:R63,11))</f>
        <v>-</v>
      </c>
      <c r="N64" s="296" t="str">
        <f>IF(ISERROR(LARGE(C63:R63,12)),"-",LARGE(C63:R63,12))</f>
        <v>-</v>
      </c>
      <c r="O64" s="296" t="str">
        <f>IF(ISERROR(LARGE(C63:R63,13)),"-",LARGE(C63:R63,13))</f>
        <v>-</v>
      </c>
      <c r="P64" s="296" t="str">
        <f>IF(ISERROR(LARGE(C63:R63,14)),"-",LARGE(C63:R63,14))</f>
        <v>-</v>
      </c>
      <c r="Q64" s="296" t="str">
        <f>IF(ISERROR(LARGE(C63:R63,15)),"-",LARGE(C63:R63,15))</f>
        <v>-</v>
      </c>
      <c r="R64" s="296" t="str">
        <f>IF(ISERROR(LARGE(C63:R63,16)),"-",LARGE(C63:R63,16))</f>
        <v>-</v>
      </c>
      <c r="S64" s="296">
        <f>SUM(C64:P64)</f>
        <v>0</v>
      </c>
    </row>
    <row r="65" spans="1:19" ht="38.25" customHeight="1" x14ac:dyDescent="0.45">
      <c r="A65" s="295">
        <v>13</v>
      </c>
      <c r="B65" s="294" t="str">
        <f>B14</f>
        <v>İZMİR-GÜLSEFA KAPANCIOĞLU ANADOLU LİSESİ</v>
      </c>
      <c r="C65" s="296" t="str">
        <f>IF(ISERROR(VLOOKUP(B65,'80M 2005'!$O$8:$S$1000,5,0)),"",(VLOOKUP(B65,'80M 2005'!$O$8:$S$1000,5,0)))</f>
        <v/>
      </c>
      <c r="D65" s="296" t="str">
        <f>IF(ISERROR(VLOOKUP(B65,#REF!,5,0)),"",(VLOOKUP(B65,#REF!,5,0)))</f>
        <v/>
      </c>
      <c r="E65" s="296" t="str">
        <f>IF(ISERROR(VLOOKUP(B65,#REF!,4,0)),"",(VLOOKUP(B65,#REF!,4,0)))</f>
        <v/>
      </c>
      <c r="F65" s="296" t="str">
        <f>IF(ISERROR(VLOOKUP(B65,#REF!,63,0)),"",(VLOOKUP(B65,#REF!,63,0)))</f>
        <v/>
      </c>
      <c r="G65" s="296" t="str">
        <f>IF(ISERROR(VLOOKUP(B65,#REF!,10,0)),"",(VLOOKUP(B65,#REF!,10,0)))</f>
        <v/>
      </c>
      <c r="H65" s="296" t="str">
        <f>IF(ISERROR(VLOOKUP(B65,#REF!,5,0)),"",(VLOOKUP(B65,#REF!,5,0)))</f>
        <v/>
      </c>
      <c r="I65" s="296" t="str">
        <f>IF(ISERROR(VLOOKUP(B65,#REF!,10,0)),"",(VLOOKUP(B65,#REF!,10,0)))</f>
        <v/>
      </c>
      <c r="J65" s="296" t="str">
        <f>IF(ISERROR(VLOOKUP(B65,#REF!,10,0)),"",(VLOOKUP(B65,#REF!,10,0)))</f>
        <v/>
      </c>
      <c r="K65" s="296" t="str">
        <f>IF(ISERROR(VLOOKUP(B65,#REF!,4,0)),"",(VLOOKUP(B65,#REF!,4,0)))</f>
        <v/>
      </c>
      <c r="L65" s="296" t="str">
        <f>IF(ISERROR(VLOOKUP(B65,#REF!,5,0)),"",(VLOOKUP(B65,#REF!,5,0)))</f>
        <v/>
      </c>
      <c r="M65" s="296" t="str">
        <f>IF(ISERROR(VLOOKUP(B65,#REF!,5,0)),"",(VLOOKUP(B65,#REF!,5,0)))</f>
        <v/>
      </c>
      <c r="N65" s="296" t="str">
        <f>IF(ISERROR(VLOOKUP(B65,#REF!,10,0)),"",(VLOOKUP(B65,#REF!,10,0)))</f>
        <v/>
      </c>
      <c r="O65" s="296" t="str">
        <f>IF(ISERROR(VLOOKUP(B65,#REF!,10,0)),"",(VLOOKUP(B65,#REF!,10,0)))</f>
        <v/>
      </c>
      <c r="P65" s="296" t="str">
        <f>IF(ISERROR(VLOOKUP(B65,#REF!,63,0)),"",(VLOOKUP(B65,#REF!,63,0)))</f>
        <v/>
      </c>
      <c r="Q65" s="296" t="str">
        <f>IF(ISERROR(VLOOKUP(B65,#REF!,4,0)),"",(VLOOKUP(B65,#REF!,4,0)))</f>
        <v/>
      </c>
      <c r="R65" s="296" t="str">
        <f>IF(ISERROR(VLOOKUP(B65,#REF!,4,0)),"",(VLOOKUP(B65,#REF!,4,0)))</f>
        <v/>
      </c>
      <c r="S65" s="296">
        <f>S66</f>
        <v>0</v>
      </c>
    </row>
    <row r="66" spans="1:19" ht="38.25" customHeight="1" x14ac:dyDescent="0.45">
      <c r="A66" s="295">
        <v>14</v>
      </c>
      <c r="B66" s="294" t="str">
        <f>B14</f>
        <v>İZMİR-GÜLSEFA KAPANCIOĞLU ANADOLU LİSESİ</v>
      </c>
      <c r="C66" s="296" t="str">
        <f>IF(ISERROR(LARGE(C65:R65,1)),"-",LARGE(C65:R65,1))</f>
        <v>-</v>
      </c>
      <c r="D66" s="296" t="str">
        <f>IF(ISERROR(LARGE(C65:R65,2)),"-",LARGE(C65:R65,2))</f>
        <v>-</v>
      </c>
      <c r="E66" s="296" t="str">
        <f>IF(ISERROR(LARGE(C65:R65,3)),"-",LARGE(C65:R65,3))</f>
        <v>-</v>
      </c>
      <c r="F66" s="296" t="str">
        <f>IF(ISERROR(LARGE(C65:R65,4)),"-",LARGE(C65:R65,4))</f>
        <v>-</v>
      </c>
      <c r="G66" s="296" t="str">
        <f>IF(ISERROR(LARGE(C65:R65,5)),"-",LARGE(C65:R65,5))</f>
        <v>-</v>
      </c>
      <c r="H66" s="296" t="str">
        <f>IF(ISERROR(LARGE(C65:R65,6)),"-",LARGE(C65:R65,6))</f>
        <v>-</v>
      </c>
      <c r="I66" s="296" t="str">
        <f>IF(ISERROR(LARGE(C65:R65,7)),"-",LARGE(C65:R65,7))</f>
        <v>-</v>
      </c>
      <c r="J66" s="296" t="str">
        <f>IF(ISERROR(LARGE(C65:R65,8)),"-",LARGE(C65:R65,8))</f>
        <v>-</v>
      </c>
      <c r="K66" s="296" t="str">
        <f>IF(ISERROR(LARGE(C65:R65,9)),"-",LARGE(C65:R65,9))</f>
        <v>-</v>
      </c>
      <c r="L66" s="296" t="str">
        <f>IF(ISERROR(LARGE(C65:R65,10)),"-",LARGE(C65:R65,10))</f>
        <v>-</v>
      </c>
      <c r="M66" s="296" t="str">
        <f>IF(ISERROR(LARGE(C65:R65,11)),"-",LARGE(C65:R65,11))</f>
        <v>-</v>
      </c>
      <c r="N66" s="296" t="str">
        <f>IF(ISERROR(LARGE(C65:R65,12)),"-",LARGE(C65:R65,12))</f>
        <v>-</v>
      </c>
      <c r="O66" s="296" t="str">
        <f>IF(ISERROR(LARGE(C65:R65,13)),"-",LARGE(C65:R65,13))</f>
        <v>-</v>
      </c>
      <c r="P66" s="296" t="str">
        <f>IF(ISERROR(LARGE(C65:R65,14)),"-",LARGE(C65:R65,14))</f>
        <v>-</v>
      </c>
      <c r="Q66" s="296" t="str">
        <f>IF(ISERROR(LARGE(C65:R65,15)),"-",LARGE(C65:R65,15))</f>
        <v>-</v>
      </c>
      <c r="R66" s="296" t="str">
        <f>IF(ISERROR(LARGE(C65:R65,16)),"-",LARGE(C65:R65,16))</f>
        <v>-</v>
      </c>
      <c r="S66" s="296">
        <f>SUM(C66:P66)</f>
        <v>0</v>
      </c>
    </row>
    <row r="67" spans="1:19" ht="38.25" customHeight="1" x14ac:dyDescent="0.45">
      <c r="A67" s="295">
        <v>15</v>
      </c>
      <c r="B67" s="294" t="str">
        <f>B15</f>
        <v>İZMİR-NEVVAR SALİH İŞGÖREN ANADOLU LİSESİ</v>
      </c>
      <c r="C67" s="296" t="str">
        <f>IF(ISERROR(VLOOKUP(B67,'80M 2005'!$O$8:$S$1000,5,0)),"",(VLOOKUP(B67,'80M 2005'!$O$8:$S$1000,5,0)))</f>
        <v/>
      </c>
      <c r="D67" s="296" t="str">
        <f>IF(ISERROR(VLOOKUP(B67,#REF!,5,0)),"",(VLOOKUP(B67,#REF!,5,0)))</f>
        <v/>
      </c>
      <c r="E67" s="296" t="str">
        <f>IF(ISERROR(VLOOKUP(B67,#REF!,4,0)),"",(VLOOKUP(B67,#REF!,4,0)))</f>
        <v/>
      </c>
      <c r="F67" s="296" t="str">
        <f>IF(ISERROR(VLOOKUP(B67,#REF!,63,0)),"",(VLOOKUP(B67,#REF!,63,0)))</f>
        <v/>
      </c>
      <c r="G67" s="296" t="str">
        <f>IF(ISERROR(VLOOKUP(B67,#REF!,10,0)),"",(VLOOKUP(B67,#REF!,10,0)))</f>
        <v/>
      </c>
      <c r="H67" s="296" t="str">
        <f>IF(ISERROR(VLOOKUP(B67,#REF!,5,0)),"",(VLOOKUP(B67,#REF!,5,0)))</f>
        <v/>
      </c>
      <c r="I67" s="296" t="str">
        <f>IF(ISERROR(VLOOKUP(B67,#REF!,10,0)),"",(VLOOKUP(B67,#REF!,10,0)))</f>
        <v/>
      </c>
      <c r="J67" s="296" t="str">
        <f>IF(ISERROR(VLOOKUP(B67,#REF!,10,0)),"",(VLOOKUP(B67,#REF!,10,0)))</f>
        <v/>
      </c>
      <c r="K67" s="296" t="str">
        <f>IF(ISERROR(VLOOKUP(B67,#REF!,4,0)),"",(VLOOKUP(B67,#REF!,4,0)))</f>
        <v/>
      </c>
      <c r="L67" s="296" t="str">
        <f>IF(ISERROR(VLOOKUP(B67,#REF!,5,0)),"",(VLOOKUP(B67,#REF!,5,0)))</f>
        <v/>
      </c>
      <c r="M67" s="296" t="str">
        <f>IF(ISERROR(VLOOKUP(B67,#REF!,5,0)),"",(VLOOKUP(B67,#REF!,5,0)))</f>
        <v/>
      </c>
      <c r="N67" s="296" t="str">
        <f>IF(ISERROR(VLOOKUP(B67,#REF!,10,0)),"",(VLOOKUP(B67,#REF!,10,0)))</f>
        <v/>
      </c>
      <c r="O67" s="296" t="str">
        <f>IF(ISERROR(VLOOKUP(B67,#REF!,10,0)),"",(VLOOKUP(B67,#REF!,10,0)))</f>
        <v/>
      </c>
      <c r="P67" s="296" t="str">
        <f>IF(ISERROR(VLOOKUP(B67,#REF!,63,0)),"",(VLOOKUP(B67,#REF!,63,0)))</f>
        <v/>
      </c>
      <c r="Q67" s="296" t="str">
        <f>IF(ISERROR(VLOOKUP(B67,#REF!,4,0)),"",(VLOOKUP(B67,#REF!,4,0)))</f>
        <v/>
      </c>
      <c r="R67" s="296" t="str">
        <f>IF(ISERROR(VLOOKUP(B67,#REF!,4,0)),"",(VLOOKUP(B67,#REF!,4,0)))</f>
        <v/>
      </c>
      <c r="S67" s="296">
        <f>S68</f>
        <v>0</v>
      </c>
    </row>
    <row r="68" spans="1:19" ht="38.25" customHeight="1" x14ac:dyDescent="0.45">
      <c r="A68" s="295">
        <v>16</v>
      </c>
      <c r="B68" s="294" t="str">
        <f>B15</f>
        <v>İZMİR-NEVVAR SALİH İŞGÖREN ANADOLU LİSESİ</v>
      </c>
      <c r="C68" s="296" t="str">
        <f>IF(ISERROR(LARGE(C67:R67,1)),"-",LARGE(C67:R67,1))</f>
        <v>-</v>
      </c>
      <c r="D68" s="296" t="str">
        <f>IF(ISERROR(LARGE(C67:R67,2)),"-",LARGE(C67:R67,2))</f>
        <v>-</v>
      </c>
      <c r="E68" s="296" t="str">
        <f>IF(ISERROR(LARGE(C67:R67,3)),"-",LARGE(C67:R67,3))</f>
        <v>-</v>
      </c>
      <c r="F68" s="296" t="str">
        <f>IF(ISERROR(LARGE(C67:R67,4)),"-",LARGE(C67:R67,4))</f>
        <v>-</v>
      </c>
      <c r="G68" s="296" t="str">
        <f>IF(ISERROR(LARGE(C67:R67,5)),"-",LARGE(C67:R67,5))</f>
        <v>-</v>
      </c>
      <c r="H68" s="296" t="str">
        <f>IF(ISERROR(LARGE(C67:R67,6)),"-",LARGE(C67:R67,6))</f>
        <v>-</v>
      </c>
      <c r="I68" s="296" t="str">
        <f>IF(ISERROR(LARGE(C67:R67,7)),"-",LARGE(C67:R67,7))</f>
        <v>-</v>
      </c>
      <c r="J68" s="296" t="str">
        <f>IF(ISERROR(LARGE(C67:R67,8)),"-",LARGE(C67:R67,8))</f>
        <v>-</v>
      </c>
      <c r="K68" s="296" t="str">
        <f>IF(ISERROR(LARGE(C67:R67,9)),"-",LARGE(C67:R67,9))</f>
        <v>-</v>
      </c>
      <c r="L68" s="296" t="str">
        <f>IF(ISERROR(LARGE(C67:R67,10)),"-",LARGE(C67:R67,10))</f>
        <v>-</v>
      </c>
      <c r="M68" s="296" t="str">
        <f>IF(ISERROR(LARGE(C67:R67,11)),"-",LARGE(C67:R67,11))</f>
        <v>-</v>
      </c>
      <c r="N68" s="296" t="str">
        <f>IF(ISERROR(LARGE(C67:R67,12)),"-",LARGE(C67:R67,12))</f>
        <v>-</v>
      </c>
      <c r="O68" s="296" t="str">
        <f>IF(ISERROR(LARGE(C67:R67,13)),"-",LARGE(C67:R67,13))</f>
        <v>-</v>
      </c>
      <c r="P68" s="296" t="str">
        <f>IF(ISERROR(LARGE(C67:R67,14)),"-",LARGE(C67:R67,14))</f>
        <v>-</v>
      </c>
      <c r="Q68" s="296" t="str">
        <f>IF(ISERROR(LARGE(C67:R67,15)),"-",LARGE(C67:R67,15))</f>
        <v>-</v>
      </c>
      <c r="R68" s="296" t="str">
        <f>IF(ISERROR(LARGE(C67:R67,16)),"-",LARGE(C67:R67,16))</f>
        <v>-</v>
      </c>
      <c r="S68" s="296">
        <f>SUM(C68:P68)</f>
        <v>0</v>
      </c>
    </row>
    <row r="69" spans="1:19" ht="38.25" customHeight="1" x14ac:dyDescent="0.45">
      <c r="A69" s="295">
        <v>17</v>
      </c>
      <c r="B69" s="294" t="str">
        <f>B16</f>
        <v>İZMİR-YUNUS EMRE ANADOLU İMAM HATİP LİSESİ</v>
      </c>
      <c r="C69" s="296" t="str">
        <f>IF(ISERROR(VLOOKUP(B69,'80M 2005'!$O$8:$S$1000,5,0)),"",(VLOOKUP(B69,'80M 2005'!$O$8:$S$1000,5,0)))</f>
        <v/>
      </c>
      <c r="D69" s="296" t="str">
        <f>IF(ISERROR(VLOOKUP(B69,#REF!,5,0)),"",(VLOOKUP(B69,#REF!,5,0)))</f>
        <v/>
      </c>
      <c r="E69" s="296" t="str">
        <f>IF(ISERROR(VLOOKUP(B69,#REF!,4,0)),"",(VLOOKUP(B69,#REF!,4,0)))</f>
        <v/>
      </c>
      <c r="F69" s="296" t="str">
        <f>IF(ISERROR(VLOOKUP(B69,#REF!,63,0)),"",(VLOOKUP(B69,#REF!,63,0)))</f>
        <v/>
      </c>
      <c r="G69" s="296" t="str">
        <f>IF(ISERROR(VLOOKUP(B69,#REF!,10,0)),"",(VLOOKUP(B69,#REF!,10,0)))</f>
        <v/>
      </c>
      <c r="H69" s="296" t="str">
        <f>IF(ISERROR(VLOOKUP(B69,#REF!,5,0)),"",(VLOOKUP(B69,#REF!,5,0)))</f>
        <v/>
      </c>
      <c r="I69" s="296" t="str">
        <f>IF(ISERROR(VLOOKUP(B69,#REF!,10,0)),"",(VLOOKUP(B69,#REF!,10,0)))</f>
        <v/>
      </c>
      <c r="J69" s="296" t="str">
        <f>IF(ISERROR(VLOOKUP(B69,#REF!,10,0)),"",(VLOOKUP(B69,#REF!,10,0)))</f>
        <v/>
      </c>
      <c r="K69" s="296" t="str">
        <f>IF(ISERROR(VLOOKUP(B69,#REF!,4,0)),"",(VLOOKUP(B69,#REF!,4,0)))</f>
        <v/>
      </c>
      <c r="L69" s="296" t="str">
        <f>IF(ISERROR(VLOOKUP(B69,#REF!,5,0)),"",(VLOOKUP(B69,#REF!,5,0)))</f>
        <v/>
      </c>
      <c r="M69" s="296" t="str">
        <f>IF(ISERROR(VLOOKUP(B69,#REF!,5,0)),"",(VLOOKUP(B69,#REF!,5,0)))</f>
        <v/>
      </c>
      <c r="N69" s="296" t="str">
        <f>IF(ISERROR(VLOOKUP(B69,#REF!,10,0)),"",(VLOOKUP(B69,#REF!,10,0)))</f>
        <v/>
      </c>
      <c r="O69" s="296" t="str">
        <f>IF(ISERROR(VLOOKUP(B69,#REF!,10,0)),"",(VLOOKUP(B69,#REF!,10,0)))</f>
        <v/>
      </c>
      <c r="P69" s="296" t="str">
        <f>IF(ISERROR(VLOOKUP(B69,#REF!,63,0)),"",(VLOOKUP(B69,#REF!,63,0)))</f>
        <v/>
      </c>
      <c r="Q69" s="296" t="str">
        <f>IF(ISERROR(VLOOKUP(B69,#REF!,4,0)),"",(VLOOKUP(B69,#REF!,4,0)))</f>
        <v/>
      </c>
      <c r="R69" s="296" t="str">
        <f>IF(ISERROR(VLOOKUP(B69,#REF!,4,0)),"",(VLOOKUP(B69,#REF!,4,0)))</f>
        <v/>
      </c>
      <c r="S69" s="296">
        <f>S70</f>
        <v>0</v>
      </c>
    </row>
    <row r="70" spans="1:19" ht="38.25" customHeight="1" x14ac:dyDescent="0.45">
      <c r="A70" s="295">
        <v>18</v>
      </c>
      <c r="B70" s="294" t="str">
        <f>B16</f>
        <v>İZMİR-YUNUS EMRE ANADOLU İMAM HATİP LİSESİ</v>
      </c>
      <c r="C70" s="296" t="str">
        <f>IF(ISERROR(LARGE(C69:R69,1)),"-",LARGE(C69:R69,1))</f>
        <v>-</v>
      </c>
      <c r="D70" s="296" t="str">
        <f>IF(ISERROR(LARGE(C69:R69,2)),"-",LARGE(C69:R69,2))</f>
        <v>-</v>
      </c>
      <c r="E70" s="296" t="str">
        <f>IF(ISERROR(LARGE(C69:R69,3)),"-",LARGE(C69:R69,3))</f>
        <v>-</v>
      </c>
      <c r="F70" s="296" t="str">
        <f>IF(ISERROR(LARGE(C69:R69,4)),"-",LARGE(C69:R69,4))</f>
        <v>-</v>
      </c>
      <c r="G70" s="296" t="str">
        <f>IF(ISERROR(LARGE(C69:R69,5)),"-",LARGE(C69:R69,5))</f>
        <v>-</v>
      </c>
      <c r="H70" s="296" t="str">
        <f>IF(ISERROR(LARGE(C69:R69,6)),"-",LARGE(C69:R69,6))</f>
        <v>-</v>
      </c>
      <c r="I70" s="296" t="str">
        <f>IF(ISERROR(LARGE(C69:R69,7)),"-",LARGE(C69:R69,7))</f>
        <v>-</v>
      </c>
      <c r="J70" s="296" t="str">
        <f>IF(ISERROR(LARGE(C69:R69,8)),"-",LARGE(C69:R69,8))</f>
        <v>-</v>
      </c>
      <c r="K70" s="296" t="str">
        <f>IF(ISERROR(LARGE(C69:R69,9)),"-",LARGE(C69:R69,9))</f>
        <v>-</v>
      </c>
      <c r="L70" s="296" t="str">
        <f>IF(ISERROR(LARGE(C69:R69,10)),"-",LARGE(C69:R69,10))</f>
        <v>-</v>
      </c>
      <c r="M70" s="296" t="str">
        <f>IF(ISERROR(LARGE(C69:R69,11)),"-",LARGE(C69:R69,11))</f>
        <v>-</v>
      </c>
      <c r="N70" s="296" t="str">
        <f>IF(ISERROR(LARGE(C69:R69,12)),"-",LARGE(C69:R69,12))</f>
        <v>-</v>
      </c>
      <c r="O70" s="296" t="str">
        <f>IF(ISERROR(LARGE(C69:R69,13)),"-",LARGE(C69:R69,13))</f>
        <v>-</v>
      </c>
      <c r="P70" s="296" t="str">
        <f>IF(ISERROR(LARGE(C69:R69,14)),"-",LARGE(C69:R69,14))</f>
        <v>-</v>
      </c>
      <c r="Q70" s="296" t="str">
        <f>IF(ISERROR(LARGE(C69:R69,15)),"-",LARGE(C69:R69,15))</f>
        <v>-</v>
      </c>
      <c r="R70" s="296" t="str">
        <f>IF(ISERROR(LARGE(C69:R69,16)),"-",LARGE(C69:R69,16))</f>
        <v>-</v>
      </c>
      <c r="S70" s="296">
        <f>SUM(C70:P70)</f>
        <v>0</v>
      </c>
    </row>
    <row r="71" spans="1:19" ht="38.25" customHeight="1" x14ac:dyDescent="0.45">
      <c r="A71" s="295">
        <v>19</v>
      </c>
      <c r="B71" s="294">
        <f>B17</f>
        <v>0</v>
      </c>
      <c r="C71" s="296" t="str">
        <f>IF(ISERROR(VLOOKUP(B71,'80M 2005'!$O$8:$S$1000,5,0)),"",(VLOOKUP(B71,'80M 2005'!$O$8:$S$1000,5,0)))</f>
        <v/>
      </c>
      <c r="D71" s="296" t="str">
        <f>IF(ISERROR(VLOOKUP(B71,#REF!,5,0)),"",(VLOOKUP(B71,#REF!,5,0)))</f>
        <v/>
      </c>
      <c r="E71" s="296" t="str">
        <f>IF(ISERROR(VLOOKUP(B71,#REF!,4,0)),"",(VLOOKUP(B71,#REF!,4,0)))</f>
        <v/>
      </c>
      <c r="F71" s="296" t="str">
        <f>IF(ISERROR(VLOOKUP(B71,#REF!,63,0)),"",(VLOOKUP(B71,#REF!,63,0)))</f>
        <v/>
      </c>
      <c r="G71" s="296" t="str">
        <f>IF(ISERROR(VLOOKUP(B71,#REF!,10,0)),"",(VLOOKUP(B71,#REF!,10,0)))</f>
        <v/>
      </c>
      <c r="H71" s="296" t="str">
        <f>IF(ISERROR(VLOOKUP(B71,#REF!,5,0)),"",(VLOOKUP(B71,#REF!,5,0)))</f>
        <v/>
      </c>
      <c r="I71" s="296" t="str">
        <f>IF(ISERROR(VLOOKUP(B71,#REF!,10,0)),"",(VLOOKUP(B71,#REF!,10,0)))</f>
        <v/>
      </c>
      <c r="J71" s="296" t="str">
        <f>IF(ISERROR(VLOOKUP(B71,#REF!,10,0)),"",(VLOOKUP(B71,#REF!,10,0)))</f>
        <v/>
      </c>
      <c r="K71" s="296" t="str">
        <f>IF(ISERROR(VLOOKUP(B71,#REF!,4,0)),"",(VLOOKUP(B71,#REF!,4,0)))</f>
        <v/>
      </c>
      <c r="L71" s="296" t="str">
        <f>IF(ISERROR(VLOOKUP(B71,#REF!,5,0)),"",(VLOOKUP(B71,#REF!,5,0)))</f>
        <v/>
      </c>
      <c r="M71" s="296" t="str">
        <f>IF(ISERROR(VLOOKUP(B71,#REF!,5,0)),"",(VLOOKUP(B71,#REF!,5,0)))</f>
        <v/>
      </c>
      <c r="N71" s="296" t="str">
        <f>IF(ISERROR(VLOOKUP(B71,#REF!,10,0)),"",(VLOOKUP(B71,#REF!,10,0)))</f>
        <v/>
      </c>
      <c r="O71" s="296" t="str">
        <f>IF(ISERROR(VLOOKUP(B71,#REF!,10,0)),"",(VLOOKUP(B71,#REF!,10,0)))</f>
        <v/>
      </c>
      <c r="P71" s="296" t="str">
        <f>IF(ISERROR(VLOOKUP(B71,#REF!,63,0)),"",(VLOOKUP(B71,#REF!,63,0)))</f>
        <v/>
      </c>
      <c r="Q71" s="296" t="str">
        <f>IF(ISERROR(VLOOKUP(B71,#REF!,4,0)),"",(VLOOKUP(B71,#REF!,4,0)))</f>
        <v/>
      </c>
      <c r="R71" s="296" t="str">
        <f>IF(ISERROR(VLOOKUP(B71,#REF!,4,0)),"",(VLOOKUP(B71,#REF!,4,0)))</f>
        <v/>
      </c>
      <c r="S71" s="296">
        <f>S72</f>
        <v>0</v>
      </c>
    </row>
    <row r="72" spans="1:19" ht="38.25" customHeight="1" x14ac:dyDescent="0.45">
      <c r="A72" s="295">
        <v>20</v>
      </c>
      <c r="B72" s="294">
        <f>B17</f>
        <v>0</v>
      </c>
      <c r="C72" s="296" t="str">
        <f>IF(ISERROR(LARGE(C71:R71,1)),"-",LARGE(C71:R71,1))</f>
        <v>-</v>
      </c>
      <c r="D72" s="296" t="str">
        <f>IF(ISERROR(LARGE(C71:R71,2)),"-",LARGE(C71:R71,2))</f>
        <v>-</v>
      </c>
      <c r="E72" s="296" t="str">
        <f>IF(ISERROR(LARGE(C71:R71,3)),"-",LARGE(C71:R71,3))</f>
        <v>-</v>
      </c>
      <c r="F72" s="296" t="str">
        <f>IF(ISERROR(LARGE(C71:R71,4)),"-",LARGE(C71:R71,4))</f>
        <v>-</v>
      </c>
      <c r="G72" s="296" t="str">
        <f>IF(ISERROR(LARGE(C71:R71,5)),"-",LARGE(C71:R71,5))</f>
        <v>-</v>
      </c>
      <c r="H72" s="296" t="str">
        <f>IF(ISERROR(LARGE(C71:R71,6)),"-",LARGE(C71:R71,6))</f>
        <v>-</v>
      </c>
      <c r="I72" s="296" t="str">
        <f>IF(ISERROR(LARGE(C71:R71,7)),"-",LARGE(C71:R71,7))</f>
        <v>-</v>
      </c>
      <c r="J72" s="296" t="str">
        <f>IF(ISERROR(LARGE(C71:R71,8)),"-",LARGE(C71:R71,8))</f>
        <v>-</v>
      </c>
      <c r="K72" s="296" t="str">
        <f>IF(ISERROR(LARGE(C71:R71,9)),"-",LARGE(C71:R71,9))</f>
        <v>-</v>
      </c>
      <c r="L72" s="296" t="str">
        <f>IF(ISERROR(LARGE(C71:R71,10)),"-",LARGE(C71:R71,10))</f>
        <v>-</v>
      </c>
      <c r="M72" s="296" t="str">
        <f>IF(ISERROR(LARGE(C71:R71,11)),"-",LARGE(C71:R71,11))</f>
        <v>-</v>
      </c>
      <c r="N72" s="296" t="str">
        <f>IF(ISERROR(LARGE(C71:R71,12)),"-",LARGE(C71:R71,12))</f>
        <v>-</v>
      </c>
      <c r="O72" s="296" t="str">
        <f>IF(ISERROR(LARGE(C71:R71,13)),"-",LARGE(C71:R71,13))</f>
        <v>-</v>
      </c>
      <c r="P72" s="296" t="str">
        <f>IF(ISERROR(LARGE(C71:R71,14)),"-",LARGE(C71:R71,14))</f>
        <v>-</v>
      </c>
      <c r="Q72" s="296" t="str">
        <f>IF(ISERROR(LARGE(C71:R71,15)),"-",LARGE(C71:R71,15))</f>
        <v>-</v>
      </c>
      <c r="R72" s="296" t="str">
        <f>IF(ISERROR(LARGE(C71:R71,16)),"-",LARGE(C71:R71,16))</f>
        <v>-</v>
      </c>
      <c r="S72" s="296">
        <f>SUM(C72:P72)</f>
        <v>0</v>
      </c>
    </row>
    <row r="73" spans="1:19" ht="38.25" customHeight="1" x14ac:dyDescent="0.45">
      <c r="A73" s="295">
        <v>21</v>
      </c>
      <c r="B73" s="294">
        <f>B18</f>
        <v>0</v>
      </c>
      <c r="C73" s="296" t="str">
        <f>IF(ISERROR(VLOOKUP(B73,'80M 2005'!$O$8:$S$1000,5,0)),"",(VLOOKUP(B73,'80M 2005'!$O$8:$S$1000,5,0)))</f>
        <v/>
      </c>
      <c r="D73" s="296" t="str">
        <f>IF(ISERROR(VLOOKUP(B73,#REF!,5,0)),"",(VLOOKUP(B73,#REF!,5,0)))</f>
        <v/>
      </c>
      <c r="E73" s="296" t="str">
        <f>IF(ISERROR(VLOOKUP(B73,#REF!,4,0)),"",(VLOOKUP(B73,#REF!,4,0)))</f>
        <v/>
      </c>
      <c r="F73" s="296" t="str">
        <f>IF(ISERROR(VLOOKUP(B73,#REF!,63,0)),"",(VLOOKUP(B73,#REF!,63,0)))</f>
        <v/>
      </c>
      <c r="G73" s="296" t="str">
        <f>IF(ISERROR(VLOOKUP(B73,#REF!,10,0)),"",(VLOOKUP(B73,#REF!,10,0)))</f>
        <v/>
      </c>
      <c r="H73" s="296" t="str">
        <f>IF(ISERROR(VLOOKUP(B73,#REF!,5,0)),"",(VLOOKUP(B73,#REF!,5,0)))</f>
        <v/>
      </c>
      <c r="I73" s="296" t="str">
        <f>IF(ISERROR(VLOOKUP(B73,#REF!,10,0)),"",(VLOOKUP(B73,#REF!,10,0)))</f>
        <v/>
      </c>
      <c r="J73" s="296" t="str">
        <f>IF(ISERROR(VLOOKUP(B73,#REF!,10,0)),"",(VLOOKUP(B73,#REF!,10,0)))</f>
        <v/>
      </c>
      <c r="K73" s="296" t="str">
        <f>IF(ISERROR(VLOOKUP(B73,#REF!,4,0)),"",(VLOOKUP(B73,#REF!,4,0)))</f>
        <v/>
      </c>
      <c r="L73" s="296" t="str">
        <f>IF(ISERROR(VLOOKUP(B73,#REF!,5,0)),"",(VLOOKUP(B73,#REF!,5,0)))</f>
        <v/>
      </c>
      <c r="M73" s="296" t="str">
        <f>IF(ISERROR(VLOOKUP(B73,#REF!,5,0)),"",(VLOOKUP(B73,#REF!,5,0)))</f>
        <v/>
      </c>
      <c r="N73" s="296" t="str">
        <f>IF(ISERROR(VLOOKUP(B73,#REF!,10,0)),"",(VLOOKUP(B73,#REF!,10,0)))</f>
        <v/>
      </c>
      <c r="O73" s="296" t="str">
        <f>IF(ISERROR(VLOOKUP(B73,#REF!,10,0)),"",(VLOOKUP(B73,#REF!,10,0)))</f>
        <v/>
      </c>
      <c r="P73" s="296" t="str">
        <f>IF(ISERROR(VLOOKUP(B73,#REF!,63,0)),"",(VLOOKUP(B73,#REF!,63,0)))</f>
        <v/>
      </c>
      <c r="Q73" s="296" t="str">
        <f>IF(ISERROR(VLOOKUP(B73,#REF!,4,0)),"",(VLOOKUP(B73,#REF!,4,0)))</f>
        <v/>
      </c>
      <c r="R73" s="296" t="str">
        <f>IF(ISERROR(VLOOKUP(B73,#REF!,4,0)),"",(VLOOKUP(B73,#REF!,4,0)))</f>
        <v/>
      </c>
      <c r="S73" s="296">
        <f>S74</f>
        <v>0</v>
      </c>
    </row>
    <row r="74" spans="1:19" ht="38.25" customHeight="1" x14ac:dyDescent="0.45">
      <c r="A74" s="295">
        <v>22</v>
      </c>
      <c r="B74" s="294">
        <f>B18</f>
        <v>0</v>
      </c>
      <c r="C74" s="296" t="str">
        <f>IF(ISERROR(LARGE(C73:R73,1)),"-",LARGE(C73:R73,1))</f>
        <v>-</v>
      </c>
      <c r="D74" s="296" t="str">
        <f>IF(ISERROR(LARGE(C73:R73,2)),"-",LARGE(C73:R73,2))</f>
        <v>-</v>
      </c>
      <c r="E74" s="296" t="str">
        <f>IF(ISERROR(LARGE(C73:R73,3)),"-",LARGE(C73:R73,3))</f>
        <v>-</v>
      </c>
      <c r="F74" s="296" t="str">
        <f>IF(ISERROR(LARGE(C73:R73,4)),"-",LARGE(C73:R73,4))</f>
        <v>-</v>
      </c>
      <c r="G74" s="296" t="str">
        <f>IF(ISERROR(LARGE(C73:R73,5)),"-",LARGE(C73:R73,5))</f>
        <v>-</v>
      </c>
      <c r="H74" s="296" t="str">
        <f>IF(ISERROR(LARGE(C73:R73,6)),"-",LARGE(C73:R73,6))</f>
        <v>-</v>
      </c>
      <c r="I74" s="296" t="str">
        <f>IF(ISERROR(LARGE(C73:R73,7)),"-",LARGE(C73:R73,7))</f>
        <v>-</v>
      </c>
      <c r="J74" s="296" t="str">
        <f>IF(ISERROR(LARGE(C73:R73,8)),"-",LARGE(C73:R73,8))</f>
        <v>-</v>
      </c>
      <c r="K74" s="296" t="str">
        <f>IF(ISERROR(LARGE(C73:R73,9)),"-",LARGE(C73:R73,9))</f>
        <v>-</v>
      </c>
      <c r="L74" s="296" t="str">
        <f>IF(ISERROR(LARGE(C73:R73,10)),"-",LARGE(C73:R73,10))</f>
        <v>-</v>
      </c>
      <c r="M74" s="296" t="str">
        <f>IF(ISERROR(LARGE(C73:R73,11)),"-",LARGE(C73:R73,11))</f>
        <v>-</v>
      </c>
      <c r="N74" s="296" t="str">
        <f>IF(ISERROR(LARGE(C73:R73,12)),"-",LARGE(C73:R73,12))</f>
        <v>-</v>
      </c>
      <c r="O74" s="296" t="str">
        <f>IF(ISERROR(LARGE(C73:R73,13)),"-",LARGE(C73:R73,13))</f>
        <v>-</v>
      </c>
      <c r="P74" s="296" t="str">
        <f>IF(ISERROR(LARGE(C73:R73,14)),"-",LARGE(C73:R73,14))</f>
        <v>-</v>
      </c>
      <c r="Q74" s="296" t="str">
        <f>IF(ISERROR(LARGE(C73:R73,15)),"-",LARGE(C73:R73,15))</f>
        <v>-</v>
      </c>
      <c r="R74" s="296" t="str">
        <f>IF(ISERROR(LARGE(C73:R73,16)),"-",LARGE(C73:R73,16))</f>
        <v>-</v>
      </c>
      <c r="S74" s="296">
        <f>SUM(C74:P74)</f>
        <v>0</v>
      </c>
    </row>
    <row r="75" spans="1:19" ht="38.25" customHeight="1" x14ac:dyDescent="0.45">
      <c r="A75" s="295">
        <v>23</v>
      </c>
      <c r="B75" s="294">
        <f>B19</f>
        <v>0</v>
      </c>
      <c r="C75" s="296" t="str">
        <f>IF(ISERROR(VLOOKUP(B75,'80M 2005'!$O$8:$S$1000,5,0)),"",(VLOOKUP(B75,'80M 2005'!$O$8:$S$1000,5,0)))</f>
        <v/>
      </c>
      <c r="D75" s="296" t="str">
        <f>IF(ISERROR(VLOOKUP(B75,#REF!,5,0)),"",(VLOOKUP(B75,#REF!,5,0)))</f>
        <v/>
      </c>
      <c r="E75" s="296" t="str">
        <f>IF(ISERROR(VLOOKUP(B75,#REF!,4,0)),"",(VLOOKUP(B75,#REF!,4,0)))</f>
        <v/>
      </c>
      <c r="F75" s="296" t="str">
        <f>IF(ISERROR(VLOOKUP(B75,#REF!,63,0)),"",(VLOOKUP(B75,#REF!,63,0)))</f>
        <v/>
      </c>
      <c r="G75" s="296" t="str">
        <f>IF(ISERROR(VLOOKUP(B75,#REF!,10,0)),"",(VLOOKUP(B75,#REF!,10,0)))</f>
        <v/>
      </c>
      <c r="H75" s="296" t="str">
        <f>IF(ISERROR(VLOOKUP(B75,#REF!,5,0)),"",(VLOOKUP(B75,#REF!,5,0)))</f>
        <v/>
      </c>
      <c r="I75" s="296" t="str">
        <f>IF(ISERROR(VLOOKUP(B75,#REF!,10,0)),"",(VLOOKUP(B75,#REF!,10,0)))</f>
        <v/>
      </c>
      <c r="J75" s="296" t="str">
        <f>IF(ISERROR(VLOOKUP(B75,#REF!,10,0)),"",(VLOOKUP(B75,#REF!,10,0)))</f>
        <v/>
      </c>
      <c r="K75" s="296" t="str">
        <f>IF(ISERROR(VLOOKUP(B75,#REF!,4,0)),"",(VLOOKUP(B75,#REF!,4,0)))</f>
        <v/>
      </c>
      <c r="L75" s="296" t="str">
        <f>IF(ISERROR(VLOOKUP(B75,#REF!,5,0)),"",(VLOOKUP(B75,#REF!,5,0)))</f>
        <v/>
      </c>
      <c r="M75" s="296" t="str">
        <f>IF(ISERROR(VLOOKUP(B75,#REF!,5,0)),"",(VLOOKUP(B75,#REF!,5,0)))</f>
        <v/>
      </c>
      <c r="N75" s="296" t="str">
        <f>IF(ISERROR(VLOOKUP(B75,#REF!,10,0)),"",(VLOOKUP(B75,#REF!,10,0)))</f>
        <v/>
      </c>
      <c r="O75" s="296" t="str">
        <f>IF(ISERROR(VLOOKUP(B75,#REF!,10,0)),"",(VLOOKUP(B75,#REF!,10,0)))</f>
        <v/>
      </c>
      <c r="P75" s="296" t="str">
        <f>IF(ISERROR(VLOOKUP(B75,#REF!,63,0)),"",(VLOOKUP(B75,#REF!,63,0)))</f>
        <v/>
      </c>
      <c r="Q75" s="296" t="str">
        <f>IF(ISERROR(VLOOKUP(B75,#REF!,4,0)),"",(VLOOKUP(B75,#REF!,4,0)))</f>
        <v/>
      </c>
      <c r="R75" s="296" t="str">
        <f>IF(ISERROR(VLOOKUP(B75,#REF!,4,0)),"",(VLOOKUP(B75,#REF!,4,0)))</f>
        <v/>
      </c>
      <c r="S75" s="296">
        <f>S76</f>
        <v>0</v>
      </c>
    </row>
    <row r="76" spans="1:19" ht="38.25" customHeight="1" x14ac:dyDescent="0.45">
      <c r="A76" s="295">
        <v>24</v>
      </c>
      <c r="B76" s="294">
        <f>B19</f>
        <v>0</v>
      </c>
      <c r="C76" s="296" t="str">
        <f>IF(ISERROR(LARGE(C75:R75,1)),"-",LARGE(C75:R75,1))</f>
        <v>-</v>
      </c>
      <c r="D76" s="296" t="str">
        <f>IF(ISERROR(LARGE(C75:R75,2)),"-",LARGE(C75:R75,2))</f>
        <v>-</v>
      </c>
      <c r="E76" s="296" t="str">
        <f>IF(ISERROR(LARGE(C75:R75,3)),"-",LARGE(C75:R75,3))</f>
        <v>-</v>
      </c>
      <c r="F76" s="296" t="str">
        <f>IF(ISERROR(LARGE(C75:R75,4)),"-",LARGE(C75:R75,4))</f>
        <v>-</v>
      </c>
      <c r="G76" s="296" t="str">
        <f>IF(ISERROR(LARGE(C75:R75,5)),"-",LARGE(C75:R75,5))</f>
        <v>-</v>
      </c>
      <c r="H76" s="296" t="str">
        <f>IF(ISERROR(LARGE(C75:R75,6)),"-",LARGE(C75:R75,6))</f>
        <v>-</v>
      </c>
      <c r="I76" s="296" t="str">
        <f>IF(ISERROR(LARGE(C75:R75,7)),"-",LARGE(C75:R75,7))</f>
        <v>-</v>
      </c>
      <c r="J76" s="296" t="str">
        <f>IF(ISERROR(LARGE(C75:R75,8)),"-",LARGE(C75:R75,8))</f>
        <v>-</v>
      </c>
      <c r="K76" s="296" t="str">
        <f>IF(ISERROR(LARGE(C75:R75,9)),"-",LARGE(C75:R75,9))</f>
        <v>-</v>
      </c>
      <c r="L76" s="296" t="str">
        <f>IF(ISERROR(LARGE(C75:R75,10)),"-",LARGE(C75:R75,10))</f>
        <v>-</v>
      </c>
      <c r="M76" s="296" t="str">
        <f>IF(ISERROR(LARGE(C75:R75,11)),"-",LARGE(C75:R75,11))</f>
        <v>-</v>
      </c>
      <c r="N76" s="296" t="str">
        <f>IF(ISERROR(LARGE(C75:R75,12)),"-",LARGE(C75:R75,12))</f>
        <v>-</v>
      </c>
      <c r="O76" s="296" t="str">
        <f>IF(ISERROR(LARGE(C75:R75,13)),"-",LARGE(C75:R75,13))</f>
        <v>-</v>
      </c>
      <c r="P76" s="296" t="str">
        <f>IF(ISERROR(LARGE(C75:R75,14)),"-",LARGE(C75:R75,14))</f>
        <v>-</v>
      </c>
      <c r="Q76" s="296" t="str">
        <f>IF(ISERROR(LARGE(C75:R75,15)),"-",LARGE(C75:R75,15))</f>
        <v>-</v>
      </c>
      <c r="R76" s="296" t="str">
        <f>IF(ISERROR(LARGE(C75:R75,16)),"-",LARGE(C75:R75,16))</f>
        <v>-</v>
      </c>
      <c r="S76" s="296">
        <f>SUM(C76:P76)</f>
        <v>0</v>
      </c>
    </row>
    <row r="77" spans="1:19" ht="38.25" customHeight="1" x14ac:dyDescent="0.45">
      <c r="A77" s="295">
        <v>25</v>
      </c>
      <c r="B77" s="294">
        <f>B20</f>
        <v>0</v>
      </c>
      <c r="C77" s="296" t="str">
        <f>IF(ISERROR(VLOOKUP(B77,'80M 2005'!$O$8:$S$1000,5,0)),"",(VLOOKUP(B77,'80M 2005'!$O$8:$S$1000,5,0)))</f>
        <v/>
      </c>
      <c r="D77" s="296" t="str">
        <f>IF(ISERROR(VLOOKUP(B77,#REF!,5,0)),"",(VLOOKUP(B77,#REF!,5,0)))</f>
        <v/>
      </c>
      <c r="E77" s="296" t="str">
        <f>IF(ISERROR(VLOOKUP(B77,#REF!,4,0)),"",(VLOOKUP(B77,#REF!,4,0)))</f>
        <v/>
      </c>
      <c r="F77" s="296" t="str">
        <f>IF(ISERROR(VLOOKUP(B77,#REF!,63,0)),"",(VLOOKUP(B77,#REF!,63,0)))</f>
        <v/>
      </c>
      <c r="G77" s="296" t="str">
        <f>IF(ISERROR(VLOOKUP(B77,#REF!,10,0)),"",(VLOOKUP(B77,#REF!,10,0)))</f>
        <v/>
      </c>
      <c r="H77" s="296" t="str">
        <f>IF(ISERROR(VLOOKUP(B77,#REF!,5,0)),"",(VLOOKUP(B77,#REF!,5,0)))</f>
        <v/>
      </c>
      <c r="I77" s="296" t="str">
        <f>IF(ISERROR(VLOOKUP(B77,#REF!,10,0)),"",(VLOOKUP(B77,#REF!,10,0)))</f>
        <v/>
      </c>
      <c r="J77" s="296" t="str">
        <f>IF(ISERROR(VLOOKUP(B77,#REF!,10,0)),"",(VLOOKUP(B77,#REF!,10,0)))</f>
        <v/>
      </c>
      <c r="K77" s="296" t="str">
        <f>IF(ISERROR(VLOOKUP(B77,#REF!,4,0)),"",(VLOOKUP(B77,#REF!,4,0)))</f>
        <v/>
      </c>
      <c r="L77" s="296" t="str">
        <f>IF(ISERROR(VLOOKUP(B77,#REF!,5,0)),"",(VLOOKUP(B77,#REF!,5,0)))</f>
        <v/>
      </c>
      <c r="M77" s="296" t="str">
        <f>IF(ISERROR(VLOOKUP(B77,#REF!,5,0)),"",(VLOOKUP(B77,#REF!,5,0)))</f>
        <v/>
      </c>
      <c r="N77" s="296" t="str">
        <f>IF(ISERROR(VLOOKUP(B77,#REF!,10,0)),"",(VLOOKUP(B77,#REF!,10,0)))</f>
        <v/>
      </c>
      <c r="O77" s="296" t="str">
        <f>IF(ISERROR(VLOOKUP(B77,#REF!,10,0)),"",(VLOOKUP(B77,#REF!,10,0)))</f>
        <v/>
      </c>
      <c r="P77" s="296" t="str">
        <f>IF(ISERROR(VLOOKUP(B77,#REF!,63,0)),"",(VLOOKUP(B77,#REF!,63,0)))</f>
        <v/>
      </c>
      <c r="Q77" s="296" t="str">
        <f>IF(ISERROR(VLOOKUP(B77,#REF!,4,0)),"",(VLOOKUP(B77,#REF!,4,0)))</f>
        <v/>
      </c>
      <c r="R77" s="296" t="str">
        <f>IF(ISERROR(VLOOKUP(B77,#REF!,4,0)),"",(VLOOKUP(B77,#REF!,4,0)))</f>
        <v/>
      </c>
      <c r="S77" s="296">
        <f>S78</f>
        <v>0</v>
      </c>
    </row>
    <row r="78" spans="1:19" ht="38.25" customHeight="1" x14ac:dyDescent="0.45">
      <c r="A78" s="295">
        <v>26</v>
      </c>
      <c r="B78" s="294">
        <f>B20</f>
        <v>0</v>
      </c>
      <c r="C78" s="296" t="str">
        <f>IF(ISERROR(LARGE(C77:R77,1)),"-",LARGE(C77:R77,1))</f>
        <v>-</v>
      </c>
      <c r="D78" s="296" t="str">
        <f>IF(ISERROR(LARGE(C77:R77,2)),"-",LARGE(C77:R77,2))</f>
        <v>-</v>
      </c>
      <c r="E78" s="296" t="str">
        <f>IF(ISERROR(LARGE(C77:R77,3)),"-",LARGE(C77:R77,3))</f>
        <v>-</v>
      </c>
      <c r="F78" s="296" t="str">
        <f>IF(ISERROR(LARGE(C77:R77,4)),"-",LARGE(C77:R77,4))</f>
        <v>-</v>
      </c>
      <c r="G78" s="296" t="str">
        <f>IF(ISERROR(LARGE(C77:R77,5)),"-",LARGE(C77:R77,5))</f>
        <v>-</v>
      </c>
      <c r="H78" s="296" t="str">
        <f>IF(ISERROR(LARGE(C77:R77,6)),"-",LARGE(C77:R77,6))</f>
        <v>-</v>
      </c>
      <c r="I78" s="296" t="str">
        <f>IF(ISERROR(LARGE(C77:R77,7)),"-",LARGE(C77:R77,7))</f>
        <v>-</v>
      </c>
      <c r="J78" s="296" t="str">
        <f>IF(ISERROR(LARGE(C77:R77,8)),"-",LARGE(C77:R77,8))</f>
        <v>-</v>
      </c>
      <c r="K78" s="296" t="str">
        <f>IF(ISERROR(LARGE(C77:R77,9)),"-",LARGE(C77:R77,9))</f>
        <v>-</v>
      </c>
      <c r="L78" s="296" t="str">
        <f>IF(ISERROR(LARGE(C77:R77,10)),"-",LARGE(C77:R77,10))</f>
        <v>-</v>
      </c>
      <c r="M78" s="296" t="str">
        <f>IF(ISERROR(LARGE(C77:R77,11)),"-",LARGE(C77:R77,11))</f>
        <v>-</v>
      </c>
      <c r="N78" s="296" t="str">
        <f>IF(ISERROR(LARGE(C77:R77,12)),"-",LARGE(C77:R77,12))</f>
        <v>-</v>
      </c>
      <c r="O78" s="296" t="str">
        <f>IF(ISERROR(LARGE(C77:R77,13)),"-",LARGE(C77:R77,13))</f>
        <v>-</v>
      </c>
      <c r="P78" s="296" t="str">
        <f>IF(ISERROR(LARGE(C77:R77,14)),"-",LARGE(C77:R77,14))</f>
        <v>-</v>
      </c>
      <c r="Q78" s="296" t="str">
        <f>IF(ISERROR(LARGE(C77:R77,15)),"-",LARGE(C77:R77,15))</f>
        <v>-</v>
      </c>
      <c r="R78" s="296" t="str">
        <f>IF(ISERROR(LARGE(C77:R77,16)),"-",LARGE(C77:R77,16))</f>
        <v>-</v>
      </c>
      <c r="S78" s="296">
        <f>SUM(C78:P78)</f>
        <v>0</v>
      </c>
    </row>
    <row r="79" spans="1:19" ht="38.25" customHeight="1" x14ac:dyDescent="0.45">
      <c r="A79" s="295">
        <v>27</v>
      </c>
      <c r="B79" s="294">
        <f>B21</f>
        <v>0</v>
      </c>
      <c r="C79" s="296" t="str">
        <f>IF(ISERROR(VLOOKUP(B79,'80M 2005'!$O$8:$S$1000,5,0)),"",(VLOOKUP(B79,'80M 2005'!$O$8:$S$1000,5,0)))</f>
        <v/>
      </c>
      <c r="D79" s="296" t="str">
        <f>IF(ISERROR(VLOOKUP(B79,#REF!,5,0)),"",(VLOOKUP(B79,#REF!,5,0)))</f>
        <v/>
      </c>
      <c r="E79" s="296" t="str">
        <f>IF(ISERROR(VLOOKUP(B79,#REF!,4,0)),"",(VLOOKUP(B79,#REF!,4,0)))</f>
        <v/>
      </c>
      <c r="F79" s="296" t="str">
        <f>IF(ISERROR(VLOOKUP(B79,#REF!,63,0)),"",(VLOOKUP(B79,#REF!,63,0)))</f>
        <v/>
      </c>
      <c r="G79" s="296" t="str">
        <f>IF(ISERROR(VLOOKUP(B79,#REF!,10,0)),"",(VLOOKUP(B79,#REF!,10,0)))</f>
        <v/>
      </c>
      <c r="H79" s="296" t="str">
        <f>IF(ISERROR(VLOOKUP(B79,#REF!,5,0)),"",(VLOOKUP(B79,#REF!,5,0)))</f>
        <v/>
      </c>
      <c r="I79" s="296" t="str">
        <f>IF(ISERROR(VLOOKUP(B79,#REF!,10,0)),"",(VLOOKUP(B79,#REF!,10,0)))</f>
        <v/>
      </c>
      <c r="J79" s="296" t="str">
        <f>IF(ISERROR(VLOOKUP(B79,#REF!,10,0)),"",(VLOOKUP(B79,#REF!,10,0)))</f>
        <v/>
      </c>
      <c r="K79" s="296" t="str">
        <f>IF(ISERROR(VLOOKUP(B79,#REF!,4,0)),"",(VLOOKUP(B79,#REF!,4,0)))</f>
        <v/>
      </c>
      <c r="L79" s="296" t="str">
        <f>IF(ISERROR(VLOOKUP(B79,#REF!,5,0)),"",(VLOOKUP(B79,#REF!,5,0)))</f>
        <v/>
      </c>
      <c r="M79" s="296" t="str">
        <f>IF(ISERROR(VLOOKUP(B79,#REF!,5,0)),"",(VLOOKUP(B79,#REF!,5,0)))</f>
        <v/>
      </c>
      <c r="N79" s="296" t="str">
        <f>IF(ISERROR(VLOOKUP(B79,#REF!,10,0)),"",(VLOOKUP(B79,#REF!,10,0)))</f>
        <v/>
      </c>
      <c r="O79" s="296" t="str">
        <f>IF(ISERROR(VLOOKUP(B79,#REF!,10,0)),"",(VLOOKUP(B79,#REF!,10,0)))</f>
        <v/>
      </c>
      <c r="P79" s="296" t="str">
        <f>IF(ISERROR(VLOOKUP(B79,#REF!,63,0)),"",(VLOOKUP(B79,#REF!,63,0)))</f>
        <v/>
      </c>
      <c r="Q79" s="296" t="str">
        <f>IF(ISERROR(VLOOKUP(B79,#REF!,4,0)),"",(VLOOKUP(B79,#REF!,4,0)))</f>
        <v/>
      </c>
      <c r="R79" s="296" t="str">
        <f>IF(ISERROR(VLOOKUP(B79,#REF!,4,0)),"",(VLOOKUP(B79,#REF!,4,0)))</f>
        <v/>
      </c>
      <c r="S79" s="296">
        <f>S80</f>
        <v>0</v>
      </c>
    </row>
    <row r="80" spans="1:19" ht="38.25" customHeight="1" x14ac:dyDescent="0.45">
      <c r="A80" s="295">
        <v>28</v>
      </c>
      <c r="B80" s="294">
        <f>B21</f>
        <v>0</v>
      </c>
      <c r="C80" s="296" t="str">
        <f>IF(ISERROR(LARGE(C79:R79,1)),"-",LARGE(C79:R79,1))</f>
        <v>-</v>
      </c>
      <c r="D80" s="296" t="str">
        <f>IF(ISERROR(LARGE(C79:R79,2)),"-",LARGE(C79:R79,2))</f>
        <v>-</v>
      </c>
      <c r="E80" s="296" t="str">
        <f>IF(ISERROR(LARGE(C79:R79,3)),"-",LARGE(C79:R79,3))</f>
        <v>-</v>
      </c>
      <c r="F80" s="296" t="str">
        <f>IF(ISERROR(LARGE(C79:R79,4)),"-",LARGE(C79:R79,4))</f>
        <v>-</v>
      </c>
      <c r="G80" s="296" t="str">
        <f>IF(ISERROR(LARGE(C79:R79,5)),"-",LARGE(C79:R79,5))</f>
        <v>-</v>
      </c>
      <c r="H80" s="296" t="str">
        <f>IF(ISERROR(LARGE(C79:R79,6)),"-",LARGE(C79:R79,6))</f>
        <v>-</v>
      </c>
      <c r="I80" s="296" t="str">
        <f>IF(ISERROR(LARGE(C79:R79,7)),"-",LARGE(C79:R79,7))</f>
        <v>-</v>
      </c>
      <c r="J80" s="296" t="str">
        <f>IF(ISERROR(LARGE(C79:R79,8)),"-",LARGE(C79:R79,8))</f>
        <v>-</v>
      </c>
      <c r="K80" s="296" t="str">
        <f>IF(ISERROR(LARGE(C79:R79,9)),"-",LARGE(C79:R79,9))</f>
        <v>-</v>
      </c>
      <c r="L80" s="296" t="str">
        <f>IF(ISERROR(LARGE(C79:R79,10)),"-",LARGE(C79:R79,10))</f>
        <v>-</v>
      </c>
      <c r="M80" s="296" t="str">
        <f>IF(ISERROR(LARGE(C79:R79,11)),"-",LARGE(C79:R79,11))</f>
        <v>-</v>
      </c>
      <c r="N80" s="296" t="str">
        <f>IF(ISERROR(LARGE(C79:R79,12)),"-",LARGE(C79:R79,12))</f>
        <v>-</v>
      </c>
      <c r="O80" s="296" t="str">
        <f>IF(ISERROR(LARGE(C79:R79,13)),"-",LARGE(C79:R79,13))</f>
        <v>-</v>
      </c>
      <c r="P80" s="296" t="str">
        <f>IF(ISERROR(LARGE(C79:R79,14)),"-",LARGE(C79:R79,14))</f>
        <v>-</v>
      </c>
      <c r="Q80" s="296" t="str">
        <f>IF(ISERROR(LARGE(C79:R79,15)),"-",LARGE(C79:R79,15))</f>
        <v>-</v>
      </c>
      <c r="R80" s="296" t="str">
        <f>IF(ISERROR(LARGE(C79:R79,16)),"-",LARGE(C79:R79,16))</f>
        <v>-</v>
      </c>
      <c r="S80" s="296">
        <f>SUM(C80:P80)</f>
        <v>0</v>
      </c>
    </row>
    <row r="81" spans="1:19" ht="38.25" customHeight="1" x14ac:dyDescent="0.45">
      <c r="A81" s="295">
        <v>29</v>
      </c>
      <c r="B81" s="294">
        <f>B22</f>
        <v>0</v>
      </c>
      <c r="C81" s="296" t="str">
        <f>IF(ISERROR(VLOOKUP(B81,'80M 2005'!$O$8:$S$1000,5,0)),"",(VLOOKUP(B81,'80M 2005'!$O$8:$S$1000,5,0)))</f>
        <v/>
      </c>
      <c r="D81" s="296" t="str">
        <f>IF(ISERROR(VLOOKUP(B81,#REF!,5,0)),"",(VLOOKUP(B81,#REF!,5,0)))</f>
        <v/>
      </c>
      <c r="E81" s="296" t="str">
        <f>IF(ISERROR(VLOOKUP(B81,#REF!,4,0)),"",(VLOOKUP(B81,#REF!,4,0)))</f>
        <v/>
      </c>
      <c r="F81" s="296" t="str">
        <f>IF(ISERROR(VLOOKUP(B81,#REF!,63,0)),"",(VLOOKUP(B81,#REF!,63,0)))</f>
        <v/>
      </c>
      <c r="G81" s="296" t="str">
        <f>IF(ISERROR(VLOOKUP(B81,#REF!,10,0)),"",(VLOOKUP(B81,#REF!,10,0)))</f>
        <v/>
      </c>
      <c r="H81" s="296" t="str">
        <f>IF(ISERROR(VLOOKUP(B81,#REF!,5,0)),"",(VLOOKUP(B81,#REF!,5,0)))</f>
        <v/>
      </c>
      <c r="I81" s="296" t="str">
        <f>IF(ISERROR(VLOOKUP(B81,#REF!,10,0)),"",(VLOOKUP(B81,#REF!,10,0)))</f>
        <v/>
      </c>
      <c r="J81" s="296" t="str">
        <f>IF(ISERROR(VLOOKUP(B81,#REF!,10,0)),"",(VLOOKUP(B81,#REF!,10,0)))</f>
        <v/>
      </c>
      <c r="K81" s="296" t="str">
        <f>IF(ISERROR(VLOOKUP(B81,#REF!,4,0)),"",(VLOOKUP(B81,#REF!,4,0)))</f>
        <v/>
      </c>
      <c r="L81" s="296" t="str">
        <f>IF(ISERROR(VLOOKUP(B81,#REF!,5,0)),"",(VLOOKUP(B81,#REF!,5,0)))</f>
        <v/>
      </c>
      <c r="M81" s="296" t="str">
        <f>IF(ISERROR(VLOOKUP(B81,#REF!,5,0)),"",(VLOOKUP(B81,#REF!,5,0)))</f>
        <v/>
      </c>
      <c r="N81" s="296" t="str">
        <f>IF(ISERROR(VLOOKUP(B81,#REF!,10,0)),"",(VLOOKUP(B81,#REF!,10,0)))</f>
        <v/>
      </c>
      <c r="O81" s="296" t="str">
        <f>IF(ISERROR(VLOOKUP(B81,#REF!,10,0)),"",(VLOOKUP(B81,#REF!,10,0)))</f>
        <v/>
      </c>
      <c r="P81" s="296" t="str">
        <f>IF(ISERROR(VLOOKUP(B81,#REF!,63,0)),"",(VLOOKUP(B81,#REF!,63,0)))</f>
        <v/>
      </c>
      <c r="Q81" s="296" t="str">
        <f>IF(ISERROR(VLOOKUP(B81,#REF!,4,0)),"",(VLOOKUP(B81,#REF!,4,0)))</f>
        <v/>
      </c>
      <c r="R81" s="296" t="str">
        <f>IF(ISERROR(VLOOKUP(B81,#REF!,4,0)),"",(VLOOKUP(B81,#REF!,4,0)))</f>
        <v/>
      </c>
      <c r="S81" s="296">
        <f>S82</f>
        <v>0</v>
      </c>
    </row>
    <row r="82" spans="1:19" ht="38.25" customHeight="1" x14ac:dyDescent="0.45">
      <c r="A82" s="295">
        <v>30</v>
      </c>
      <c r="B82" s="294">
        <f>B22</f>
        <v>0</v>
      </c>
      <c r="C82" s="296" t="str">
        <f>IF(ISERROR(LARGE(C81:R81,1)),"-",LARGE(C81:R81,1))</f>
        <v>-</v>
      </c>
      <c r="D82" s="296" t="str">
        <f>IF(ISERROR(LARGE(C81:R81,2)),"-",LARGE(C81:R81,2))</f>
        <v>-</v>
      </c>
      <c r="E82" s="296" t="str">
        <f>IF(ISERROR(LARGE(C81:R81,3)),"-",LARGE(C81:R81,3))</f>
        <v>-</v>
      </c>
      <c r="F82" s="296" t="str">
        <f>IF(ISERROR(LARGE(C81:R81,4)),"-",LARGE(C81:R81,4))</f>
        <v>-</v>
      </c>
      <c r="G82" s="296" t="str">
        <f>IF(ISERROR(LARGE(C81:R81,5)),"-",LARGE(C81:R81,5))</f>
        <v>-</v>
      </c>
      <c r="H82" s="296" t="str">
        <f>IF(ISERROR(LARGE(C81:R81,6)),"-",LARGE(C81:R81,6))</f>
        <v>-</v>
      </c>
      <c r="I82" s="296" t="str">
        <f>IF(ISERROR(LARGE(C81:R81,7)),"-",LARGE(C81:R81,7))</f>
        <v>-</v>
      </c>
      <c r="J82" s="296" t="str">
        <f>IF(ISERROR(LARGE(C81:R81,8)),"-",LARGE(C81:R81,8))</f>
        <v>-</v>
      </c>
      <c r="K82" s="296" t="str">
        <f>IF(ISERROR(LARGE(C81:R81,9)),"-",LARGE(C81:R81,9))</f>
        <v>-</v>
      </c>
      <c r="L82" s="296" t="str">
        <f>IF(ISERROR(LARGE(C81:R81,10)),"-",LARGE(C81:R81,10))</f>
        <v>-</v>
      </c>
      <c r="M82" s="296" t="str">
        <f>IF(ISERROR(LARGE(C81:R81,11)),"-",LARGE(C81:R81,11))</f>
        <v>-</v>
      </c>
      <c r="N82" s="296" t="str">
        <f>IF(ISERROR(LARGE(C81:R81,12)),"-",LARGE(C81:R81,12))</f>
        <v>-</v>
      </c>
      <c r="O82" s="296" t="str">
        <f>IF(ISERROR(LARGE(C81:R81,13)),"-",LARGE(C81:R81,13))</f>
        <v>-</v>
      </c>
      <c r="P82" s="296" t="str">
        <f>IF(ISERROR(LARGE(C81:R81,14)),"-",LARGE(C81:R81,14))</f>
        <v>-</v>
      </c>
      <c r="Q82" s="296" t="str">
        <f>IF(ISERROR(LARGE(C81:R81,15)),"-",LARGE(C81:R81,15))</f>
        <v>-</v>
      </c>
      <c r="R82" s="296" t="str">
        <f>IF(ISERROR(LARGE(C81:R81,16)),"-",LARGE(C81:R81,16))</f>
        <v>-</v>
      </c>
      <c r="S82" s="296">
        <f>SUM(C82:P82)</f>
        <v>0</v>
      </c>
    </row>
    <row r="83" spans="1:19" ht="38.25" customHeight="1" x14ac:dyDescent="0.45">
      <c r="A83" s="295">
        <v>31</v>
      </c>
      <c r="B83" s="294">
        <f>B23</f>
        <v>0</v>
      </c>
      <c r="C83" s="296" t="str">
        <f>IF(ISERROR(VLOOKUP(B83,'80M 2005'!$O$8:$S$1000,5,0)),"",(VLOOKUP(B83,'80M 2005'!$O$8:$S$1000,5,0)))</f>
        <v/>
      </c>
      <c r="D83" s="296" t="str">
        <f>IF(ISERROR(VLOOKUP(B83,#REF!,5,0)),"",(VLOOKUP(B83,#REF!,5,0)))</f>
        <v/>
      </c>
      <c r="E83" s="296" t="str">
        <f>IF(ISERROR(VLOOKUP(B83,#REF!,4,0)),"",(VLOOKUP(B83,#REF!,4,0)))</f>
        <v/>
      </c>
      <c r="F83" s="296" t="str">
        <f>IF(ISERROR(VLOOKUP(B83,#REF!,63,0)),"",(VLOOKUP(B83,#REF!,63,0)))</f>
        <v/>
      </c>
      <c r="G83" s="296" t="str">
        <f>IF(ISERROR(VLOOKUP(B83,#REF!,10,0)),"",(VLOOKUP(B83,#REF!,10,0)))</f>
        <v/>
      </c>
      <c r="H83" s="296" t="str">
        <f>IF(ISERROR(VLOOKUP(B83,#REF!,5,0)),"",(VLOOKUP(B83,#REF!,5,0)))</f>
        <v/>
      </c>
      <c r="I83" s="296" t="str">
        <f>IF(ISERROR(VLOOKUP(B83,#REF!,10,0)),"",(VLOOKUP(B83,#REF!,10,0)))</f>
        <v/>
      </c>
      <c r="J83" s="296" t="str">
        <f>IF(ISERROR(VLOOKUP(B83,#REF!,10,0)),"",(VLOOKUP(B83,#REF!,10,0)))</f>
        <v/>
      </c>
      <c r="K83" s="296" t="str">
        <f>IF(ISERROR(VLOOKUP(B83,#REF!,4,0)),"",(VLOOKUP(B83,#REF!,4,0)))</f>
        <v/>
      </c>
      <c r="L83" s="296" t="str">
        <f>IF(ISERROR(VLOOKUP(B83,#REF!,5,0)),"",(VLOOKUP(B83,#REF!,5,0)))</f>
        <v/>
      </c>
      <c r="M83" s="296" t="str">
        <f>IF(ISERROR(VLOOKUP(B83,#REF!,5,0)),"",(VLOOKUP(B83,#REF!,5,0)))</f>
        <v/>
      </c>
      <c r="N83" s="296" t="str">
        <f>IF(ISERROR(VLOOKUP(B83,#REF!,10,0)),"",(VLOOKUP(B83,#REF!,10,0)))</f>
        <v/>
      </c>
      <c r="O83" s="296" t="str">
        <f>IF(ISERROR(VLOOKUP(B83,#REF!,10,0)),"",(VLOOKUP(B83,#REF!,10,0)))</f>
        <v/>
      </c>
      <c r="P83" s="296" t="str">
        <f>IF(ISERROR(VLOOKUP(B83,#REF!,63,0)),"",(VLOOKUP(B83,#REF!,63,0)))</f>
        <v/>
      </c>
      <c r="Q83" s="296" t="str">
        <f>IF(ISERROR(VLOOKUP(B83,#REF!,4,0)),"",(VLOOKUP(B83,#REF!,4,0)))</f>
        <v/>
      </c>
      <c r="R83" s="296" t="str">
        <f>IF(ISERROR(VLOOKUP(B83,#REF!,4,0)),"",(VLOOKUP(B83,#REF!,4,0)))</f>
        <v/>
      </c>
      <c r="S83" s="296">
        <f>S84</f>
        <v>0</v>
      </c>
    </row>
    <row r="84" spans="1:19" ht="38.25" customHeight="1" x14ac:dyDescent="0.45">
      <c r="A84" s="295">
        <v>32</v>
      </c>
      <c r="B84" s="294">
        <f>B23</f>
        <v>0</v>
      </c>
      <c r="C84" s="296" t="str">
        <f>IF(ISERROR(LARGE(C83:R83,1)),"-",LARGE(C83:R83,1))</f>
        <v>-</v>
      </c>
      <c r="D84" s="296" t="str">
        <f>IF(ISERROR(LARGE(C83:R83,2)),"-",LARGE(C83:R83,2))</f>
        <v>-</v>
      </c>
      <c r="E84" s="296" t="str">
        <f>IF(ISERROR(LARGE(C83:R83,3)),"-",LARGE(C83:R83,3))</f>
        <v>-</v>
      </c>
      <c r="F84" s="296" t="str">
        <f>IF(ISERROR(LARGE(C83:R83,4)),"-",LARGE(C83:R83,4))</f>
        <v>-</v>
      </c>
      <c r="G84" s="296" t="str">
        <f>IF(ISERROR(LARGE(C83:R83,5)),"-",LARGE(C83:R83,5))</f>
        <v>-</v>
      </c>
      <c r="H84" s="296" t="str">
        <f>IF(ISERROR(LARGE(C83:R83,6)),"-",LARGE(C83:R83,6))</f>
        <v>-</v>
      </c>
      <c r="I84" s="296" t="str">
        <f>IF(ISERROR(LARGE(C83:R83,7)),"-",LARGE(C83:R83,7))</f>
        <v>-</v>
      </c>
      <c r="J84" s="296" t="str">
        <f>IF(ISERROR(LARGE(C83:R83,8)),"-",LARGE(C83:R83,8))</f>
        <v>-</v>
      </c>
      <c r="K84" s="296" t="str">
        <f>IF(ISERROR(LARGE(C83:R83,9)),"-",LARGE(C83:R83,9))</f>
        <v>-</v>
      </c>
      <c r="L84" s="296" t="str">
        <f>IF(ISERROR(LARGE(C83:R83,10)),"-",LARGE(C83:R83,10))</f>
        <v>-</v>
      </c>
      <c r="M84" s="296" t="str">
        <f>IF(ISERROR(LARGE(C83:R83,11)),"-",LARGE(C83:R83,11))</f>
        <v>-</v>
      </c>
      <c r="N84" s="296" t="str">
        <f>IF(ISERROR(LARGE(C83:R83,12)),"-",LARGE(C83:R83,12))</f>
        <v>-</v>
      </c>
      <c r="O84" s="296" t="str">
        <f>IF(ISERROR(LARGE(C83:R83,13)),"-",LARGE(C83:R83,13))</f>
        <v>-</v>
      </c>
      <c r="P84" s="296" t="str">
        <f>IF(ISERROR(LARGE(C83:R83,14)),"-",LARGE(C83:R83,14))</f>
        <v>-</v>
      </c>
      <c r="Q84" s="296" t="str">
        <f>IF(ISERROR(LARGE(C83:R83,15)),"-",LARGE(C83:R83,15))</f>
        <v>-</v>
      </c>
      <c r="R84" s="296" t="str">
        <f>IF(ISERROR(LARGE(C83:R83,16)),"-",LARGE(C83:R83,16))</f>
        <v>-</v>
      </c>
      <c r="S84" s="296">
        <f>SUM(C84:P84)</f>
        <v>0</v>
      </c>
    </row>
    <row r="85" spans="1:19" ht="38.25" customHeight="1" x14ac:dyDescent="0.45">
      <c r="A85" s="295">
        <v>33</v>
      </c>
      <c r="B85" s="294">
        <f>B24</f>
        <v>0</v>
      </c>
      <c r="C85" s="296" t="str">
        <f>IF(ISERROR(VLOOKUP(B85,'80M 2005'!$O$8:$S$1000,5,0)),"",(VLOOKUP(B85,'80M 2005'!$O$8:$S$1000,5,0)))</f>
        <v/>
      </c>
      <c r="D85" s="296" t="str">
        <f>IF(ISERROR(VLOOKUP(B85,#REF!,5,0)),"",(VLOOKUP(B85,#REF!,5,0)))</f>
        <v/>
      </c>
      <c r="E85" s="296" t="str">
        <f>IF(ISERROR(VLOOKUP(B85,#REF!,4,0)),"",(VLOOKUP(B85,#REF!,4,0)))</f>
        <v/>
      </c>
      <c r="F85" s="296" t="str">
        <f>IF(ISERROR(VLOOKUP(B85,#REF!,63,0)),"",(VLOOKUP(B85,#REF!,63,0)))</f>
        <v/>
      </c>
      <c r="G85" s="296" t="str">
        <f>IF(ISERROR(VLOOKUP(B85,#REF!,10,0)),"",(VLOOKUP(B85,#REF!,10,0)))</f>
        <v/>
      </c>
      <c r="H85" s="296" t="str">
        <f>IF(ISERROR(VLOOKUP(B85,#REF!,5,0)),"",(VLOOKUP(B85,#REF!,5,0)))</f>
        <v/>
      </c>
      <c r="I85" s="296" t="str">
        <f>IF(ISERROR(VLOOKUP(B85,#REF!,10,0)),"",(VLOOKUP(B85,#REF!,10,0)))</f>
        <v/>
      </c>
      <c r="J85" s="296" t="str">
        <f>IF(ISERROR(VLOOKUP(B85,#REF!,10,0)),"",(VLOOKUP(B85,#REF!,10,0)))</f>
        <v/>
      </c>
      <c r="K85" s="296" t="str">
        <f>IF(ISERROR(VLOOKUP(B85,#REF!,4,0)),"",(VLOOKUP(B85,#REF!,4,0)))</f>
        <v/>
      </c>
      <c r="L85" s="296" t="str">
        <f>IF(ISERROR(VLOOKUP(B85,#REF!,5,0)),"",(VLOOKUP(B85,#REF!,5,0)))</f>
        <v/>
      </c>
      <c r="M85" s="296" t="str">
        <f>IF(ISERROR(VLOOKUP(B85,#REF!,5,0)),"",(VLOOKUP(B85,#REF!,5,0)))</f>
        <v/>
      </c>
      <c r="N85" s="296" t="str">
        <f>IF(ISERROR(VLOOKUP(B85,#REF!,10,0)),"",(VLOOKUP(B85,#REF!,10,0)))</f>
        <v/>
      </c>
      <c r="O85" s="296" t="str">
        <f>IF(ISERROR(VLOOKUP(B85,#REF!,10,0)),"",(VLOOKUP(B85,#REF!,10,0)))</f>
        <v/>
      </c>
      <c r="P85" s="296" t="str">
        <f>IF(ISERROR(VLOOKUP(B85,#REF!,63,0)),"",(VLOOKUP(B85,#REF!,63,0)))</f>
        <v/>
      </c>
      <c r="Q85" s="296" t="str">
        <f>IF(ISERROR(VLOOKUP(B85,#REF!,4,0)),"",(VLOOKUP(B85,#REF!,4,0)))</f>
        <v/>
      </c>
      <c r="R85" s="296" t="str">
        <f>IF(ISERROR(VLOOKUP(B85,#REF!,4,0)),"",(VLOOKUP(B85,#REF!,4,0)))</f>
        <v/>
      </c>
      <c r="S85" s="296">
        <f>S86</f>
        <v>0</v>
      </c>
    </row>
    <row r="86" spans="1:19" ht="38.25" customHeight="1" x14ac:dyDescent="0.45">
      <c r="A86" s="295">
        <v>34</v>
      </c>
      <c r="B86" s="294">
        <f>B24</f>
        <v>0</v>
      </c>
      <c r="C86" s="296" t="str">
        <f>IF(ISERROR(LARGE(C85:R85,1)),"-",LARGE(C85:R85,1))</f>
        <v>-</v>
      </c>
      <c r="D86" s="296" t="str">
        <f>IF(ISERROR(LARGE(C85:R85,2)),"-",LARGE(C85:R85,2))</f>
        <v>-</v>
      </c>
      <c r="E86" s="296" t="str">
        <f>IF(ISERROR(LARGE(C85:R85,3)),"-",LARGE(C85:R85,3))</f>
        <v>-</v>
      </c>
      <c r="F86" s="296" t="str">
        <f>IF(ISERROR(LARGE(C85:R85,4)),"-",LARGE(C85:R85,4))</f>
        <v>-</v>
      </c>
      <c r="G86" s="296" t="str">
        <f>IF(ISERROR(LARGE(C85:R85,5)),"-",LARGE(C85:R85,5))</f>
        <v>-</v>
      </c>
      <c r="H86" s="296" t="str">
        <f>IF(ISERROR(LARGE(C85:R85,6)),"-",LARGE(C85:R85,6))</f>
        <v>-</v>
      </c>
      <c r="I86" s="296" t="str">
        <f>IF(ISERROR(LARGE(C85:R85,7)),"-",LARGE(C85:R85,7))</f>
        <v>-</v>
      </c>
      <c r="J86" s="296" t="str">
        <f>IF(ISERROR(LARGE(C85:R85,8)),"-",LARGE(C85:R85,8))</f>
        <v>-</v>
      </c>
      <c r="K86" s="296" t="str">
        <f>IF(ISERROR(LARGE(C85:R85,9)),"-",LARGE(C85:R85,9))</f>
        <v>-</v>
      </c>
      <c r="L86" s="296" t="str">
        <f>IF(ISERROR(LARGE(C85:R85,10)),"-",LARGE(C85:R85,10))</f>
        <v>-</v>
      </c>
      <c r="M86" s="296" t="str">
        <f>IF(ISERROR(LARGE(C85:R85,11)),"-",LARGE(C85:R85,11))</f>
        <v>-</v>
      </c>
      <c r="N86" s="296" t="str">
        <f>IF(ISERROR(LARGE(C85:R85,12)),"-",LARGE(C85:R85,12))</f>
        <v>-</v>
      </c>
      <c r="O86" s="296" t="str">
        <f>IF(ISERROR(LARGE(C85:R85,13)),"-",LARGE(C85:R85,13))</f>
        <v>-</v>
      </c>
      <c r="P86" s="296" t="str">
        <f>IF(ISERROR(LARGE(C85:R85,14)),"-",LARGE(C85:R85,14))</f>
        <v>-</v>
      </c>
      <c r="Q86" s="296" t="str">
        <f>IF(ISERROR(LARGE(C85:R85,15)),"-",LARGE(C85:R85,15))</f>
        <v>-</v>
      </c>
      <c r="R86" s="296" t="str">
        <f>IF(ISERROR(LARGE(C85:R85,16)),"-",LARGE(C85:R85,16))</f>
        <v>-</v>
      </c>
      <c r="S86" s="296">
        <f>SUM(C86:P86)</f>
        <v>0</v>
      </c>
    </row>
  </sheetData>
  <sortState ref="A31:U39">
    <sortCondition descending="1" ref="U31:U39"/>
  </sortState>
  <mergeCells count="35">
    <mergeCell ref="C29:D29"/>
    <mergeCell ref="B6:B7"/>
    <mergeCell ref="Q29:R29"/>
    <mergeCell ref="I6:J6"/>
    <mergeCell ref="G29:H29"/>
    <mergeCell ref="I29:J29"/>
    <mergeCell ref="C6:D6"/>
    <mergeCell ref="G6:H6"/>
    <mergeCell ref="K6:L6"/>
    <mergeCell ref="E6:F6"/>
    <mergeCell ref="K29:L29"/>
    <mergeCell ref="E29:F29"/>
    <mergeCell ref="Q6:R6"/>
    <mergeCell ref="U29:U30"/>
    <mergeCell ref="T29:T30"/>
    <mergeCell ref="S29:S30"/>
    <mergeCell ref="S6:S7"/>
    <mergeCell ref="M6:N6"/>
    <mergeCell ref="O6:P6"/>
    <mergeCell ref="O29:P29"/>
    <mergeCell ref="M29:N29"/>
    <mergeCell ref="A25:U25"/>
    <mergeCell ref="A26:U26"/>
    <mergeCell ref="A27:U27"/>
    <mergeCell ref="K28:U28"/>
    <mergeCell ref="A29:A30"/>
    <mergeCell ref="B29:B30"/>
    <mergeCell ref="A28:J28"/>
    <mergeCell ref="A6:A7"/>
    <mergeCell ref="A1:U1"/>
    <mergeCell ref="A2:U2"/>
    <mergeCell ref="A3:U3"/>
    <mergeCell ref="K4:U4"/>
    <mergeCell ref="M5:U5"/>
    <mergeCell ref="A4:J4"/>
  </mergeCells>
  <conditionalFormatting sqref="S8:S24">
    <cfRule type="duplicateValues" dxfId="4" priority="28" stopIfTrue="1"/>
  </conditionalFormatting>
  <conditionalFormatting sqref="U31:U47">
    <cfRule type="duplicateValues" dxfId="3" priority="29" stopIfTrue="1"/>
  </conditionalFormatting>
  <conditionalFormatting sqref="S8:S24">
    <cfRule type="duplicateValues" dxfId="2" priority="3"/>
  </conditionalFormatting>
  <conditionalFormatting sqref="U31:U47">
    <cfRule type="duplicateValues" dxfId="1" priority="1"/>
    <cfRule type="duplicateValues" dxfId="0" priority="2"/>
  </conditionalFormatting>
  <pageMargins left="0.19685039370078741" right="0.15748031496062992" top="0.15748031496062992" bottom="0.19685039370078741" header="0.15748031496062992" footer="0.15748031496062992"/>
  <pageSetup paperSize="9" scale="30" orientation="landscape" r:id="rId1"/>
  <rowBreaks count="1" manualBreakCount="1">
    <brk id="24" max="20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M391"/>
  <sheetViews>
    <sheetView zoomScale="90" zoomScaleNormal="90" workbookViewId="0">
      <selection activeCell="D407" sqref="D407"/>
    </sheetView>
  </sheetViews>
  <sheetFormatPr defaultRowHeight="12.75" x14ac:dyDescent="0.2"/>
  <cols>
    <col min="1" max="1" width="4.7109375" style="54" bestFit="1" customWidth="1"/>
    <col min="2" max="2" width="17.42578125" style="94" bestFit="1" customWidth="1"/>
    <col min="3" max="3" width="10.42578125" style="2" bestFit="1" customWidth="1"/>
    <col min="4" max="4" width="17.42578125" style="67" customWidth="1"/>
    <col min="5" max="5" width="28.85546875" style="67" bestFit="1" customWidth="1"/>
    <col min="6" max="6" width="11.140625" style="2" customWidth="1"/>
    <col min="7" max="7" width="10.28515625" style="2" customWidth="1"/>
    <col min="8" max="8" width="13.5703125" style="2" customWidth="1"/>
    <col min="9" max="9" width="9.28515625" style="2" customWidth="1"/>
    <col min="10" max="10" width="11.140625" style="2" customWidth="1"/>
    <col min="11" max="11" width="30.5703125" style="2" customWidth="1"/>
    <col min="12" max="12" width="19.28515625" style="2" bestFit="1" customWidth="1"/>
    <col min="13" max="13" width="14.140625" style="2" customWidth="1"/>
    <col min="14" max="16384" width="9.140625" style="2"/>
  </cols>
  <sheetData>
    <row r="1" spans="1:13" s="46" customFormat="1" ht="42" customHeight="1" x14ac:dyDescent="0.2">
      <c r="A1" s="420" t="str">
        <f>'YARIŞMA BİLGİLERİ'!F19</f>
        <v>TÜRKİYE’NİN EN HIZLISI İL SEÇME YARIŞLARI</v>
      </c>
      <c r="B1" s="420"/>
      <c r="C1" s="420"/>
      <c r="D1" s="420"/>
      <c r="E1" s="420"/>
      <c r="F1" s="420"/>
      <c r="G1" s="420"/>
      <c r="H1" s="420"/>
      <c r="I1" s="420"/>
      <c r="J1" s="420"/>
      <c r="K1" s="66" t="str">
        <f>'YARIŞMA BİLGİLERİ'!F20</f>
        <v>İZMİR</v>
      </c>
      <c r="L1" s="419"/>
      <c r="M1" s="419"/>
    </row>
    <row r="2" spans="1:13" s="53" customFormat="1" ht="27.75" customHeight="1" x14ac:dyDescent="0.2">
      <c r="A2" s="47" t="s">
        <v>16</v>
      </c>
      <c r="B2" s="68" t="s">
        <v>26</v>
      </c>
      <c r="C2" s="49" t="s">
        <v>14</v>
      </c>
      <c r="D2" s="50" t="s">
        <v>17</v>
      </c>
      <c r="E2" s="50" t="s">
        <v>15</v>
      </c>
      <c r="F2" s="51" t="s">
        <v>18</v>
      </c>
      <c r="G2" s="48" t="s">
        <v>21</v>
      </c>
      <c r="H2" s="48" t="s">
        <v>6</v>
      </c>
      <c r="I2" s="48" t="s">
        <v>60</v>
      </c>
      <c r="J2" s="48" t="s">
        <v>22</v>
      </c>
      <c r="K2" s="48" t="s">
        <v>23</v>
      </c>
      <c r="L2" s="52" t="s">
        <v>24</v>
      </c>
      <c r="M2" s="52" t="s">
        <v>25</v>
      </c>
    </row>
    <row r="3" spans="1:13" s="53" customFormat="1" ht="26.25" customHeight="1" x14ac:dyDescent="0.2">
      <c r="A3" s="55">
        <v>1</v>
      </c>
      <c r="B3" s="65" t="s">
        <v>81</v>
      </c>
      <c r="C3" s="56">
        <f>'80M 2005'!L8</f>
        <v>0</v>
      </c>
      <c r="D3" s="64" t="str">
        <f>'80M 2005'!M8</f>
        <v>10.01.2005</v>
      </c>
      <c r="E3" s="64" t="str">
        <f>'80M 2005'!N8</f>
        <v>Mert Ali Çevik</v>
      </c>
      <c r="F3" s="57" t="str">
        <f>'80M 2005'!O8</f>
        <v>Selçuk yaşar alaybey orta okulu</v>
      </c>
      <c r="G3" s="58">
        <f>'80M 2005'!H8</f>
        <v>0</v>
      </c>
      <c r="H3" s="57" t="s">
        <v>67</v>
      </c>
      <c r="I3" s="59"/>
      <c r="J3" s="57" t="str">
        <f>'YARIŞMA BİLGİLERİ'!$F$21</f>
        <v>2005-2006-2007-2008-2009  DOĞUMLU ERKEKLER</v>
      </c>
      <c r="K3" s="60" t="str">
        <f t="shared" ref="K3:K66" si="0">CONCATENATE(K$1,"-",A$1)</f>
        <v>İZMİR-TÜRKİYE’NİN EN HIZLISI İL SEÇME YARIŞLARI</v>
      </c>
      <c r="L3" s="63">
        <f>'80M 2005'!N$4</f>
        <v>0</v>
      </c>
      <c r="M3" s="61" t="s">
        <v>96</v>
      </c>
    </row>
    <row r="4" spans="1:13" s="53" customFormat="1" ht="26.25" customHeight="1" x14ac:dyDescent="0.2">
      <c r="A4" s="55">
        <v>2</v>
      </c>
      <c r="B4" s="65" t="s">
        <v>81</v>
      </c>
      <c r="C4" s="56">
        <f>'80M 2005'!L9</f>
        <v>0</v>
      </c>
      <c r="D4" s="64" t="str">
        <f>'80M 2005'!M9</f>
        <v>09.01.2005</v>
      </c>
      <c r="E4" s="64" t="str">
        <f>'80M 2005'!N9</f>
        <v>IVAN GRISHIN</v>
      </c>
      <c r="F4" s="57" t="str">
        <f>'80M 2005'!O9</f>
        <v>ÇAMKIRAN ORTAOKULU</v>
      </c>
      <c r="G4" s="58">
        <f>'80M 2005'!H9</f>
        <v>0</v>
      </c>
      <c r="H4" s="57" t="s">
        <v>67</v>
      </c>
      <c r="I4" s="59"/>
      <c r="J4" s="57" t="str">
        <f>'YARIŞMA BİLGİLERİ'!$F$21</f>
        <v>2005-2006-2007-2008-2009  DOĞUMLU ERKEKLER</v>
      </c>
      <c r="K4" s="60" t="str">
        <f t="shared" si="0"/>
        <v>İZMİR-TÜRKİYE’NİN EN HIZLISI İL SEÇME YARIŞLARI</v>
      </c>
      <c r="L4" s="63">
        <f>'80M 2005'!N$4</f>
        <v>0</v>
      </c>
      <c r="M4" s="61" t="s">
        <v>96</v>
      </c>
    </row>
    <row r="5" spans="1:13" s="53" customFormat="1" ht="26.25" customHeight="1" x14ac:dyDescent="0.2">
      <c r="A5" s="55">
        <v>3</v>
      </c>
      <c r="B5" s="65" t="s">
        <v>81</v>
      </c>
      <c r="C5" s="56">
        <f>'80M 2005'!L10</f>
        <v>0</v>
      </c>
      <c r="D5" s="64" t="str">
        <f>'80M 2005'!M10</f>
        <v>16.02.2005</v>
      </c>
      <c r="E5" s="64" t="str">
        <f>'80M 2005'!N10</f>
        <v>Hasancan Gezici</v>
      </c>
      <c r="F5" s="57" t="str">
        <f>'80M 2005'!O10</f>
        <v>İmbat ortaokulu</v>
      </c>
      <c r="G5" s="58">
        <f>'80M 2005'!H10</f>
        <v>0</v>
      </c>
      <c r="H5" s="57" t="s">
        <v>67</v>
      </c>
      <c r="I5" s="59"/>
      <c r="J5" s="57" t="str">
        <f>'YARIŞMA BİLGİLERİ'!$F$21</f>
        <v>2005-2006-2007-2008-2009  DOĞUMLU ERKEKLER</v>
      </c>
      <c r="K5" s="60" t="str">
        <f t="shared" si="0"/>
        <v>İZMİR-TÜRKİYE’NİN EN HIZLISI İL SEÇME YARIŞLARI</v>
      </c>
      <c r="L5" s="63">
        <f>'80M 2005'!N$4</f>
        <v>0</v>
      </c>
      <c r="M5" s="61" t="s">
        <v>96</v>
      </c>
    </row>
    <row r="6" spans="1:13" s="53" customFormat="1" ht="26.25" customHeight="1" x14ac:dyDescent="0.2">
      <c r="A6" s="55">
        <v>4</v>
      </c>
      <c r="B6" s="65" t="s">
        <v>81</v>
      </c>
      <c r="C6" s="56">
        <f>'80M 2005'!L11</f>
        <v>0</v>
      </c>
      <c r="D6" s="64">
        <f>'80M 2005'!M11</f>
        <v>38600</v>
      </c>
      <c r="E6" s="64" t="str">
        <f>'80M 2005'!N11</f>
        <v>Ahmet Emir Telli</v>
      </c>
      <c r="F6" s="57" t="str">
        <f>'80M 2005'!O11</f>
        <v>İzmir Atletizm Spor Kulübü</v>
      </c>
      <c r="G6" s="58">
        <f>'80M 2005'!H11</f>
        <v>0</v>
      </c>
      <c r="H6" s="57" t="s">
        <v>67</v>
      </c>
      <c r="I6" s="59"/>
      <c r="J6" s="57" t="str">
        <f>'YARIŞMA BİLGİLERİ'!$F$21</f>
        <v>2005-2006-2007-2008-2009  DOĞUMLU ERKEKLER</v>
      </c>
      <c r="K6" s="60" t="str">
        <f t="shared" si="0"/>
        <v>İZMİR-TÜRKİYE’NİN EN HIZLISI İL SEÇME YARIŞLARI</v>
      </c>
      <c r="L6" s="63">
        <f>'80M 2005'!N$4</f>
        <v>0</v>
      </c>
      <c r="M6" s="61" t="s">
        <v>96</v>
      </c>
    </row>
    <row r="7" spans="1:13" s="53" customFormat="1" ht="26.25" customHeight="1" x14ac:dyDescent="0.2">
      <c r="A7" s="55">
        <v>5</v>
      </c>
      <c r="B7" s="65" t="s">
        <v>81</v>
      </c>
      <c r="C7" s="56">
        <f>'80M 2005'!L12</f>
        <v>0</v>
      </c>
      <c r="D7" s="64">
        <f>'80M 2005'!M12</f>
        <v>38703</v>
      </c>
      <c r="E7" s="64" t="str">
        <f>'80M 2005'!N12</f>
        <v>Hasancan KOCAYEL</v>
      </c>
      <c r="F7" s="57" t="str">
        <f>'80M 2005'!O12</f>
        <v>Buca KOZAĞAÇ ortaokulu</v>
      </c>
      <c r="G7" s="58">
        <f>'80M 2005'!H12</f>
        <v>0</v>
      </c>
      <c r="H7" s="57" t="s">
        <v>67</v>
      </c>
      <c r="I7" s="59"/>
      <c r="J7" s="57" t="str">
        <f>'YARIŞMA BİLGİLERİ'!$F$21</f>
        <v>2005-2006-2007-2008-2009  DOĞUMLU ERKEKLER</v>
      </c>
      <c r="K7" s="60" t="str">
        <f t="shared" si="0"/>
        <v>İZMİR-TÜRKİYE’NİN EN HIZLISI İL SEÇME YARIŞLARI</v>
      </c>
      <c r="L7" s="63">
        <f>'80M 2005'!N$4</f>
        <v>0</v>
      </c>
      <c r="M7" s="61" t="s">
        <v>96</v>
      </c>
    </row>
    <row r="8" spans="1:13" s="53" customFormat="1" ht="26.25" customHeight="1" x14ac:dyDescent="0.2">
      <c r="A8" s="55">
        <v>6</v>
      </c>
      <c r="B8" s="65" t="s">
        <v>81</v>
      </c>
      <c r="C8" s="56">
        <f>'80M 2005'!L13</f>
        <v>0</v>
      </c>
      <c r="D8" s="64" t="str">
        <f>'80M 2005'!M13</f>
        <v>16.04.2005</v>
      </c>
      <c r="E8" s="64" t="str">
        <f>'80M 2005'!N13</f>
        <v>Deniz Kaan Kartal</v>
      </c>
      <c r="F8" s="57" t="str">
        <f>'80M 2005'!O13</f>
        <v>Kozağaç Orta Okulu</v>
      </c>
      <c r="G8" s="58">
        <f>'80M 2005'!H13</f>
        <v>0</v>
      </c>
      <c r="H8" s="57" t="s">
        <v>67</v>
      </c>
      <c r="I8" s="59"/>
      <c r="J8" s="57" t="str">
        <f>'YARIŞMA BİLGİLERİ'!$F$21</f>
        <v>2005-2006-2007-2008-2009  DOĞUMLU ERKEKLER</v>
      </c>
      <c r="K8" s="60" t="str">
        <f t="shared" si="0"/>
        <v>İZMİR-TÜRKİYE’NİN EN HIZLISI İL SEÇME YARIŞLARI</v>
      </c>
      <c r="L8" s="63">
        <f>'80M 2005'!N$4</f>
        <v>0</v>
      </c>
      <c r="M8" s="61" t="s">
        <v>96</v>
      </c>
    </row>
    <row r="9" spans="1:13" s="53" customFormat="1" ht="26.25" customHeight="1" x14ac:dyDescent="0.2">
      <c r="A9" s="55">
        <v>7</v>
      </c>
      <c r="B9" s="65" t="s">
        <v>81</v>
      </c>
      <c r="C9" s="56">
        <f>'80M 2005'!L14</f>
        <v>0</v>
      </c>
      <c r="D9" s="64">
        <f>'80M 2005'!M14</f>
        <v>38564</v>
      </c>
      <c r="E9" s="64" t="str">
        <f>'80M 2005'!N14</f>
        <v>berkay edebali</v>
      </c>
      <c r="F9" s="57" t="str">
        <f>'80M 2005'!O14</f>
        <v>ege ihracatçı birlikleri ortaokulu</v>
      </c>
      <c r="G9" s="58">
        <f>'80M 2005'!H14</f>
        <v>0</v>
      </c>
      <c r="H9" s="57" t="s">
        <v>67</v>
      </c>
      <c r="I9" s="59"/>
      <c r="J9" s="57" t="str">
        <f>'YARIŞMA BİLGİLERİ'!$F$21</f>
        <v>2005-2006-2007-2008-2009  DOĞUMLU ERKEKLER</v>
      </c>
      <c r="K9" s="60" t="str">
        <f t="shared" si="0"/>
        <v>İZMİR-TÜRKİYE’NİN EN HIZLISI İL SEÇME YARIŞLARI</v>
      </c>
      <c r="L9" s="63">
        <f>'80M 2005'!N$4</f>
        <v>0</v>
      </c>
      <c r="M9" s="61" t="s">
        <v>96</v>
      </c>
    </row>
    <row r="10" spans="1:13" s="53" customFormat="1" ht="26.25" customHeight="1" x14ac:dyDescent="0.2">
      <c r="A10" s="55">
        <v>8</v>
      </c>
      <c r="B10" s="65" t="s">
        <v>81</v>
      </c>
      <c r="C10" s="56">
        <f>'80M 2005'!L15</f>
        <v>0</v>
      </c>
      <c r="D10" s="64" t="str">
        <f>'80M 2005'!M15</f>
        <v>06.03.2005</v>
      </c>
      <c r="E10" s="64" t="str">
        <f>'80M 2005'!N15</f>
        <v>ÇAĞATAY HEPORAK</v>
      </c>
      <c r="F10" s="57" t="str">
        <f>'80M 2005'!O15</f>
        <v>MAKBULE SÜLEYMAN ALKAN ORTAOKULU</v>
      </c>
      <c r="G10" s="58">
        <f>'80M 2005'!H15</f>
        <v>0</v>
      </c>
      <c r="H10" s="57" t="s">
        <v>67</v>
      </c>
      <c r="I10" s="59"/>
      <c r="J10" s="57" t="str">
        <f>'YARIŞMA BİLGİLERİ'!$F$21</f>
        <v>2005-2006-2007-2008-2009  DOĞUMLU ERKEKLER</v>
      </c>
      <c r="K10" s="60" t="str">
        <f t="shared" si="0"/>
        <v>İZMİR-TÜRKİYE’NİN EN HIZLISI İL SEÇME YARIŞLARI</v>
      </c>
      <c r="L10" s="63">
        <f>'80M 2005'!N$4</f>
        <v>0</v>
      </c>
      <c r="M10" s="61" t="s">
        <v>96</v>
      </c>
    </row>
    <row r="11" spans="1:13" s="53" customFormat="1" ht="26.25" customHeight="1" x14ac:dyDescent="0.2">
      <c r="A11" s="55">
        <v>9</v>
      </c>
      <c r="B11" s="65" t="s">
        <v>81</v>
      </c>
      <c r="C11" s="56">
        <f>'80M 2005'!L16</f>
        <v>0</v>
      </c>
      <c r="D11" s="64">
        <f>'80M 2005'!M16</f>
        <v>38524</v>
      </c>
      <c r="E11" s="64" t="str">
        <f>'80M 2005'!N16</f>
        <v>Enes Aydın</v>
      </c>
      <c r="F11" s="57" t="str">
        <f>'80M 2005'!O16</f>
        <v>Kozağaç orta okulu</v>
      </c>
      <c r="G11" s="58">
        <f>'80M 2005'!H16</f>
        <v>0</v>
      </c>
      <c r="H11" s="57" t="s">
        <v>67</v>
      </c>
      <c r="I11" s="59"/>
      <c r="J11" s="57" t="str">
        <f>'YARIŞMA BİLGİLERİ'!$F$21</f>
        <v>2005-2006-2007-2008-2009  DOĞUMLU ERKEKLER</v>
      </c>
      <c r="K11" s="60" t="str">
        <f t="shared" si="0"/>
        <v>İZMİR-TÜRKİYE’NİN EN HIZLISI İL SEÇME YARIŞLARI</v>
      </c>
      <c r="L11" s="63">
        <f>'80M 2005'!N$4</f>
        <v>0</v>
      </c>
      <c r="M11" s="61" t="s">
        <v>96</v>
      </c>
    </row>
    <row r="12" spans="1:13" s="53" customFormat="1" ht="26.25" customHeight="1" x14ac:dyDescent="0.2">
      <c r="A12" s="55">
        <v>10</v>
      </c>
      <c r="B12" s="65" t="s">
        <v>81</v>
      </c>
      <c r="C12" s="56">
        <f>'80M 2005'!L17</f>
        <v>0</v>
      </c>
      <c r="D12" s="64">
        <f>'80M 2005'!M17</f>
        <v>38567</v>
      </c>
      <c r="E12" s="64" t="str">
        <f>'80M 2005'!N17</f>
        <v>Mustafa Öztürk</v>
      </c>
      <c r="F12" s="57" t="str">
        <f>'80M 2005'!O17</f>
        <v>kozağaç ortaokulu</v>
      </c>
      <c r="G12" s="58" t="str">
        <f>'80M 2005'!H17</f>
        <v>Seri Geliş</v>
      </c>
      <c r="H12" s="57" t="s">
        <v>67</v>
      </c>
      <c r="I12" s="59"/>
      <c r="J12" s="57" t="str">
        <f>'YARIŞMA BİLGİLERİ'!$F$21</f>
        <v>2005-2006-2007-2008-2009  DOĞUMLU ERKEKLER</v>
      </c>
      <c r="K12" s="60" t="str">
        <f t="shared" si="0"/>
        <v>İZMİR-TÜRKİYE’NİN EN HIZLISI İL SEÇME YARIŞLARI</v>
      </c>
      <c r="L12" s="63">
        <f>'80M 2005'!N$4</f>
        <v>0</v>
      </c>
      <c r="M12" s="61" t="s">
        <v>96</v>
      </c>
    </row>
    <row r="13" spans="1:13" s="53" customFormat="1" ht="26.25" customHeight="1" x14ac:dyDescent="0.2">
      <c r="A13" s="55">
        <v>11</v>
      </c>
      <c r="B13" s="65" t="s">
        <v>81</v>
      </c>
      <c r="C13" s="56">
        <f>'80M 2005'!L18</f>
        <v>0</v>
      </c>
      <c r="D13" s="64">
        <f>'80M 2005'!M18</f>
        <v>38608</v>
      </c>
      <c r="E13" s="64" t="str">
        <f>'80M 2005'!N18</f>
        <v>Ahmet Yöle</v>
      </c>
      <c r="F13" s="57" t="str">
        <f>'80M 2005'!O18</f>
        <v>Başöğretmen Atatürk o.o.</v>
      </c>
      <c r="G13" s="58">
        <f>'80M 2005'!H18</f>
        <v>0</v>
      </c>
      <c r="H13" s="57" t="s">
        <v>67</v>
      </c>
      <c r="I13" s="59"/>
      <c r="J13" s="57" t="str">
        <f>'YARIŞMA BİLGİLERİ'!$F$21</f>
        <v>2005-2006-2007-2008-2009  DOĞUMLU ERKEKLER</v>
      </c>
      <c r="K13" s="60" t="str">
        <f t="shared" si="0"/>
        <v>İZMİR-TÜRKİYE’NİN EN HIZLISI İL SEÇME YARIŞLARI</v>
      </c>
      <c r="L13" s="63">
        <f>'80M 2005'!N$4</f>
        <v>0</v>
      </c>
      <c r="M13" s="61" t="s">
        <v>96</v>
      </c>
    </row>
    <row r="14" spans="1:13" s="53" customFormat="1" ht="26.25" customHeight="1" x14ac:dyDescent="0.2">
      <c r="A14" s="55">
        <v>12</v>
      </c>
      <c r="B14" s="65" t="s">
        <v>81</v>
      </c>
      <c r="C14" s="56">
        <f>'80M 2005'!L19</f>
        <v>0</v>
      </c>
      <c r="D14" s="64" t="str">
        <f>'80M 2005'!M19</f>
        <v>23.01.2005</v>
      </c>
      <c r="E14" s="64" t="str">
        <f>'80M 2005'!N19</f>
        <v>umut çıplak</v>
      </c>
      <c r="F14" s="57" t="str">
        <f>'80M 2005'!O19</f>
        <v>kozağaç orta okulu</v>
      </c>
      <c r="G14" s="58">
        <f>'80M 2005'!H19</f>
        <v>0</v>
      </c>
      <c r="H14" s="57" t="s">
        <v>67</v>
      </c>
      <c r="I14" s="59"/>
      <c r="J14" s="57" t="str">
        <f>'YARIŞMA BİLGİLERİ'!$F$21</f>
        <v>2005-2006-2007-2008-2009  DOĞUMLU ERKEKLER</v>
      </c>
      <c r="K14" s="60" t="str">
        <f t="shared" si="0"/>
        <v>İZMİR-TÜRKİYE’NİN EN HIZLISI İL SEÇME YARIŞLARI</v>
      </c>
      <c r="L14" s="63">
        <f>'80M 2005'!N$4</f>
        <v>0</v>
      </c>
      <c r="M14" s="61" t="s">
        <v>96</v>
      </c>
    </row>
    <row r="15" spans="1:13" s="53" customFormat="1" ht="26.25" customHeight="1" x14ac:dyDescent="0.2">
      <c r="A15" s="55">
        <v>13</v>
      </c>
      <c r="B15" s="65" t="s">
        <v>81</v>
      </c>
      <c r="C15" s="56">
        <f>'80M 2005'!L20</f>
        <v>0</v>
      </c>
      <c r="D15" s="64">
        <f>'80M 2005'!M20</f>
        <v>38353</v>
      </c>
      <c r="E15" s="64" t="str">
        <f>'80M 2005'!N20</f>
        <v>MİHMAT MERİÇLİ</v>
      </c>
      <c r="F15" s="57" t="str">
        <f>'80M 2005'!O20</f>
        <v>MAKBULE SÜLEYMAN ALKAN ORTAOKULU</v>
      </c>
      <c r="G15" s="58">
        <f>'80M 2005'!H20</f>
        <v>0</v>
      </c>
      <c r="H15" s="57" t="s">
        <v>67</v>
      </c>
      <c r="I15" s="59"/>
      <c r="J15" s="57" t="str">
        <f>'YARIŞMA BİLGİLERİ'!$F$21</f>
        <v>2005-2006-2007-2008-2009  DOĞUMLU ERKEKLER</v>
      </c>
      <c r="K15" s="60" t="str">
        <f t="shared" si="0"/>
        <v>İZMİR-TÜRKİYE’NİN EN HIZLISI İL SEÇME YARIŞLARI</v>
      </c>
      <c r="L15" s="63">
        <f>'80M 2005'!N$4</f>
        <v>0</v>
      </c>
      <c r="M15" s="61" t="s">
        <v>96</v>
      </c>
    </row>
    <row r="16" spans="1:13" s="53" customFormat="1" ht="26.25" customHeight="1" x14ac:dyDescent="0.2">
      <c r="A16" s="55">
        <v>14</v>
      </c>
      <c r="B16" s="65" t="s">
        <v>81</v>
      </c>
      <c r="C16" s="56">
        <f>'80M 2005'!L21</f>
        <v>0</v>
      </c>
      <c r="D16" s="64">
        <f>'80M 2005'!M21</f>
        <v>38533</v>
      </c>
      <c r="E16" s="64" t="str">
        <f>'80M 2005'!N21</f>
        <v>ULAŞ YURT</v>
      </c>
      <c r="F16" s="57" t="str">
        <f>'80M 2005'!O21</f>
        <v>DEÜ 75.YIL</v>
      </c>
      <c r="G16" s="58">
        <f>'80M 2005'!H21</f>
        <v>0</v>
      </c>
      <c r="H16" s="57" t="s">
        <v>67</v>
      </c>
      <c r="I16" s="59"/>
      <c r="J16" s="57" t="str">
        <f>'YARIŞMA BİLGİLERİ'!$F$21</f>
        <v>2005-2006-2007-2008-2009  DOĞUMLU ERKEKLER</v>
      </c>
      <c r="K16" s="60" t="str">
        <f t="shared" si="0"/>
        <v>İZMİR-TÜRKİYE’NİN EN HIZLISI İL SEÇME YARIŞLARI</v>
      </c>
      <c r="L16" s="63">
        <f>'80M 2005'!N$4</f>
        <v>0</v>
      </c>
      <c r="M16" s="61" t="s">
        <v>96</v>
      </c>
    </row>
    <row r="17" spans="1:13" s="53" customFormat="1" ht="26.25" customHeight="1" x14ac:dyDescent="0.2">
      <c r="A17" s="55">
        <v>15</v>
      </c>
      <c r="B17" s="65" t="s">
        <v>81</v>
      </c>
      <c r="C17" s="56">
        <f>'80M 2005'!L22</f>
        <v>0</v>
      </c>
      <c r="D17" s="64">
        <f>'80M 2005'!M22</f>
        <v>38626</v>
      </c>
      <c r="E17" s="64" t="str">
        <f>'80M 2005'!N22</f>
        <v>Batuhan Yılmaz</v>
      </c>
      <c r="F17" s="57" t="str">
        <f>'80M 2005'!O22</f>
        <v>Kozağaç Ortaokulu</v>
      </c>
      <c r="G17" s="58">
        <f>'80M 2005'!H22</f>
        <v>0</v>
      </c>
      <c r="H17" s="57" t="s">
        <v>67</v>
      </c>
      <c r="I17" s="59"/>
      <c r="J17" s="57" t="str">
        <f>'YARIŞMA BİLGİLERİ'!$F$21</f>
        <v>2005-2006-2007-2008-2009  DOĞUMLU ERKEKLER</v>
      </c>
      <c r="K17" s="60" t="str">
        <f t="shared" si="0"/>
        <v>İZMİR-TÜRKİYE’NİN EN HIZLISI İL SEÇME YARIŞLARI</v>
      </c>
      <c r="L17" s="63">
        <f>'80M 2005'!N$4</f>
        <v>0</v>
      </c>
      <c r="M17" s="61" t="s">
        <v>96</v>
      </c>
    </row>
    <row r="18" spans="1:13" s="53" customFormat="1" ht="26.25" customHeight="1" x14ac:dyDescent="0.2">
      <c r="A18" s="55">
        <v>16</v>
      </c>
      <c r="B18" s="65" t="s">
        <v>81</v>
      </c>
      <c r="C18" s="56">
        <f>'80M 2005'!L23</f>
        <v>0</v>
      </c>
      <c r="D18" s="64">
        <f>'80M 2005'!M23</f>
        <v>38460</v>
      </c>
      <c r="E18" s="64" t="str">
        <f>'80M 2005'!N23</f>
        <v>AYBERK ELVANOĞULLARI</v>
      </c>
      <c r="F18" s="57" t="str">
        <f>'80M 2005'!O23</f>
        <v>MAKBULE SÜLEYMAN ALKAN ORTAOKULU</v>
      </c>
      <c r="G18" s="58">
        <f>'80M 2005'!H23</f>
        <v>0</v>
      </c>
      <c r="H18" s="57" t="s">
        <v>67</v>
      </c>
      <c r="I18" s="59"/>
      <c r="J18" s="57" t="str">
        <f>'YARIŞMA BİLGİLERİ'!$F$21</f>
        <v>2005-2006-2007-2008-2009  DOĞUMLU ERKEKLER</v>
      </c>
      <c r="K18" s="60" t="str">
        <f t="shared" si="0"/>
        <v>İZMİR-TÜRKİYE’NİN EN HIZLISI İL SEÇME YARIŞLARI</v>
      </c>
      <c r="L18" s="63">
        <f>'80M 2005'!N$4</f>
        <v>0</v>
      </c>
      <c r="M18" s="61" t="s">
        <v>96</v>
      </c>
    </row>
    <row r="19" spans="1:13" s="53" customFormat="1" ht="26.25" customHeight="1" x14ac:dyDescent="0.2">
      <c r="A19" s="55">
        <v>17</v>
      </c>
      <c r="B19" s="65" t="s">
        <v>81</v>
      </c>
      <c r="C19" s="56">
        <f>'80M 2005'!L24</f>
        <v>0</v>
      </c>
      <c r="D19" s="64">
        <f>'80M 2005'!M24</f>
        <v>38663</v>
      </c>
      <c r="E19" s="64" t="str">
        <f>'80M 2005'!N24</f>
        <v>PAŞA AKAN</v>
      </c>
      <c r="F19" s="57" t="str">
        <f>'80M 2005'!O24</f>
        <v>İZMİR ÖZEL ÇAKABEY OKULLARI</v>
      </c>
      <c r="G19" s="58">
        <f>'80M 2005'!H24</f>
        <v>0</v>
      </c>
      <c r="H19" s="57" t="s">
        <v>67</v>
      </c>
      <c r="I19" s="63"/>
      <c r="J19" s="57" t="str">
        <f>'YARIŞMA BİLGİLERİ'!$F$21</f>
        <v>2005-2006-2007-2008-2009  DOĞUMLU ERKEKLER</v>
      </c>
      <c r="K19" s="60" t="str">
        <f t="shared" si="0"/>
        <v>İZMİR-TÜRKİYE’NİN EN HIZLISI İL SEÇME YARIŞLARI</v>
      </c>
      <c r="L19" s="63">
        <f>'80M 2005'!N$4</f>
        <v>0</v>
      </c>
      <c r="M19" s="61" t="s">
        <v>96</v>
      </c>
    </row>
    <row r="20" spans="1:13" s="53" customFormat="1" ht="26.25" customHeight="1" x14ac:dyDescent="0.2">
      <c r="A20" s="55">
        <v>18</v>
      </c>
      <c r="B20" s="65" t="s">
        <v>81</v>
      </c>
      <c r="C20" s="56">
        <f>'80M 2005'!L25</f>
        <v>0</v>
      </c>
      <c r="D20" s="64">
        <f>'80M 2005'!M25</f>
        <v>0</v>
      </c>
      <c r="E20" s="64">
        <f>'80M 2005'!N25</f>
        <v>0</v>
      </c>
      <c r="F20" s="57">
        <f>'80M 2005'!O25</f>
        <v>0</v>
      </c>
      <c r="G20" s="58">
        <f>'80M 2005'!H25</f>
        <v>0</v>
      </c>
      <c r="H20" s="57" t="s">
        <v>67</v>
      </c>
      <c r="I20" s="63"/>
      <c r="J20" s="57" t="str">
        <f>'YARIŞMA BİLGİLERİ'!$F$21</f>
        <v>2005-2006-2007-2008-2009  DOĞUMLU ERKEKLER</v>
      </c>
      <c r="K20" s="60" t="str">
        <f t="shared" si="0"/>
        <v>İZMİR-TÜRKİYE’NİN EN HIZLISI İL SEÇME YARIŞLARI</v>
      </c>
      <c r="L20" s="63">
        <f>'80M 2005'!N$4</f>
        <v>0</v>
      </c>
      <c r="M20" s="61" t="s">
        <v>96</v>
      </c>
    </row>
    <row r="21" spans="1:13" s="53" customFormat="1" ht="26.25" customHeight="1" x14ac:dyDescent="0.2">
      <c r="A21" s="55">
        <v>19</v>
      </c>
      <c r="B21" s="65" t="s">
        <v>81</v>
      </c>
      <c r="C21" s="56">
        <f>'80M 2005'!L36</f>
        <v>0</v>
      </c>
      <c r="D21" s="64">
        <f>'80M 2005'!M36</f>
        <v>0</v>
      </c>
      <c r="E21" s="64">
        <f>'80M 2005'!N36</f>
        <v>0</v>
      </c>
      <c r="F21" s="57">
        <f>'80M 2005'!O36</f>
        <v>0</v>
      </c>
      <c r="G21" s="58">
        <f>'80M 2005'!H36</f>
        <v>0</v>
      </c>
      <c r="H21" s="57" t="s">
        <v>67</v>
      </c>
      <c r="I21" s="63"/>
      <c r="J21" s="57" t="str">
        <f>'YARIŞMA BİLGİLERİ'!$F$21</f>
        <v>2005-2006-2007-2008-2009  DOĞUMLU ERKEKLER</v>
      </c>
      <c r="K21" s="60" t="str">
        <f t="shared" si="0"/>
        <v>İZMİR-TÜRKİYE’NİN EN HIZLISI İL SEÇME YARIŞLARI</v>
      </c>
      <c r="L21" s="63">
        <f>'80M 2005'!N$4</f>
        <v>0</v>
      </c>
      <c r="M21" s="61" t="s">
        <v>96</v>
      </c>
    </row>
    <row r="22" spans="1:13" s="53" customFormat="1" ht="26.25" customHeight="1" x14ac:dyDescent="0.2">
      <c r="A22" s="55">
        <v>20</v>
      </c>
      <c r="B22" s="65" t="s">
        <v>81</v>
      </c>
      <c r="C22" s="56">
        <f>'80M 2005'!L37</f>
        <v>0</v>
      </c>
      <c r="D22" s="64">
        <f>'80M 2005'!M37</f>
        <v>0</v>
      </c>
      <c r="E22" s="64">
        <f>'80M 2005'!N37</f>
        <v>0</v>
      </c>
      <c r="F22" s="57">
        <f>'80M 2005'!O37</f>
        <v>0</v>
      </c>
      <c r="G22" s="58" t="str">
        <f>'80M 2005'!H37</f>
        <v>Seri Geliş</v>
      </c>
      <c r="H22" s="57" t="s">
        <v>67</v>
      </c>
      <c r="I22" s="63"/>
      <c r="J22" s="57" t="str">
        <f>'YARIŞMA BİLGİLERİ'!$F$21</f>
        <v>2005-2006-2007-2008-2009  DOĞUMLU ERKEKLER</v>
      </c>
      <c r="K22" s="60" t="str">
        <f t="shared" si="0"/>
        <v>İZMİR-TÜRKİYE’NİN EN HIZLISI İL SEÇME YARIŞLARI</v>
      </c>
      <c r="L22" s="63">
        <f>'80M 2005'!N$4</f>
        <v>0</v>
      </c>
      <c r="M22" s="61" t="s">
        <v>96</v>
      </c>
    </row>
    <row r="23" spans="1:13" s="53" customFormat="1" ht="26.25" customHeight="1" x14ac:dyDescent="0.2">
      <c r="A23" s="55">
        <v>21</v>
      </c>
      <c r="B23" s="65" t="s">
        <v>81</v>
      </c>
      <c r="C23" s="56">
        <f>'80M 2005'!L38</f>
        <v>0</v>
      </c>
      <c r="D23" s="64">
        <f>'80M 2005'!M38</f>
        <v>0</v>
      </c>
      <c r="E23" s="64">
        <f>'80M 2005'!N38</f>
        <v>0</v>
      </c>
      <c r="F23" s="57">
        <f>'80M 2005'!O38</f>
        <v>0</v>
      </c>
      <c r="G23" s="58">
        <f>'80M 2005'!H38</f>
        <v>0</v>
      </c>
      <c r="H23" s="57" t="s">
        <v>67</v>
      </c>
      <c r="I23" s="63"/>
      <c r="J23" s="57" t="str">
        <f>'YARIŞMA BİLGİLERİ'!$F$21</f>
        <v>2005-2006-2007-2008-2009  DOĞUMLU ERKEKLER</v>
      </c>
      <c r="K23" s="60" t="str">
        <f t="shared" si="0"/>
        <v>İZMİR-TÜRKİYE’NİN EN HIZLISI İL SEÇME YARIŞLARI</v>
      </c>
      <c r="L23" s="63">
        <f>'80M 2005'!N$4</f>
        <v>0</v>
      </c>
      <c r="M23" s="61" t="s">
        <v>96</v>
      </c>
    </row>
    <row r="24" spans="1:13" s="53" customFormat="1" ht="26.25" customHeight="1" x14ac:dyDescent="0.2">
      <c r="A24" s="55">
        <v>22</v>
      </c>
      <c r="B24" s="65" t="s">
        <v>81</v>
      </c>
      <c r="C24" s="56">
        <f>'80M 2005'!L39</f>
        <v>0</v>
      </c>
      <c r="D24" s="64">
        <f>'80M 2005'!M39</f>
        <v>0</v>
      </c>
      <c r="E24" s="64">
        <f>'80M 2005'!N39</f>
        <v>0</v>
      </c>
      <c r="F24" s="57">
        <f>'80M 2005'!O39</f>
        <v>0</v>
      </c>
      <c r="G24" s="58">
        <f>'80M 2005'!H39</f>
        <v>0</v>
      </c>
      <c r="H24" s="57" t="s">
        <v>67</v>
      </c>
      <c r="I24" s="63"/>
      <c r="J24" s="57" t="str">
        <f>'YARIŞMA BİLGİLERİ'!$F$21</f>
        <v>2005-2006-2007-2008-2009  DOĞUMLU ERKEKLER</v>
      </c>
      <c r="K24" s="60" t="str">
        <f t="shared" si="0"/>
        <v>İZMİR-TÜRKİYE’NİN EN HIZLISI İL SEÇME YARIŞLARI</v>
      </c>
      <c r="L24" s="63">
        <f>'80M 2005'!N$4</f>
        <v>0</v>
      </c>
      <c r="M24" s="61" t="s">
        <v>96</v>
      </c>
    </row>
    <row r="25" spans="1:13" s="53" customFormat="1" ht="26.25" customHeight="1" x14ac:dyDescent="0.2">
      <c r="A25" s="55">
        <v>23</v>
      </c>
      <c r="B25" s="65" t="s">
        <v>81</v>
      </c>
      <c r="C25" s="56">
        <f>'80M 2005'!L40</f>
        <v>0</v>
      </c>
      <c r="D25" s="64">
        <f>'80M 2005'!M40</f>
        <v>0</v>
      </c>
      <c r="E25" s="64">
        <f>'80M 2005'!N40</f>
        <v>0</v>
      </c>
      <c r="F25" s="57">
        <f>'80M 2005'!O40</f>
        <v>0</v>
      </c>
      <c r="G25" s="58">
        <f>'80M 2005'!H40</f>
        <v>0</v>
      </c>
      <c r="H25" s="57" t="s">
        <v>67</v>
      </c>
      <c r="I25" s="63"/>
      <c r="J25" s="57" t="str">
        <f>'YARIŞMA BİLGİLERİ'!$F$21</f>
        <v>2005-2006-2007-2008-2009  DOĞUMLU ERKEKLER</v>
      </c>
      <c r="K25" s="60" t="str">
        <f t="shared" si="0"/>
        <v>İZMİR-TÜRKİYE’NİN EN HIZLISI İL SEÇME YARIŞLARI</v>
      </c>
      <c r="L25" s="63">
        <f>'80M 2005'!N$4</f>
        <v>0</v>
      </c>
      <c r="M25" s="61" t="s">
        <v>96</v>
      </c>
    </row>
    <row r="26" spans="1:13" s="53" customFormat="1" ht="26.25" customHeight="1" x14ac:dyDescent="0.2">
      <c r="A26" s="55">
        <v>24</v>
      </c>
      <c r="B26" s="65" t="s">
        <v>81</v>
      </c>
      <c r="C26" s="56">
        <f>'80M 2005'!L41</f>
        <v>0</v>
      </c>
      <c r="D26" s="64">
        <f>'80M 2005'!M41</f>
        <v>0</v>
      </c>
      <c r="E26" s="64">
        <f>'80M 2005'!N41</f>
        <v>0</v>
      </c>
      <c r="F26" s="57">
        <f>'80M 2005'!O41</f>
        <v>0</v>
      </c>
      <c r="G26" s="58">
        <f>'80M 2005'!H41</f>
        <v>0</v>
      </c>
      <c r="H26" s="57" t="s">
        <v>67</v>
      </c>
      <c r="I26" s="63"/>
      <c r="J26" s="57" t="str">
        <f>'YARIŞMA BİLGİLERİ'!$F$21</f>
        <v>2005-2006-2007-2008-2009  DOĞUMLU ERKEKLER</v>
      </c>
      <c r="K26" s="60" t="str">
        <f t="shared" si="0"/>
        <v>İZMİR-TÜRKİYE’NİN EN HIZLISI İL SEÇME YARIŞLARI</v>
      </c>
      <c r="L26" s="63">
        <f>'80M 2005'!N$4</f>
        <v>0</v>
      </c>
      <c r="M26" s="61" t="s">
        <v>96</v>
      </c>
    </row>
    <row r="27" spans="1:13" s="53" customFormat="1" ht="26.25" customHeight="1" x14ac:dyDescent="0.2">
      <c r="A27" s="55">
        <v>25</v>
      </c>
      <c r="B27" s="65" t="s">
        <v>81</v>
      </c>
      <c r="C27" s="56">
        <f>'80M 2005'!L42</f>
        <v>0</v>
      </c>
      <c r="D27" s="64">
        <f>'80M 2005'!M42</f>
        <v>0</v>
      </c>
      <c r="E27" s="64">
        <f>'80M 2005'!N42</f>
        <v>0</v>
      </c>
      <c r="F27" s="57">
        <f>'80M 2005'!O42</f>
        <v>0</v>
      </c>
      <c r="G27" s="58">
        <f>'80M 2005'!H42</f>
        <v>0</v>
      </c>
      <c r="H27" s="57" t="s">
        <v>67</v>
      </c>
      <c r="I27" s="63"/>
      <c r="J27" s="57" t="str">
        <f>'YARIŞMA BİLGİLERİ'!$F$21</f>
        <v>2005-2006-2007-2008-2009  DOĞUMLU ERKEKLER</v>
      </c>
      <c r="K27" s="60" t="str">
        <f t="shared" si="0"/>
        <v>İZMİR-TÜRKİYE’NİN EN HIZLISI İL SEÇME YARIŞLARI</v>
      </c>
      <c r="L27" s="63">
        <f>'80M 2005'!N$4</f>
        <v>0</v>
      </c>
      <c r="M27" s="61" t="s">
        <v>96</v>
      </c>
    </row>
    <row r="28" spans="1:13" s="53" customFormat="1" ht="26.25" customHeight="1" x14ac:dyDescent="0.2">
      <c r="A28" s="55">
        <v>26</v>
      </c>
      <c r="B28" s="65" t="s">
        <v>81</v>
      </c>
      <c r="C28" s="56">
        <f>'80M 2005'!L43</f>
        <v>0</v>
      </c>
      <c r="D28" s="64">
        <f>'80M 2005'!M43</f>
        <v>0</v>
      </c>
      <c r="E28" s="64">
        <f>'80M 2005'!N43</f>
        <v>0</v>
      </c>
      <c r="F28" s="57">
        <f>'80M 2005'!O43</f>
        <v>0</v>
      </c>
      <c r="G28" s="58">
        <f>'80M 2005'!H43</f>
        <v>0</v>
      </c>
      <c r="H28" s="57" t="s">
        <v>67</v>
      </c>
      <c r="I28" s="63"/>
      <c r="J28" s="57" t="str">
        <f>'YARIŞMA BİLGİLERİ'!$F$21</f>
        <v>2005-2006-2007-2008-2009  DOĞUMLU ERKEKLER</v>
      </c>
      <c r="K28" s="60" t="str">
        <f t="shared" si="0"/>
        <v>İZMİR-TÜRKİYE’NİN EN HIZLISI İL SEÇME YARIŞLARI</v>
      </c>
      <c r="L28" s="63">
        <f>'80M 2005'!N$4</f>
        <v>0</v>
      </c>
      <c r="M28" s="61" t="s">
        <v>96</v>
      </c>
    </row>
    <row r="29" spans="1:13" s="53" customFormat="1" ht="26.25" customHeight="1" x14ac:dyDescent="0.2">
      <c r="A29" s="55">
        <v>27</v>
      </c>
      <c r="B29" s="65" t="s">
        <v>81</v>
      </c>
      <c r="C29" s="56">
        <f>'80M 2005'!L44</f>
        <v>0</v>
      </c>
      <c r="D29" s="64">
        <f>'80M 2005'!M44</f>
        <v>0</v>
      </c>
      <c r="E29" s="64">
        <f>'80M 2005'!N44</f>
        <v>0</v>
      </c>
      <c r="F29" s="57">
        <f>'80M 2005'!O44</f>
        <v>0</v>
      </c>
      <c r="G29" s="58">
        <f>'80M 2005'!H44</f>
        <v>0</v>
      </c>
      <c r="H29" s="57" t="s">
        <v>67</v>
      </c>
      <c r="I29" s="63"/>
      <c r="J29" s="57" t="str">
        <f>'YARIŞMA BİLGİLERİ'!$F$21</f>
        <v>2005-2006-2007-2008-2009  DOĞUMLU ERKEKLER</v>
      </c>
      <c r="K29" s="60" t="str">
        <f t="shared" si="0"/>
        <v>İZMİR-TÜRKİYE’NİN EN HIZLISI İL SEÇME YARIŞLARI</v>
      </c>
      <c r="L29" s="63">
        <f>'80M 2005'!N$4</f>
        <v>0</v>
      </c>
      <c r="M29" s="61" t="s">
        <v>96</v>
      </c>
    </row>
    <row r="30" spans="1:13" s="53" customFormat="1" ht="26.25" customHeight="1" x14ac:dyDescent="0.2">
      <c r="A30" s="55">
        <v>28</v>
      </c>
      <c r="B30" s="65" t="s">
        <v>81</v>
      </c>
      <c r="C30" s="56">
        <f>'80M 2005'!L45</f>
        <v>0</v>
      </c>
      <c r="D30" s="64">
        <f>'80M 2005'!M45</f>
        <v>0</v>
      </c>
      <c r="E30" s="64">
        <f>'80M 2005'!N45</f>
        <v>0</v>
      </c>
      <c r="F30" s="57">
        <f>'80M 2005'!O45</f>
        <v>0</v>
      </c>
      <c r="G30" s="58">
        <f>'80M 2005'!H45</f>
        <v>0</v>
      </c>
      <c r="H30" s="57" t="s">
        <v>67</v>
      </c>
      <c r="I30" s="63"/>
      <c r="J30" s="57" t="str">
        <f>'YARIŞMA BİLGİLERİ'!$F$21</f>
        <v>2005-2006-2007-2008-2009  DOĞUMLU ERKEKLER</v>
      </c>
      <c r="K30" s="60" t="str">
        <f t="shared" si="0"/>
        <v>İZMİR-TÜRKİYE’NİN EN HIZLISI İL SEÇME YARIŞLARI</v>
      </c>
      <c r="L30" s="63">
        <f>'80M 2005'!N$4</f>
        <v>0</v>
      </c>
      <c r="M30" s="61" t="s">
        <v>96</v>
      </c>
    </row>
    <row r="31" spans="1:13" s="53" customFormat="1" ht="26.25" customHeight="1" x14ac:dyDescent="0.2">
      <c r="A31" s="55">
        <v>83</v>
      </c>
      <c r="B31" s="93" t="s">
        <v>87</v>
      </c>
      <c r="C31" s="95" t="e">
        <f>#REF!</f>
        <v>#REF!</v>
      </c>
      <c r="D31" s="97" t="e">
        <f>#REF!</f>
        <v>#REF!</v>
      </c>
      <c r="E31" s="97" t="e">
        <f>#REF!</f>
        <v>#REF!</v>
      </c>
      <c r="F31" s="98" t="e">
        <f>#REF!</f>
        <v>#REF!</v>
      </c>
      <c r="G31" s="96" t="e">
        <f>#REF!</f>
        <v>#REF!</v>
      </c>
      <c r="H31" s="63" t="s">
        <v>82</v>
      </c>
      <c r="I31" s="105"/>
      <c r="J31" s="57" t="str">
        <f>'YARIŞMA BİLGİLERİ'!$F$21</f>
        <v>2005-2006-2007-2008-2009  DOĞUMLU ERKEKLER</v>
      </c>
      <c r="K31" s="106" t="str">
        <f t="shared" si="0"/>
        <v>İZMİR-TÜRKİYE’NİN EN HIZLISI İL SEÇME YARIŞLARI</v>
      </c>
      <c r="L31" s="61" t="e">
        <f>#REF!</f>
        <v>#REF!</v>
      </c>
      <c r="M31" s="61" t="s">
        <v>96</v>
      </c>
    </row>
    <row r="32" spans="1:13" s="53" customFormat="1" ht="26.25" customHeight="1" x14ac:dyDescent="0.2">
      <c r="A32" s="55">
        <v>84</v>
      </c>
      <c r="B32" s="93" t="s">
        <v>87</v>
      </c>
      <c r="C32" s="95" t="e">
        <f>#REF!</f>
        <v>#REF!</v>
      </c>
      <c r="D32" s="97" t="e">
        <f>#REF!</f>
        <v>#REF!</v>
      </c>
      <c r="E32" s="97" t="e">
        <f>#REF!</f>
        <v>#REF!</v>
      </c>
      <c r="F32" s="98" t="e">
        <f>#REF!</f>
        <v>#REF!</v>
      </c>
      <c r="G32" s="96" t="e">
        <f>#REF!</f>
        <v>#REF!</v>
      </c>
      <c r="H32" s="63" t="s">
        <v>82</v>
      </c>
      <c r="I32" s="105"/>
      <c r="J32" s="57" t="str">
        <f>'YARIŞMA BİLGİLERİ'!$F$21</f>
        <v>2005-2006-2007-2008-2009  DOĞUMLU ERKEKLER</v>
      </c>
      <c r="K32" s="106" t="str">
        <f t="shared" si="0"/>
        <v>İZMİR-TÜRKİYE’NİN EN HIZLISI İL SEÇME YARIŞLARI</v>
      </c>
      <c r="L32" s="61" t="e">
        <f>#REF!</f>
        <v>#REF!</v>
      </c>
      <c r="M32" s="61" t="s">
        <v>96</v>
      </c>
    </row>
    <row r="33" spans="1:13" s="53" customFormat="1" ht="26.25" customHeight="1" x14ac:dyDescent="0.2">
      <c r="A33" s="55">
        <v>85</v>
      </c>
      <c r="B33" s="93" t="s">
        <v>87</v>
      </c>
      <c r="C33" s="95" t="e">
        <f>#REF!</f>
        <v>#REF!</v>
      </c>
      <c r="D33" s="97" t="e">
        <f>#REF!</f>
        <v>#REF!</v>
      </c>
      <c r="E33" s="97" t="e">
        <f>#REF!</f>
        <v>#REF!</v>
      </c>
      <c r="F33" s="98" t="e">
        <f>#REF!</f>
        <v>#REF!</v>
      </c>
      <c r="G33" s="96" t="e">
        <f>#REF!</f>
        <v>#REF!</v>
      </c>
      <c r="H33" s="63" t="s">
        <v>82</v>
      </c>
      <c r="I33" s="105"/>
      <c r="J33" s="57" t="str">
        <f>'YARIŞMA BİLGİLERİ'!$F$21</f>
        <v>2005-2006-2007-2008-2009  DOĞUMLU ERKEKLER</v>
      </c>
      <c r="K33" s="106" t="str">
        <f t="shared" si="0"/>
        <v>İZMİR-TÜRKİYE’NİN EN HIZLISI İL SEÇME YARIŞLARI</v>
      </c>
      <c r="L33" s="61" t="e">
        <f>#REF!</f>
        <v>#REF!</v>
      </c>
      <c r="M33" s="61" t="s">
        <v>96</v>
      </c>
    </row>
    <row r="34" spans="1:13" s="53" customFormat="1" ht="26.25" customHeight="1" x14ac:dyDescent="0.2">
      <c r="A34" s="55">
        <v>86</v>
      </c>
      <c r="B34" s="93" t="s">
        <v>87</v>
      </c>
      <c r="C34" s="95" t="e">
        <f>#REF!</f>
        <v>#REF!</v>
      </c>
      <c r="D34" s="97" t="e">
        <f>#REF!</f>
        <v>#REF!</v>
      </c>
      <c r="E34" s="97" t="e">
        <f>#REF!</f>
        <v>#REF!</v>
      </c>
      <c r="F34" s="98" t="e">
        <f>#REF!</f>
        <v>#REF!</v>
      </c>
      <c r="G34" s="96" t="e">
        <f>#REF!</f>
        <v>#REF!</v>
      </c>
      <c r="H34" s="63" t="s">
        <v>82</v>
      </c>
      <c r="I34" s="105"/>
      <c r="J34" s="57" t="str">
        <f>'YARIŞMA BİLGİLERİ'!$F$21</f>
        <v>2005-2006-2007-2008-2009  DOĞUMLU ERKEKLER</v>
      </c>
      <c r="K34" s="106" t="str">
        <f t="shared" si="0"/>
        <v>İZMİR-TÜRKİYE’NİN EN HIZLISI İL SEÇME YARIŞLARI</v>
      </c>
      <c r="L34" s="61" t="e">
        <f>#REF!</f>
        <v>#REF!</v>
      </c>
      <c r="M34" s="61" t="s">
        <v>96</v>
      </c>
    </row>
    <row r="35" spans="1:13" s="53" customFormat="1" ht="26.25" customHeight="1" x14ac:dyDescent="0.2">
      <c r="A35" s="55">
        <v>87</v>
      </c>
      <c r="B35" s="93" t="s">
        <v>87</v>
      </c>
      <c r="C35" s="95" t="e">
        <f>#REF!</f>
        <v>#REF!</v>
      </c>
      <c r="D35" s="97" t="e">
        <f>#REF!</f>
        <v>#REF!</v>
      </c>
      <c r="E35" s="97" t="e">
        <f>#REF!</f>
        <v>#REF!</v>
      </c>
      <c r="F35" s="98" t="e">
        <f>#REF!</f>
        <v>#REF!</v>
      </c>
      <c r="G35" s="96" t="e">
        <f>#REF!</f>
        <v>#REF!</v>
      </c>
      <c r="H35" s="63" t="s">
        <v>82</v>
      </c>
      <c r="I35" s="105"/>
      <c r="J35" s="57" t="str">
        <f>'YARIŞMA BİLGİLERİ'!$F$21</f>
        <v>2005-2006-2007-2008-2009  DOĞUMLU ERKEKLER</v>
      </c>
      <c r="K35" s="106" t="str">
        <f t="shared" si="0"/>
        <v>İZMİR-TÜRKİYE’NİN EN HIZLISI İL SEÇME YARIŞLARI</v>
      </c>
      <c r="L35" s="61" t="e">
        <f>#REF!</f>
        <v>#REF!</v>
      </c>
      <c r="M35" s="61" t="s">
        <v>96</v>
      </c>
    </row>
    <row r="36" spans="1:13" s="53" customFormat="1" ht="26.25" customHeight="1" x14ac:dyDescent="0.2">
      <c r="A36" s="55">
        <v>88</v>
      </c>
      <c r="B36" s="93" t="s">
        <v>87</v>
      </c>
      <c r="C36" s="95" t="e">
        <f>#REF!</f>
        <v>#REF!</v>
      </c>
      <c r="D36" s="97" t="e">
        <f>#REF!</f>
        <v>#REF!</v>
      </c>
      <c r="E36" s="97" t="e">
        <f>#REF!</f>
        <v>#REF!</v>
      </c>
      <c r="F36" s="98" t="e">
        <f>#REF!</f>
        <v>#REF!</v>
      </c>
      <c r="G36" s="96" t="e">
        <f>#REF!</f>
        <v>#REF!</v>
      </c>
      <c r="H36" s="63" t="s">
        <v>82</v>
      </c>
      <c r="I36" s="105"/>
      <c r="J36" s="57" t="str">
        <f>'YARIŞMA BİLGİLERİ'!$F$21</f>
        <v>2005-2006-2007-2008-2009  DOĞUMLU ERKEKLER</v>
      </c>
      <c r="K36" s="106" t="str">
        <f t="shared" si="0"/>
        <v>İZMİR-TÜRKİYE’NİN EN HIZLISI İL SEÇME YARIŞLARI</v>
      </c>
      <c r="L36" s="61" t="e">
        <f>#REF!</f>
        <v>#REF!</v>
      </c>
      <c r="M36" s="61" t="s">
        <v>96</v>
      </c>
    </row>
    <row r="37" spans="1:13" s="53" customFormat="1" ht="26.25" customHeight="1" x14ac:dyDescent="0.2">
      <c r="A37" s="55">
        <v>89</v>
      </c>
      <c r="B37" s="93" t="s">
        <v>87</v>
      </c>
      <c r="C37" s="95" t="e">
        <f>#REF!</f>
        <v>#REF!</v>
      </c>
      <c r="D37" s="97" t="e">
        <f>#REF!</f>
        <v>#REF!</v>
      </c>
      <c r="E37" s="97" t="e">
        <f>#REF!</f>
        <v>#REF!</v>
      </c>
      <c r="F37" s="98" t="e">
        <f>#REF!</f>
        <v>#REF!</v>
      </c>
      <c r="G37" s="96" t="e">
        <f>#REF!</f>
        <v>#REF!</v>
      </c>
      <c r="H37" s="63" t="s">
        <v>82</v>
      </c>
      <c r="I37" s="105"/>
      <c r="J37" s="57" t="str">
        <f>'YARIŞMA BİLGİLERİ'!$F$21</f>
        <v>2005-2006-2007-2008-2009  DOĞUMLU ERKEKLER</v>
      </c>
      <c r="K37" s="106" t="str">
        <f t="shared" si="0"/>
        <v>İZMİR-TÜRKİYE’NİN EN HIZLISI İL SEÇME YARIŞLARI</v>
      </c>
      <c r="L37" s="61" t="e">
        <f>#REF!</f>
        <v>#REF!</v>
      </c>
      <c r="M37" s="61" t="s">
        <v>96</v>
      </c>
    </row>
    <row r="38" spans="1:13" s="53" customFormat="1" ht="26.25" customHeight="1" x14ac:dyDescent="0.2">
      <c r="A38" s="55">
        <v>90</v>
      </c>
      <c r="B38" s="93" t="s">
        <v>87</v>
      </c>
      <c r="C38" s="95" t="e">
        <f>#REF!</f>
        <v>#REF!</v>
      </c>
      <c r="D38" s="97" t="e">
        <f>#REF!</f>
        <v>#REF!</v>
      </c>
      <c r="E38" s="97" t="e">
        <f>#REF!</f>
        <v>#REF!</v>
      </c>
      <c r="F38" s="98" t="e">
        <f>#REF!</f>
        <v>#REF!</v>
      </c>
      <c r="G38" s="96" t="e">
        <f>#REF!</f>
        <v>#REF!</v>
      </c>
      <c r="H38" s="63" t="s">
        <v>82</v>
      </c>
      <c r="I38" s="105"/>
      <c r="J38" s="57" t="str">
        <f>'YARIŞMA BİLGİLERİ'!$F$21</f>
        <v>2005-2006-2007-2008-2009  DOĞUMLU ERKEKLER</v>
      </c>
      <c r="K38" s="106" t="str">
        <f t="shared" si="0"/>
        <v>İZMİR-TÜRKİYE’NİN EN HIZLISI İL SEÇME YARIŞLARI</v>
      </c>
      <c r="L38" s="61" t="e">
        <f>#REF!</f>
        <v>#REF!</v>
      </c>
      <c r="M38" s="61" t="s">
        <v>96</v>
      </c>
    </row>
    <row r="39" spans="1:13" s="53" customFormat="1" ht="26.25" customHeight="1" x14ac:dyDescent="0.2">
      <c r="A39" s="55">
        <v>91</v>
      </c>
      <c r="B39" s="93" t="s">
        <v>87</v>
      </c>
      <c r="C39" s="95" t="e">
        <f>#REF!</f>
        <v>#REF!</v>
      </c>
      <c r="D39" s="97" t="e">
        <f>#REF!</f>
        <v>#REF!</v>
      </c>
      <c r="E39" s="97" t="e">
        <f>#REF!</f>
        <v>#REF!</v>
      </c>
      <c r="F39" s="98" t="e">
        <f>#REF!</f>
        <v>#REF!</v>
      </c>
      <c r="G39" s="96" t="e">
        <f>#REF!</f>
        <v>#REF!</v>
      </c>
      <c r="H39" s="63" t="s">
        <v>82</v>
      </c>
      <c r="I39" s="105"/>
      <c r="J39" s="57" t="str">
        <f>'YARIŞMA BİLGİLERİ'!$F$21</f>
        <v>2005-2006-2007-2008-2009  DOĞUMLU ERKEKLER</v>
      </c>
      <c r="K39" s="106" t="str">
        <f t="shared" si="0"/>
        <v>İZMİR-TÜRKİYE’NİN EN HIZLISI İL SEÇME YARIŞLARI</v>
      </c>
      <c r="L39" s="61" t="e">
        <f>#REF!</f>
        <v>#REF!</v>
      </c>
      <c r="M39" s="61" t="s">
        <v>96</v>
      </c>
    </row>
    <row r="40" spans="1:13" s="53" customFormat="1" ht="26.25" customHeight="1" x14ac:dyDescent="0.2">
      <c r="A40" s="55">
        <v>92</v>
      </c>
      <c r="B40" s="93" t="s">
        <v>87</v>
      </c>
      <c r="C40" s="95" t="e">
        <f>#REF!</f>
        <v>#REF!</v>
      </c>
      <c r="D40" s="97" t="e">
        <f>#REF!</f>
        <v>#REF!</v>
      </c>
      <c r="E40" s="97" t="e">
        <f>#REF!</f>
        <v>#REF!</v>
      </c>
      <c r="F40" s="98" t="e">
        <f>#REF!</f>
        <v>#REF!</v>
      </c>
      <c r="G40" s="96" t="e">
        <f>#REF!</f>
        <v>#REF!</v>
      </c>
      <c r="H40" s="63" t="s">
        <v>82</v>
      </c>
      <c r="I40" s="105"/>
      <c r="J40" s="57" t="str">
        <f>'YARIŞMA BİLGİLERİ'!$F$21</f>
        <v>2005-2006-2007-2008-2009  DOĞUMLU ERKEKLER</v>
      </c>
      <c r="K40" s="106" t="str">
        <f t="shared" si="0"/>
        <v>İZMİR-TÜRKİYE’NİN EN HIZLISI İL SEÇME YARIŞLARI</v>
      </c>
      <c r="L40" s="61" t="e">
        <f>#REF!</f>
        <v>#REF!</v>
      </c>
      <c r="M40" s="61" t="s">
        <v>96</v>
      </c>
    </row>
    <row r="41" spans="1:13" s="53" customFormat="1" ht="26.25" customHeight="1" x14ac:dyDescent="0.2">
      <c r="A41" s="55">
        <v>93</v>
      </c>
      <c r="B41" s="93" t="s">
        <v>87</v>
      </c>
      <c r="C41" s="95" t="e">
        <f>#REF!</f>
        <v>#REF!</v>
      </c>
      <c r="D41" s="97" t="e">
        <f>#REF!</f>
        <v>#REF!</v>
      </c>
      <c r="E41" s="97" t="e">
        <f>#REF!</f>
        <v>#REF!</v>
      </c>
      <c r="F41" s="98" t="e">
        <f>#REF!</f>
        <v>#REF!</v>
      </c>
      <c r="G41" s="96" t="e">
        <f>#REF!</f>
        <v>#REF!</v>
      </c>
      <c r="H41" s="63" t="s">
        <v>82</v>
      </c>
      <c r="I41" s="105"/>
      <c r="J41" s="57" t="str">
        <f>'YARIŞMA BİLGİLERİ'!$F$21</f>
        <v>2005-2006-2007-2008-2009  DOĞUMLU ERKEKLER</v>
      </c>
      <c r="K41" s="106" t="str">
        <f t="shared" si="0"/>
        <v>İZMİR-TÜRKİYE’NİN EN HIZLISI İL SEÇME YARIŞLARI</v>
      </c>
      <c r="L41" s="61" t="e">
        <f>#REF!</f>
        <v>#REF!</v>
      </c>
      <c r="M41" s="61" t="s">
        <v>96</v>
      </c>
    </row>
    <row r="42" spans="1:13" s="53" customFormat="1" ht="26.25" customHeight="1" x14ac:dyDescent="0.2">
      <c r="A42" s="55">
        <v>94</v>
      </c>
      <c r="B42" s="93" t="s">
        <v>87</v>
      </c>
      <c r="C42" s="95" t="e">
        <f>#REF!</f>
        <v>#REF!</v>
      </c>
      <c r="D42" s="97" t="e">
        <f>#REF!</f>
        <v>#REF!</v>
      </c>
      <c r="E42" s="97" t="e">
        <f>#REF!</f>
        <v>#REF!</v>
      </c>
      <c r="F42" s="98" t="e">
        <f>#REF!</f>
        <v>#REF!</v>
      </c>
      <c r="G42" s="96" t="e">
        <f>#REF!</f>
        <v>#REF!</v>
      </c>
      <c r="H42" s="63" t="s">
        <v>82</v>
      </c>
      <c r="I42" s="105"/>
      <c r="J42" s="57" t="str">
        <f>'YARIŞMA BİLGİLERİ'!$F$21</f>
        <v>2005-2006-2007-2008-2009  DOĞUMLU ERKEKLER</v>
      </c>
      <c r="K42" s="106" t="str">
        <f t="shared" si="0"/>
        <v>İZMİR-TÜRKİYE’NİN EN HIZLISI İL SEÇME YARIŞLARI</v>
      </c>
      <c r="L42" s="61" t="e">
        <f>#REF!</f>
        <v>#REF!</v>
      </c>
      <c r="M42" s="61" t="s">
        <v>96</v>
      </c>
    </row>
    <row r="43" spans="1:13" s="53" customFormat="1" ht="26.25" customHeight="1" x14ac:dyDescent="0.2">
      <c r="A43" s="55">
        <v>95</v>
      </c>
      <c r="B43" s="93" t="s">
        <v>87</v>
      </c>
      <c r="C43" s="95" t="e">
        <f>#REF!</f>
        <v>#REF!</v>
      </c>
      <c r="D43" s="97" t="e">
        <f>#REF!</f>
        <v>#REF!</v>
      </c>
      <c r="E43" s="97" t="e">
        <f>#REF!</f>
        <v>#REF!</v>
      </c>
      <c r="F43" s="98" t="e">
        <f>#REF!</f>
        <v>#REF!</v>
      </c>
      <c r="G43" s="96" t="e">
        <f>#REF!</f>
        <v>#REF!</v>
      </c>
      <c r="H43" s="63" t="s">
        <v>82</v>
      </c>
      <c r="I43" s="105"/>
      <c r="J43" s="57" t="str">
        <f>'YARIŞMA BİLGİLERİ'!$F$21</f>
        <v>2005-2006-2007-2008-2009  DOĞUMLU ERKEKLER</v>
      </c>
      <c r="K43" s="106" t="str">
        <f t="shared" si="0"/>
        <v>İZMİR-TÜRKİYE’NİN EN HIZLISI İL SEÇME YARIŞLARI</v>
      </c>
      <c r="L43" s="61" t="e">
        <f>#REF!</f>
        <v>#REF!</v>
      </c>
      <c r="M43" s="61" t="s">
        <v>96</v>
      </c>
    </row>
    <row r="44" spans="1:13" s="53" customFormat="1" ht="26.25" customHeight="1" x14ac:dyDescent="0.2">
      <c r="A44" s="55">
        <v>96</v>
      </c>
      <c r="B44" s="93" t="s">
        <v>87</v>
      </c>
      <c r="C44" s="95" t="e">
        <f>#REF!</f>
        <v>#REF!</v>
      </c>
      <c r="D44" s="97" t="e">
        <f>#REF!</f>
        <v>#REF!</v>
      </c>
      <c r="E44" s="97" t="e">
        <f>#REF!</f>
        <v>#REF!</v>
      </c>
      <c r="F44" s="98" t="e">
        <f>#REF!</f>
        <v>#REF!</v>
      </c>
      <c r="G44" s="96" t="e">
        <f>#REF!</f>
        <v>#REF!</v>
      </c>
      <c r="H44" s="63" t="s">
        <v>82</v>
      </c>
      <c r="I44" s="105"/>
      <c r="J44" s="57" t="str">
        <f>'YARIŞMA BİLGİLERİ'!$F$21</f>
        <v>2005-2006-2007-2008-2009  DOĞUMLU ERKEKLER</v>
      </c>
      <c r="K44" s="106" t="str">
        <f t="shared" si="0"/>
        <v>İZMİR-TÜRKİYE’NİN EN HIZLISI İL SEÇME YARIŞLARI</v>
      </c>
      <c r="L44" s="61" t="e">
        <f>#REF!</f>
        <v>#REF!</v>
      </c>
      <c r="M44" s="61" t="s">
        <v>96</v>
      </c>
    </row>
    <row r="45" spans="1:13" s="53" customFormat="1" ht="26.25" customHeight="1" x14ac:dyDescent="0.2">
      <c r="A45" s="55">
        <v>97</v>
      </c>
      <c r="B45" s="93" t="s">
        <v>87</v>
      </c>
      <c r="C45" s="95" t="e">
        <f>#REF!</f>
        <v>#REF!</v>
      </c>
      <c r="D45" s="97" t="e">
        <f>#REF!</f>
        <v>#REF!</v>
      </c>
      <c r="E45" s="97" t="e">
        <f>#REF!</f>
        <v>#REF!</v>
      </c>
      <c r="F45" s="98" t="e">
        <f>#REF!</f>
        <v>#REF!</v>
      </c>
      <c r="G45" s="96" t="e">
        <f>#REF!</f>
        <v>#REF!</v>
      </c>
      <c r="H45" s="63" t="s">
        <v>82</v>
      </c>
      <c r="I45" s="105"/>
      <c r="J45" s="57" t="str">
        <f>'YARIŞMA BİLGİLERİ'!$F$21</f>
        <v>2005-2006-2007-2008-2009  DOĞUMLU ERKEKLER</v>
      </c>
      <c r="K45" s="106" t="str">
        <f t="shared" si="0"/>
        <v>İZMİR-TÜRKİYE’NİN EN HIZLISI İL SEÇME YARIŞLARI</v>
      </c>
      <c r="L45" s="61" t="e">
        <f>#REF!</f>
        <v>#REF!</v>
      </c>
      <c r="M45" s="61" t="s">
        <v>96</v>
      </c>
    </row>
    <row r="46" spans="1:13" s="53" customFormat="1" ht="26.25" customHeight="1" x14ac:dyDescent="0.2">
      <c r="A46" s="55">
        <v>98</v>
      </c>
      <c r="B46" s="93" t="s">
        <v>87</v>
      </c>
      <c r="C46" s="95" t="e">
        <f>#REF!</f>
        <v>#REF!</v>
      </c>
      <c r="D46" s="97" t="e">
        <f>#REF!</f>
        <v>#REF!</v>
      </c>
      <c r="E46" s="97" t="e">
        <f>#REF!</f>
        <v>#REF!</v>
      </c>
      <c r="F46" s="98" t="e">
        <f>#REF!</f>
        <v>#REF!</v>
      </c>
      <c r="G46" s="96" t="e">
        <f>#REF!</f>
        <v>#REF!</v>
      </c>
      <c r="H46" s="63" t="s">
        <v>82</v>
      </c>
      <c r="I46" s="105"/>
      <c r="J46" s="57" t="str">
        <f>'YARIŞMA BİLGİLERİ'!$F$21</f>
        <v>2005-2006-2007-2008-2009  DOĞUMLU ERKEKLER</v>
      </c>
      <c r="K46" s="106" t="str">
        <f t="shared" si="0"/>
        <v>İZMİR-TÜRKİYE’NİN EN HIZLISI İL SEÇME YARIŞLARI</v>
      </c>
      <c r="L46" s="61" t="e">
        <f>#REF!</f>
        <v>#REF!</v>
      </c>
      <c r="M46" s="61" t="s">
        <v>96</v>
      </c>
    </row>
    <row r="47" spans="1:13" s="53" customFormat="1" ht="26.25" customHeight="1" x14ac:dyDescent="0.2">
      <c r="A47" s="55">
        <v>99</v>
      </c>
      <c r="B47" s="93" t="s">
        <v>87</v>
      </c>
      <c r="C47" s="95" t="e">
        <f>#REF!</f>
        <v>#REF!</v>
      </c>
      <c r="D47" s="97" t="e">
        <f>#REF!</f>
        <v>#REF!</v>
      </c>
      <c r="E47" s="97" t="e">
        <f>#REF!</f>
        <v>#REF!</v>
      </c>
      <c r="F47" s="98" t="e">
        <f>#REF!</f>
        <v>#REF!</v>
      </c>
      <c r="G47" s="96" t="e">
        <f>#REF!</f>
        <v>#REF!</v>
      </c>
      <c r="H47" s="63" t="s">
        <v>82</v>
      </c>
      <c r="I47" s="105"/>
      <c r="J47" s="57" t="str">
        <f>'YARIŞMA BİLGİLERİ'!$F$21</f>
        <v>2005-2006-2007-2008-2009  DOĞUMLU ERKEKLER</v>
      </c>
      <c r="K47" s="106" t="str">
        <f t="shared" si="0"/>
        <v>İZMİR-TÜRKİYE’NİN EN HIZLISI İL SEÇME YARIŞLARI</v>
      </c>
      <c r="L47" s="61" t="e">
        <f>#REF!</f>
        <v>#REF!</v>
      </c>
      <c r="M47" s="61" t="s">
        <v>96</v>
      </c>
    </row>
    <row r="48" spans="1:13" s="53" customFormat="1" ht="26.25" customHeight="1" x14ac:dyDescent="0.2">
      <c r="A48" s="55">
        <v>100</v>
      </c>
      <c r="B48" s="93" t="s">
        <v>87</v>
      </c>
      <c r="C48" s="95" t="e">
        <f>#REF!</f>
        <v>#REF!</v>
      </c>
      <c r="D48" s="97" t="e">
        <f>#REF!</f>
        <v>#REF!</v>
      </c>
      <c r="E48" s="97" t="e">
        <f>#REF!</f>
        <v>#REF!</v>
      </c>
      <c r="F48" s="98" t="e">
        <f>#REF!</f>
        <v>#REF!</v>
      </c>
      <c r="G48" s="96" t="e">
        <f>#REF!</f>
        <v>#REF!</v>
      </c>
      <c r="H48" s="63" t="s">
        <v>82</v>
      </c>
      <c r="I48" s="105"/>
      <c r="J48" s="57" t="str">
        <f>'YARIŞMA BİLGİLERİ'!$F$21</f>
        <v>2005-2006-2007-2008-2009  DOĞUMLU ERKEKLER</v>
      </c>
      <c r="K48" s="106" t="str">
        <f t="shared" si="0"/>
        <v>İZMİR-TÜRKİYE’NİN EN HIZLISI İL SEÇME YARIŞLARI</v>
      </c>
      <c r="L48" s="61" t="e">
        <f>#REF!</f>
        <v>#REF!</v>
      </c>
      <c r="M48" s="61" t="s">
        <v>96</v>
      </c>
    </row>
    <row r="49" spans="1:13" s="53" customFormat="1" ht="26.25" customHeight="1" x14ac:dyDescent="0.2">
      <c r="A49" s="55">
        <v>101</v>
      </c>
      <c r="B49" s="93" t="s">
        <v>87</v>
      </c>
      <c r="C49" s="95" t="e">
        <f>#REF!</f>
        <v>#REF!</v>
      </c>
      <c r="D49" s="97" t="e">
        <f>#REF!</f>
        <v>#REF!</v>
      </c>
      <c r="E49" s="97" t="e">
        <f>#REF!</f>
        <v>#REF!</v>
      </c>
      <c r="F49" s="98" t="e">
        <f>#REF!</f>
        <v>#REF!</v>
      </c>
      <c r="G49" s="96" t="e">
        <f>#REF!</f>
        <v>#REF!</v>
      </c>
      <c r="H49" s="63" t="s">
        <v>82</v>
      </c>
      <c r="I49" s="105"/>
      <c r="J49" s="57" t="str">
        <f>'YARIŞMA BİLGİLERİ'!$F$21</f>
        <v>2005-2006-2007-2008-2009  DOĞUMLU ERKEKLER</v>
      </c>
      <c r="K49" s="106" t="str">
        <f t="shared" si="0"/>
        <v>İZMİR-TÜRKİYE’NİN EN HIZLISI İL SEÇME YARIŞLARI</v>
      </c>
      <c r="L49" s="61" t="e">
        <f>#REF!</f>
        <v>#REF!</v>
      </c>
      <c r="M49" s="61" t="s">
        <v>96</v>
      </c>
    </row>
    <row r="50" spans="1:13" s="53" customFormat="1" ht="26.25" customHeight="1" x14ac:dyDescent="0.2">
      <c r="A50" s="55">
        <v>102</v>
      </c>
      <c r="B50" s="93" t="s">
        <v>87</v>
      </c>
      <c r="C50" s="95" t="e">
        <f>#REF!</f>
        <v>#REF!</v>
      </c>
      <c r="D50" s="97" t="e">
        <f>#REF!</f>
        <v>#REF!</v>
      </c>
      <c r="E50" s="97" t="e">
        <f>#REF!</f>
        <v>#REF!</v>
      </c>
      <c r="F50" s="98" t="e">
        <f>#REF!</f>
        <v>#REF!</v>
      </c>
      <c r="G50" s="96" t="e">
        <f>#REF!</f>
        <v>#REF!</v>
      </c>
      <c r="H50" s="63" t="s">
        <v>82</v>
      </c>
      <c r="I50" s="105"/>
      <c r="J50" s="57" t="str">
        <f>'YARIŞMA BİLGİLERİ'!$F$21</f>
        <v>2005-2006-2007-2008-2009  DOĞUMLU ERKEKLER</v>
      </c>
      <c r="K50" s="106" t="str">
        <f t="shared" si="0"/>
        <v>İZMİR-TÜRKİYE’NİN EN HIZLISI İL SEÇME YARIŞLARI</v>
      </c>
      <c r="L50" s="61" t="e">
        <f>#REF!</f>
        <v>#REF!</v>
      </c>
      <c r="M50" s="61" t="s">
        <v>96</v>
      </c>
    </row>
    <row r="51" spans="1:13" s="53" customFormat="1" ht="26.25" customHeight="1" x14ac:dyDescent="0.2">
      <c r="A51" s="55">
        <v>103</v>
      </c>
      <c r="B51" s="93" t="s">
        <v>87</v>
      </c>
      <c r="C51" s="95" t="e">
        <f>#REF!</f>
        <v>#REF!</v>
      </c>
      <c r="D51" s="97" t="e">
        <f>#REF!</f>
        <v>#REF!</v>
      </c>
      <c r="E51" s="97" t="e">
        <f>#REF!</f>
        <v>#REF!</v>
      </c>
      <c r="F51" s="98" t="e">
        <f>#REF!</f>
        <v>#REF!</v>
      </c>
      <c r="G51" s="96" t="e">
        <f>#REF!</f>
        <v>#REF!</v>
      </c>
      <c r="H51" s="63" t="s">
        <v>82</v>
      </c>
      <c r="I51" s="105"/>
      <c r="J51" s="57" t="str">
        <f>'YARIŞMA BİLGİLERİ'!$F$21</f>
        <v>2005-2006-2007-2008-2009  DOĞUMLU ERKEKLER</v>
      </c>
      <c r="K51" s="106" t="str">
        <f t="shared" si="0"/>
        <v>İZMİR-TÜRKİYE’NİN EN HIZLISI İL SEÇME YARIŞLARI</v>
      </c>
      <c r="L51" s="61" t="e">
        <f>#REF!</f>
        <v>#REF!</v>
      </c>
      <c r="M51" s="61" t="s">
        <v>96</v>
      </c>
    </row>
    <row r="52" spans="1:13" s="53" customFormat="1" ht="26.25" customHeight="1" x14ac:dyDescent="0.2">
      <c r="A52" s="55">
        <v>104</v>
      </c>
      <c r="B52" s="93" t="s">
        <v>87</v>
      </c>
      <c r="C52" s="95" t="e">
        <f>#REF!</f>
        <v>#REF!</v>
      </c>
      <c r="D52" s="97" t="e">
        <f>#REF!</f>
        <v>#REF!</v>
      </c>
      <c r="E52" s="97" t="e">
        <f>#REF!</f>
        <v>#REF!</v>
      </c>
      <c r="F52" s="98" t="e">
        <f>#REF!</f>
        <v>#REF!</v>
      </c>
      <c r="G52" s="96" t="e">
        <f>#REF!</f>
        <v>#REF!</v>
      </c>
      <c r="H52" s="63" t="s">
        <v>82</v>
      </c>
      <c r="I52" s="105"/>
      <c r="J52" s="57" t="str">
        <f>'YARIŞMA BİLGİLERİ'!$F$21</f>
        <v>2005-2006-2007-2008-2009  DOĞUMLU ERKEKLER</v>
      </c>
      <c r="K52" s="106" t="str">
        <f t="shared" si="0"/>
        <v>İZMİR-TÜRKİYE’NİN EN HIZLISI İL SEÇME YARIŞLARI</v>
      </c>
      <c r="L52" s="61" t="e">
        <f>#REF!</f>
        <v>#REF!</v>
      </c>
      <c r="M52" s="61" t="s">
        <v>96</v>
      </c>
    </row>
    <row r="53" spans="1:13" s="53" customFormat="1" ht="26.25" customHeight="1" x14ac:dyDescent="0.2">
      <c r="A53" s="55">
        <v>105</v>
      </c>
      <c r="B53" s="93" t="s">
        <v>87</v>
      </c>
      <c r="C53" s="95" t="e">
        <f>#REF!</f>
        <v>#REF!</v>
      </c>
      <c r="D53" s="97" t="e">
        <f>#REF!</f>
        <v>#REF!</v>
      </c>
      <c r="E53" s="97" t="e">
        <f>#REF!</f>
        <v>#REF!</v>
      </c>
      <c r="F53" s="98" t="e">
        <f>#REF!</f>
        <v>#REF!</v>
      </c>
      <c r="G53" s="96" t="e">
        <f>#REF!</f>
        <v>#REF!</v>
      </c>
      <c r="H53" s="63" t="s">
        <v>82</v>
      </c>
      <c r="I53" s="105"/>
      <c r="J53" s="57" t="str">
        <f>'YARIŞMA BİLGİLERİ'!$F$21</f>
        <v>2005-2006-2007-2008-2009  DOĞUMLU ERKEKLER</v>
      </c>
      <c r="K53" s="106" t="str">
        <f t="shared" si="0"/>
        <v>İZMİR-TÜRKİYE’NİN EN HIZLISI İL SEÇME YARIŞLARI</v>
      </c>
      <c r="L53" s="61" t="e">
        <f>#REF!</f>
        <v>#REF!</v>
      </c>
      <c r="M53" s="61" t="s">
        <v>96</v>
      </c>
    </row>
    <row r="54" spans="1:13" s="53" customFormat="1" ht="26.25" customHeight="1" x14ac:dyDescent="0.2">
      <c r="A54" s="55">
        <v>106</v>
      </c>
      <c r="B54" s="93" t="s">
        <v>87</v>
      </c>
      <c r="C54" s="95" t="e">
        <f>#REF!</f>
        <v>#REF!</v>
      </c>
      <c r="D54" s="97" t="e">
        <f>#REF!</f>
        <v>#REF!</v>
      </c>
      <c r="E54" s="97" t="e">
        <f>#REF!</f>
        <v>#REF!</v>
      </c>
      <c r="F54" s="98" t="e">
        <f>#REF!</f>
        <v>#REF!</v>
      </c>
      <c r="G54" s="96" t="e">
        <f>#REF!</f>
        <v>#REF!</v>
      </c>
      <c r="H54" s="63" t="s">
        <v>82</v>
      </c>
      <c r="I54" s="105"/>
      <c r="J54" s="57" t="str">
        <f>'YARIŞMA BİLGİLERİ'!$F$21</f>
        <v>2005-2006-2007-2008-2009  DOĞUMLU ERKEKLER</v>
      </c>
      <c r="K54" s="106" t="str">
        <f t="shared" si="0"/>
        <v>İZMİR-TÜRKİYE’NİN EN HIZLISI İL SEÇME YARIŞLARI</v>
      </c>
      <c r="L54" s="61" t="e">
        <f>#REF!</f>
        <v>#REF!</v>
      </c>
      <c r="M54" s="61" t="s">
        <v>96</v>
      </c>
    </row>
    <row r="55" spans="1:13" s="53" customFormat="1" ht="26.25" customHeight="1" x14ac:dyDescent="0.2">
      <c r="A55" s="55">
        <v>107</v>
      </c>
      <c r="B55" s="93" t="s">
        <v>87</v>
      </c>
      <c r="C55" s="95" t="e">
        <f>#REF!</f>
        <v>#REF!</v>
      </c>
      <c r="D55" s="97" t="e">
        <f>#REF!</f>
        <v>#REF!</v>
      </c>
      <c r="E55" s="97" t="e">
        <f>#REF!</f>
        <v>#REF!</v>
      </c>
      <c r="F55" s="98" t="e">
        <f>#REF!</f>
        <v>#REF!</v>
      </c>
      <c r="G55" s="96" t="e">
        <f>#REF!</f>
        <v>#REF!</v>
      </c>
      <c r="H55" s="63" t="s">
        <v>82</v>
      </c>
      <c r="I55" s="105"/>
      <c r="J55" s="57" t="str">
        <f>'YARIŞMA BİLGİLERİ'!$F$21</f>
        <v>2005-2006-2007-2008-2009  DOĞUMLU ERKEKLER</v>
      </c>
      <c r="K55" s="106" t="str">
        <f t="shared" si="0"/>
        <v>İZMİR-TÜRKİYE’NİN EN HIZLISI İL SEÇME YARIŞLARI</v>
      </c>
      <c r="L55" s="61" t="e">
        <f>#REF!</f>
        <v>#REF!</v>
      </c>
      <c r="M55" s="61" t="s">
        <v>96</v>
      </c>
    </row>
    <row r="56" spans="1:13" s="53" customFormat="1" ht="26.25" customHeight="1" x14ac:dyDescent="0.2">
      <c r="A56" s="55">
        <v>123</v>
      </c>
      <c r="B56" s="93" t="s">
        <v>87</v>
      </c>
      <c r="C56" s="95" t="e">
        <f>#REF!</f>
        <v>#REF!</v>
      </c>
      <c r="D56" s="97" t="e">
        <f>#REF!</f>
        <v>#REF!</v>
      </c>
      <c r="E56" s="97" t="e">
        <f>#REF!</f>
        <v>#REF!</v>
      </c>
      <c r="F56" s="98" t="e">
        <f>#REF!</f>
        <v>#REF!</v>
      </c>
      <c r="G56" s="96" t="e">
        <f>#REF!</f>
        <v>#REF!</v>
      </c>
      <c r="H56" s="63" t="s">
        <v>82</v>
      </c>
      <c r="I56" s="105"/>
      <c r="J56" s="57" t="str">
        <f>'YARIŞMA BİLGİLERİ'!$F$21</f>
        <v>2005-2006-2007-2008-2009  DOĞUMLU ERKEKLER</v>
      </c>
      <c r="K56" s="106" t="str">
        <f t="shared" si="0"/>
        <v>İZMİR-TÜRKİYE’NİN EN HIZLISI İL SEÇME YARIŞLARI</v>
      </c>
      <c r="L56" s="61" t="e">
        <f>#REF!</f>
        <v>#REF!</v>
      </c>
      <c r="M56" s="61" t="s">
        <v>96</v>
      </c>
    </row>
    <row r="57" spans="1:13" s="53" customFormat="1" ht="26.25" customHeight="1" x14ac:dyDescent="0.2">
      <c r="A57" s="55">
        <v>124</v>
      </c>
      <c r="B57" s="93" t="s">
        <v>87</v>
      </c>
      <c r="C57" s="95" t="e">
        <f>#REF!</f>
        <v>#REF!</v>
      </c>
      <c r="D57" s="97" t="e">
        <f>#REF!</f>
        <v>#REF!</v>
      </c>
      <c r="E57" s="97" t="e">
        <f>#REF!</f>
        <v>#REF!</v>
      </c>
      <c r="F57" s="98" t="e">
        <f>#REF!</f>
        <v>#REF!</v>
      </c>
      <c r="G57" s="96" t="e">
        <f>#REF!</f>
        <v>#REF!</v>
      </c>
      <c r="H57" s="63" t="s">
        <v>82</v>
      </c>
      <c r="I57" s="105"/>
      <c r="J57" s="57" t="str">
        <f>'YARIŞMA BİLGİLERİ'!$F$21</f>
        <v>2005-2006-2007-2008-2009  DOĞUMLU ERKEKLER</v>
      </c>
      <c r="K57" s="106" t="str">
        <f t="shared" si="0"/>
        <v>İZMİR-TÜRKİYE’NİN EN HIZLISI İL SEÇME YARIŞLARI</v>
      </c>
      <c r="L57" s="61" t="e">
        <f>#REF!</f>
        <v>#REF!</v>
      </c>
      <c r="M57" s="61" t="s">
        <v>96</v>
      </c>
    </row>
    <row r="58" spans="1:13" s="53" customFormat="1" ht="26.25" customHeight="1" x14ac:dyDescent="0.2">
      <c r="A58" s="55">
        <v>125</v>
      </c>
      <c r="B58" s="93" t="s">
        <v>87</v>
      </c>
      <c r="C58" s="95" t="e">
        <f>#REF!</f>
        <v>#REF!</v>
      </c>
      <c r="D58" s="97" t="e">
        <f>#REF!</f>
        <v>#REF!</v>
      </c>
      <c r="E58" s="97" t="e">
        <f>#REF!</f>
        <v>#REF!</v>
      </c>
      <c r="F58" s="98" t="e">
        <f>#REF!</f>
        <v>#REF!</v>
      </c>
      <c r="G58" s="96" t="e">
        <f>#REF!</f>
        <v>#REF!</v>
      </c>
      <c r="H58" s="63" t="s">
        <v>82</v>
      </c>
      <c r="I58" s="105"/>
      <c r="J58" s="57" t="str">
        <f>'YARIŞMA BİLGİLERİ'!$F$21</f>
        <v>2005-2006-2007-2008-2009  DOĞUMLU ERKEKLER</v>
      </c>
      <c r="K58" s="106" t="str">
        <f t="shared" si="0"/>
        <v>İZMİR-TÜRKİYE’NİN EN HIZLISI İL SEÇME YARIŞLARI</v>
      </c>
      <c r="L58" s="61" t="e">
        <f>#REF!</f>
        <v>#REF!</v>
      </c>
      <c r="M58" s="61" t="s">
        <v>96</v>
      </c>
    </row>
    <row r="59" spans="1:13" s="53" customFormat="1" ht="26.25" customHeight="1" x14ac:dyDescent="0.2">
      <c r="A59" s="55">
        <v>126</v>
      </c>
      <c r="B59" s="93" t="s">
        <v>88</v>
      </c>
      <c r="C59" s="95" t="e">
        <f>#REF!</f>
        <v>#REF!</v>
      </c>
      <c r="D59" s="97" t="e">
        <f>#REF!</f>
        <v>#REF!</v>
      </c>
      <c r="E59" s="97" t="e">
        <f>#REF!</f>
        <v>#REF!</v>
      </c>
      <c r="F59" s="99" t="e">
        <f>#REF!</f>
        <v>#REF!</v>
      </c>
      <c r="G59" s="96" t="e">
        <f>#REF!</f>
        <v>#REF!</v>
      </c>
      <c r="H59" s="63" t="s">
        <v>83</v>
      </c>
      <c r="I59" s="105"/>
      <c r="J59" s="57" t="str">
        <f>'YARIŞMA BİLGİLERİ'!$F$21</f>
        <v>2005-2006-2007-2008-2009  DOĞUMLU ERKEKLER</v>
      </c>
      <c r="K59" s="106" t="str">
        <f t="shared" si="0"/>
        <v>İZMİR-TÜRKİYE’NİN EN HIZLISI İL SEÇME YARIŞLARI</v>
      </c>
      <c r="L59" s="61" t="e">
        <f>#REF!</f>
        <v>#REF!</v>
      </c>
      <c r="M59" s="61" t="s">
        <v>96</v>
      </c>
    </row>
    <row r="60" spans="1:13" s="53" customFormat="1" ht="26.25" customHeight="1" x14ac:dyDescent="0.2">
      <c r="A60" s="55">
        <v>127</v>
      </c>
      <c r="B60" s="93" t="s">
        <v>88</v>
      </c>
      <c r="C60" s="95" t="e">
        <f>#REF!</f>
        <v>#REF!</v>
      </c>
      <c r="D60" s="97" t="e">
        <f>#REF!</f>
        <v>#REF!</v>
      </c>
      <c r="E60" s="97" t="e">
        <f>#REF!</f>
        <v>#REF!</v>
      </c>
      <c r="F60" s="99" t="e">
        <f>#REF!</f>
        <v>#REF!</v>
      </c>
      <c r="G60" s="96" t="e">
        <f>#REF!</f>
        <v>#REF!</v>
      </c>
      <c r="H60" s="63" t="s">
        <v>83</v>
      </c>
      <c r="I60" s="105"/>
      <c r="J60" s="57" t="str">
        <f>'YARIŞMA BİLGİLERİ'!$F$21</f>
        <v>2005-2006-2007-2008-2009  DOĞUMLU ERKEKLER</v>
      </c>
      <c r="K60" s="106" t="str">
        <f t="shared" si="0"/>
        <v>İZMİR-TÜRKİYE’NİN EN HIZLISI İL SEÇME YARIŞLARI</v>
      </c>
      <c r="L60" s="61" t="e">
        <f>#REF!</f>
        <v>#REF!</v>
      </c>
      <c r="M60" s="61" t="s">
        <v>96</v>
      </c>
    </row>
    <row r="61" spans="1:13" s="53" customFormat="1" ht="26.25" customHeight="1" x14ac:dyDescent="0.2">
      <c r="A61" s="55">
        <v>128</v>
      </c>
      <c r="B61" s="93" t="s">
        <v>88</v>
      </c>
      <c r="C61" s="95" t="e">
        <f>#REF!</f>
        <v>#REF!</v>
      </c>
      <c r="D61" s="97" t="e">
        <f>#REF!</f>
        <v>#REF!</v>
      </c>
      <c r="E61" s="97" t="e">
        <f>#REF!</f>
        <v>#REF!</v>
      </c>
      <c r="F61" s="99" t="e">
        <f>#REF!</f>
        <v>#REF!</v>
      </c>
      <c r="G61" s="96" t="e">
        <f>#REF!</f>
        <v>#REF!</v>
      </c>
      <c r="H61" s="63" t="s">
        <v>83</v>
      </c>
      <c r="I61" s="105"/>
      <c r="J61" s="57" t="str">
        <f>'YARIŞMA BİLGİLERİ'!$F$21</f>
        <v>2005-2006-2007-2008-2009  DOĞUMLU ERKEKLER</v>
      </c>
      <c r="K61" s="106" t="str">
        <f t="shared" si="0"/>
        <v>İZMİR-TÜRKİYE’NİN EN HIZLISI İL SEÇME YARIŞLARI</v>
      </c>
      <c r="L61" s="61" t="e">
        <f>#REF!</f>
        <v>#REF!</v>
      </c>
      <c r="M61" s="61" t="s">
        <v>96</v>
      </c>
    </row>
    <row r="62" spans="1:13" s="53" customFormat="1" ht="26.25" customHeight="1" x14ac:dyDescent="0.2">
      <c r="A62" s="55">
        <v>129</v>
      </c>
      <c r="B62" s="93" t="s">
        <v>88</v>
      </c>
      <c r="C62" s="95" t="e">
        <f>#REF!</f>
        <v>#REF!</v>
      </c>
      <c r="D62" s="97" t="e">
        <f>#REF!</f>
        <v>#REF!</v>
      </c>
      <c r="E62" s="97" t="e">
        <f>#REF!</f>
        <v>#REF!</v>
      </c>
      <c r="F62" s="99" t="e">
        <f>#REF!</f>
        <v>#REF!</v>
      </c>
      <c r="G62" s="96" t="e">
        <f>#REF!</f>
        <v>#REF!</v>
      </c>
      <c r="H62" s="63" t="s">
        <v>83</v>
      </c>
      <c r="I62" s="105"/>
      <c r="J62" s="57" t="str">
        <f>'YARIŞMA BİLGİLERİ'!$F$21</f>
        <v>2005-2006-2007-2008-2009  DOĞUMLU ERKEKLER</v>
      </c>
      <c r="K62" s="106" t="str">
        <f t="shared" si="0"/>
        <v>İZMİR-TÜRKİYE’NİN EN HIZLISI İL SEÇME YARIŞLARI</v>
      </c>
      <c r="L62" s="61" t="e">
        <f>#REF!</f>
        <v>#REF!</v>
      </c>
      <c r="M62" s="61" t="s">
        <v>96</v>
      </c>
    </row>
    <row r="63" spans="1:13" s="53" customFormat="1" ht="26.25" customHeight="1" x14ac:dyDescent="0.2">
      <c r="A63" s="55">
        <v>130</v>
      </c>
      <c r="B63" s="93" t="s">
        <v>88</v>
      </c>
      <c r="C63" s="95" t="e">
        <f>#REF!</f>
        <v>#REF!</v>
      </c>
      <c r="D63" s="97" t="e">
        <f>#REF!</f>
        <v>#REF!</v>
      </c>
      <c r="E63" s="97" t="e">
        <f>#REF!</f>
        <v>#REF!</v>
      </c>
      <c r="F63" s="99" t="e">
        <f>#REF!</f>
        <v>#REF!</v>
      </c>
      <c r="G63" s="96" t="e">
        <f>#REF!</f>
        <v>#REF!</v>
      </c>
      <c r="H63" s="63" t="s">
        <v>83</v>
      </c>
      <c r="I63" s="105"/>
      <c r="J63" s="57" t="str">
        <f>'YARIŞMA BİLGİLERİ'!$F$21</f>
        <v>2005-2006-2007-2008-2009  DOĞUMLU ERKEKLER</v>
      </c>
      <c r="K63" s="106" t="str">
        <f t="shared" si="0"/>
        <v>İZMİR-TÜRKİYE’NİN EN HIZLISI İL SEÇME YARIŞLARI</v>
      </c>
      <c r="L63" s="61" t="e">
        <f>#REF!</f>
        <v>#REF!</v>
      </c>
      <c r="M63" s="61" t="s">
        <v>96</v>
      </c>
    </row>
    <row r="64" spans="1:13" s="53" customFormat="1" ht="26.25" customHeight="1" x14ac:dyDescent="0.2">
      <c r="A64" s="55">
        <v>131</v>
      </c>
      <c r="B64" s="93" t="s">
        <v>88</v>
      </c>
      <c r="C64" s="95" t="e">
        <f>#REF!</f>
        <v>#REF!</v>
      </c>
      <c r="D64" s="97" t="e">
        <f>#REF!</f>
        <v>#REF!</v>
      </c>
      <c r="E64" s="97" t="e">
        <f>#REF!</f>
        <v>#REF!</v>
      </c>
      <c r="F64" s="99" t="e">
        <f>#REF!</f>
        <v>#REF!</v>
      </c>
      <c r="G64" s="96" t="e">
        <f>#REF!</f>
        <v>#REF!</v>
      </c>
      <c r="H64" s="63" t="s">
        <v>83</v>
      </c>
      <c r="I64" s="105"/>
      <c r="J64" s="57" t="str">
        <f>'YARIŞMA BİLGİLERİ'!$F$21</f>
        <v>2005-2006-2007-2008-2009  DOĞUMLU ERKEKLER</v>
      </c>
      <c r="K64" s="106" t="str">
        <f t="shared" si="0"/>
        <v>İZMİR-TÜRKİYE’NİN EN HIZLISI İL SEÇME YARIŞLARI</v>
      </c>
      <c r="L64" s="61" t="e">
        <f>#REF!</f>
        <v>#REF!</v>
      </c>
      <c r="M64" s="61" t="s">
        <v>96</v>
      </c>
    </row>
    <row r="65" spans="1:13" s="53" customFormat="1" ht="26.25" customHeight="1" x14ac:dyDescent="0.2">
      <c r="A65" s="55">
        <v>132</v>
      </c>
      <c r="B65" s="93" t="s">
        <v>88</v>
      </c>
      <c r="C65" s="95" t="e">
        <f>#REF!</f>
        <v>#REF!</v>
      </c>
      <c r="D65" s="97" t="e">
        <f>#REF!</f>
        <v>#REF!</v>
      </c>
      <c r="E65" s="97" t="e">
        <f>#REF!</f>
        <v>#REF!</v>
      </c>
      <c r="F65" s="99" t="e">
        <f>#REF!</f>
        <v>#REF!</v>
      </c>
      <c r="G65" s="96" t="e">
        <f>#REF!</f>
        <v>#REF!</v>
      </c>
      <c r="H65" s="63" t="s">
        <v>83</v>
      </c>
      <c r="I65" s="105"/>
      <c r="J65" s="57" t="str">
        <f>'YARIŞMA BİLGİLERİ'!$F$21</f>
        <v>2005-2006-2007-2008-2009  DOĞUMLU ERKEKLER</v>
      </c>
      <c r="K65" s="106" t="str">
        <f t="shared" si="0"/>
        <v>İZMİR-TÜRKİYE’NİN EN HIZLISI İL SEÇME YARIŞLARI</v>
      </c>
      <c r="L65" s="61" t="e">
        <f>#REF!</f>
        <v>#REF!</v>
      </c>
      <c r="M65" s="61" t="s">
        <v>96</v>
      </c>
    </row>
    <row r="66" spans="1:13" s="53" customFormat="1" ht="26.25" customHeight="1" x14ac:dyDescent="0.2">
      <c r="A66" s="55">
        <v>133</v>
      </c>
      <c r="B66" s="93" t="s">
        <v>88</v>
      </c>
      <c r="C66" s="95" t="e">
        <f>#REF!</f>
        <v>#REF!</v>
      </c>
      <c r="D66" s="97" t="e">
        <f>#REF!</f>
        <v>#REF!</v>
      </c>
      <c r="E66" s="97" t="e">
        <f>#REF!</f>
        <v>#REF!</v>
      </c>
      <c r="F66" s="99" t="e">
        <f>#REF!</f>
        <v>#REF!</v>
      </c>
      <c r="G66" s="96" t="e">
        <f>#REF!</f>
        <v>#REF!</v>
      </c>
      <c r="H66" s="63" t="s">
        <v>83</v>
      </c>
      <c r="I66" s="105"/>
      <c r="J66" s="57" t="str">
        <f>'YARIŞMA BİLGİLERİ'!$F$21</f>
        <v>2005-2006-2007-2008-2009  DOĞUMLU ERKEKLER</v>
      </c>
      <c r="K66" s="106" t="str">
        <f t="shared" si="0"/>
        <v>İZMİR-TÜRKİYE’NİN EN HIZLISI İL SEÇME YARIŞLARI</v>
      </c>
      <c r="L66" s="61" t="e">
        <f>#REF!</f>
        <v>#REF!</v>
      </c>
      <c r="M66" s="61" t="s">
        <v>96</v>
      </c>
    </row>
    <row r="67" spans="1:13" s="53" customFormat="1" ht="26.25" customHeight="1" x14ac:dyDescent="0.2">
      <c r="A67" s="55">
        <v>134</v>
      </c>
      <c r="B67" s="93" t="s">
        <v>88</v>
      </c>
      <c r="C67" s="95" t="e">
        <f>#REF!</f>
        <v>#REF!</v>
      </c>
      <c r="D67" s="97" t="e">
        <f>#REF!</f>
        <v>#REF!</v>
      </c>
      <c r="E67" s="97" t="e">
        <f>#REF!</f>
        <v>#REF!</v>
      </c>
      <c r="F67" s="99" t="e">
        <f>#REF!</f>
        <v>#REF!</v>
      </c>
      <c r="G67" s="96" t="e">
        <f>#REF!</f>
        <v>#REF!</v>
      </c>
      <c r="H67" s="63" t="s">
        <v>83</v>
      </c>
      <c r="I67" s="105"/>
      <c r="J67" s="57" t="str">
        <f>'YARIŞMA BİLGİLERİ'!$F$21</f>
        <v>2005-2006-2007-2008-2009  DOĞUMLU ERKEKLER</v>
      </c>
      <c r="K67" s="106" t="str">
        <f t="shared" ref="K67:K130" si="1">CONCATENATE(K$1,"-",A$1)</f>
        <v>İZMİR-TÜRKİYE’NİN EN HIZLISI İL SEÇME YARIŞLARI</v>
      </c>
      <c r="L67" s="61" t="e">
        <f>#REF!</f>
        <v>#REF!</v>
      </c>
      <c r="M67" s="61" t="s">
        <v>96</v>
      </c>
    </row>
    <row r="68" spans="1:13" s="53" customFormat="1" ht="26.25" customHeight="1" x14ac:dyDescent="0.2">
      <c r="A68" s="55">
        <v>135</v>
      </c>
      <c r="B68" s="93" t="s">
        <v>88</v>
      </c>
      <c r="C68" s="95" t="e">
        <f>#REF!</f>
        <v>#REF!</v>
      </c>
      <c r="D68" s="97" t="e">
        <f>#REF!</f>
        <v>#REF!</v>
      </c>
      <c r="E68" s="97" t="e">
        <f>#REF!</f>
        <v>#REF!</v>
      </c>
      <c r="F68" s="99" t="e">
        <f>#REF!</f>
        <v>#REF!</v>
      </c>
      <c r="G68" s="96" t="e">
        <f>#REF!</f>
        <v>#REF!</v>
      </c>
      <c r="H68" s="63" t="s">
        <v>83</v>
      </c>
      <c r="I68" s="105"/>
      <c r="J68" s="57" t="str">
        <f>'YARIŞMA BİLGİLERİ'!$F$21</f>
        <v>2005-2006-2007-2008-2009  DOĞUMLU ERKEKLER</v>
      </c>
      <c r="K68" s="106" t="str">
        <f t="shared" si="1"/>
        <v>İZMİR-TÜRKİYE’NİN EN HIZLISI İL SEÇME YARIŞLARI</v>
      </c>
      <c r="L68" s="61" t="e">
        <f>#REF!</f>
        <v>#REF!</v>
      </c>
      <c r="M68" s="61" t="s">
        <v>96</v>
      </c>
    </row>
    <row r="69" spans="1:13" s="53" customFormat="1" ht="26.25" customHeight="1" x14ac:dyDescent="0.2">
      <c r="A69" s="55">
        <v>136</v>
      </c>
      <c r="B69" s="93" t="s">
        <v>88</v>
      </c>
      <c r="C69" s="95" t="e">
        <f>#REF!</f>
        <v>#REF!</v>
      </c>
      <c r="D69" s="97" t="e">
        <f>#REF!</f>
        <v>#REF!</v>
      </c>
      <c r="E69" s="97" t="e">
        <f>#REF!</f>
        <v>#REF!</v>
      </c>
      <c r="F69" s="99" t="e">
        <f>#REF!</f>
        <v>#REF!</v>
      </c>
      <c r="G69" s="96" t="e">
        <f>#REF!</f>
        <v>#REF!</v>
      </c>
      <c r="H69" s="63" t="s">
        <v>83</v>
      </c>
      <c r="I69" s="105"/>
      <c r="J69" s="57" t="str">
        <f>'YARIŞMA BİLGİLERİ'!$F$21</f>
        <v>2005-2006-2007-2008-2009  DOĞUMLU ERKEKLER</v>
      </c>
      <c r="K69" s="106" t="str">
        <f t="shared" si="1"/>
        <v>İZMİR-TÜRKİYE’NİN EN HIZLISI İL SEÇME YARIŞLARI</v>
      </c>
      <c r="L69" s="61" t="e">
        <f>#REF!</f>
        <v>#REF!</v>
      </c>
      <c r="M69" s="61" t="s">
        <v>96</v>
      </c>
    </row>
    <row r="70" spans="1:13" s="53" customFormat="1" ht="26.25" customHeight="1" x14ac:dyDescent="0.2">
      <c r="A70" s="55">
        <v>137</v>
      </c>
      <c r="B70" s="93" t="s">
        <v>88</v>
      </c>
      <c r="C70" s="95" t="e">
        <f>#REF!</f>
        <v>#REF!</v>
      </c>
      <c r="D70" s="97" t="e">
        <f>#REF!</f>
        <v>#REF!</v>
      </c>
      <c r="E70" s="97" t="e">
        <f>#REF!</f>
        <v>#REF!</v>
      </c>
      <c r="F70" s="99" t="e">
        <f>#REF!</f>
        <v>#REF!</v>
      </c>
      <c r="G70" s="96" t="e">
        <f>#REF!</f>
        <v>#REF!</v>
      </c>
      <c r="H70" s="63" t="s">
        <v>83</v>
      </c>
      <c r="I70" s="105"/>
      <c r="J70" s="57" t="str">
        <f>'YARIŞMA BİLGİLERİ'!$F$21</f>
        <v>2005-2006-2007-2008-2009  DOĞUMLU ERKEKLER</v>
      </c>
      <c r="K70" s="106" t="str">
        <f t="shared" si="1"/>
        <v>İZMİR-TÜRKİYE’NİN EN HIZLISI İL SEÇME YARIŞLARI</v>
      </c>
      <c r="L70" s="61" t="e">
        <f>#REF!</f>
        <v>#REF!</v>
      </c>
      <c r="M70" s="61" t="s">
        <v>96</v>
      </c>
    </row>
    <row r="71" spans="1:13" s="53" customFormat="1" ht="26.25" customHeight="1" x14ac:dyDescent="0.2">
      <c r="A71" s="55">
        <v>138</v>
      </c>
      <c r="B71" s="93" t="s">
        <v>88</v>
      </c>
      <c r="C71" s="95" t="e">
        <f>#REF!</f>
        <v>#REF!</v>
      </c>
      <c r="D71" s="97" t="e">
        <f>#REF!</f>
        <v>#REF!</v>
      </c>
      <c r="E71" s="97" t="e">
        <f>#REF!</f>
        <v>#REF!</v>
      </c>
      <c r="F71" s="99" t="e">
        <f>#REF!</f>
        <v>#REF!</v>
      </c>
      <c r="G71" s="96" t="e">
        <f>#REF!</f>
        <v>#REF!</v>
      </c>
      <c r="H71" s="63" t="s">
        <v>83</v>
      </c>
      <c r="I71" s="105"/>
      <c r="J71" s="57" t="str">
        <f>'YARIŞMA BİLGİLERİ'!$F$21</f>
        <v>2005-2006-2007-2008-2009  DOĞUMLU ERKEKLER</v>
      </c>
      <c r="K71" s="106" t="str">
        <f t="shared" si="1"/>
        <v>İZMİR-TÜRKİYE’NİN EN HIZLISI İL SEÇME YARIŞLARI</v>
      </c>
      <c r="L71" s="61" t="e">
        <f>#REF!</f>
        <v>#REF!</v>
      </c>
      <c r="M71" s="61" t="s">
        <v>96</v>
      </c>
    </row>
    <row r="72" spans="1:13" s="53" customFormat="1" ht="26.25" customHeight="1" x14ac:dyDescent="0.2">
      <c r="A72" s="55">
        <v>139</v>
      </c>
      <c r="B72" s="93" t="s">
        <v>88</v>
      </c>
      <c r="C72" s="95" t="e">
        <f>#REF!</f>
        <v>#REF!</v>
      </c>
      <c r="D72" s="97" t="e">
        <f>#REF!</f>
        <v>#REF!</v>
      </c>
      <c r="E72" s="97" t="e">
        <f>#REF!</f>
        <v>#REF!</v>
      </c>
      <c r="F72" s="99" t="e">
        <f>#REF!</f>
        <v>#REF!</v>
      </c>
      <c r="G72" s="96" t="e">
        <f>#REF!</f>
        <v>#REF!</v>
      </c>
      <c r="H72" s="63" t="s">
        <v>83</v>
      </c>
      <c r="I72" s="105"/>
      <c r="J72" s="57" t="str">
        <f>'YARIŞMA BİLGİLERİ'!$F$21</f>
        <v>2005-2006-2007-2008-2009  DOĞUMLU ERKEKLER</v>
      </c>
      <c r="K72" s="106" t="str">
        <f t="shared" si="1"/>
        <v>İZMİR-TÜRKİYE’NİN EN HIZLISI İL SEÇME YARIŞLARI</v>
      </c>
      <c r="L72" s="61" t="e">
        <f>#REF!</f>
        <v>#REF!</v>
      </c>
      <c r="M72" s="61" t="s">
        <v>96</v>
      </c>
    </row>
    <row r="73" spans="1:13" s="53" customFormat="1" ht="26.25" customHeight="1" x14ac:dyDescent="0.2">
      <c r="A73" s="55">
        <v>140</v>
      </c>
      <c r="B73" s="93" t="s">
        <v>88</v>
      </c>
      <c r="C73" s="95" t="e">
        <f>#REF!</f>
        <v>#REF!</v>
      </c>
      <c r="D73" s="97" t="e">
        <f>#REF!</f>
        <v>#REF!</v>
      </c>
      <c r="E73" s="97" t="e">
        <f>#REF!</f>
        <v>#REF!</v>
      </c>
      <c r="F73" s="99" t="e">
        <f>#REF!</f>
        <v>#REF!</v>
      </c>
      <c r="G73" s="96" t="e">
        <f>#REF!</f>
        <v>#REF!</v>
      </c>
      <c r="H73" s="63" t="s">
        <v>83</v>
      </c>
      <c r="I73" s="105"/>
      <c r="J73" s="57" t="str">
        <f>'YARIŞMA BİLGİLERİ'!$F$21</f>
        <v>2005-2006-2007-2008-2009  DOĞUMLU ERKEKLER</v>
      </c>
      <c r="K73" s="106" t="str">
        <f t="shared" si="1"/>
        <v>İZMİR-TÜRKİYE’NİN EN HIZLISI İL SEÇME YARIŞLARI</v>
      </c>
      <c r="L73" s="61" t="e">
        <f>#REF!</f>
        <v>#REF!</v>
      </c>
      <c r="M73" s="61" t="s">
        <v>96</v>
      </c>
    </row>
    <row r="74" spans="1:13" s="53" customFormat="1" ht="26.25" customHeight="1" x14ac:dyDescent="0.2">
      <c r="A74" s="55">
        <v>141</v>
      </c>
      <c r="B74" s="93" t="s">
        <v>88</v>
      </c>
      <c r="C74" s="95" t="e">
        <f>#REF!</f>
        <v>#REF!</v>
      </c>
      <c r="D74" s="97" t="e">
        <f>#REF!</f>
        <v>#REF!</v>
      </c>
      <c r="E74" s="97" t="e">
        <f>#REF!</f>
        <v>#REF!</v>
      </c>
      <c r="F74" s="99" t="e">
        <f>#REF!</f>
        <v>#REF!</v>
      </c>
      <c r="G74" s="96" t="e">
        <f>#REF!</f>
        <v>#REF!</v>
      </c>
      <c r="H74" s="63" t="s">
        <v>83</v>
      </c>
      <c r="I74" s="105"/>
      <c r="J74" s="57" t="str">
        <f>'YARIŞMA BİLGİLERİ'!$F$21</f>
        <v>2005-2006-2007-2008-2009  DOĞUMLU ERKEKLER</v>
      </c>
      <c r="K74" s="106" t="str">
        <f t="shared" si="1"/>
        <v>İZMİR-TÜRKİYE’NİN EN HIZLISI İL SEÇME YARIŞLARI</v>
      </c>
      <c r="L74" s="61" t="e">
        <f>#REF!</f>
        <v>#REF!</v>
      </c>
      <c r="M74" s="61" t="s">
        <v>96</v>
      </c>
    </row>
    <row r="75" spans="1:13" s="53" customFormat="1" ht="26.25" customHeight="1" x14ac:dyDescent="0.2">
      <c r="A75" s="55">
        <v>142</v>
      </c>
      <c r="B75" s="93" t="s">
        <v>88</v>
      </c>
      <c r="C75" s="95" t="e">
        <f>#REF!</f>
        <v>#REF!</v>
      </c>
      <c r="D75" s="97" t="e">
        <f>#REF!</f>
        <v>#REF!</v>
      </c>
      <c r="E75" s="97" t="e">
        <f>#REF!</f>
        <v>#REF!</v>
      </c>
      <c r="F75" s="99" t="e">
        <f>#REF!</f>
        <v>#REF!</v>
      </c>
      <c r="G75" s="96" t="e">
        <f>#REF!</f>
        <v>#REF!</v>
      </c>
      <c r="H75" s="63" t="s">
        <v>83</v>
      </c>
      <c r="I75" s="105"/>
      <c r="J75" s="57" t="str">
        <f>'YARIŞMA BİLGİLERİ'!$F$21</f>
        <v>2005-2006-2007-2008-2009  DOĞUMLU ERKEKLER</v>
      </c>
      <c r="K75" s="106" t="str">
        <f t="shared" si="1"/>
        <v>İZMİR-TÜRKİYE’NİN EN HIZLISI İL SEÇME YARIŞLARI</v>
      </c>
      <c r="L75" s="61" t="e">
        <f>#REF!</f>
        <v>#REF!</v>
      </c>
      <c r="M75" s="61" t="s">
        <v>96</v>
      </c>
    </row>
    <row r="76" spans="1:13" s="53" customFormat="1" ht="26.25" customHeight="1" x14ac:dyDescent="0.2">
      <c r="A76" s="55">
        <v>210</v>
      </c>
      <c r="B76" s="93" t="s">
        <v>88</v>
      </c>
      <c r="C76" s="95" t="e">
        <f>#REF!</f>
        <v>#REF!</v>
      </c>
      <c r="D76" s="97" t="e">
        <f>#REF!</f>
        <v>#REF!</v>
      </c>
      <c r="E76" s="97" t="e">
        <f>#REF!</f>
        <v>#REF!</v>
      </c>
      <c r="F76" s="99" t="e">
        <f>#REF!</f>
        <v>#REF!</v>
      </c>
      <c r="G76" s="96" t="e">
        <f>#REF!</f>
        <v>#REF!</v>
      </c>
      <c r="H76" s="63" t="s">
        <v>83</v>
      </c>
      <c r="I76" s="105"/>
      <c r="J76" s="57" t="str">
        <f>'YARIŞMA BİLGİLERİ'!$F$21</f>
        <v>2005-2006-2007-2008-2009  DOĞUMLU ERKEKLER</v>
      </c>
      <c r="K76" s="106" t="str">
        <f t="shared" si="1"/>
        <v>İZMİR-TÜRKİYE’NİN EN HIZLISI İL SEÇME YARIŞLARI</v>
      </c>
      <c r="L76" s="61" t="e">
        <f>#REF!</f>
        <v>#REF!</v>
      </c>
      <c r="M76" s="61" t="s">
        <v>96</v>
      </c>
    </row>
    <row r="77" spans="1:13" s="53" customFormat="1" ht="26.25" customHeight="1" x14ac:dyDescent="0.2">
      <c r="A77" s="55">
        <v>211</v>
      </c>
      <c r="B77" s="93" t="s">
        <v>88</v>
      </c>
      <c r="C77" s="95" t="e">
        <f>#REF!</f>
        <v>#REF!</v>
      </c>
      <c r="D77" s="97" t="e">
        <f>#REF!</f>
        <v>#REF!</v>
      </c>
      <c r="E77" s="97" t="e">
        <f>#REF!</f>
        <v>#REF!</v>
      </c>
      <c r="F77" s="99" t="e">
        <f>#REF!</f>
        <v>#REF!</v>
      </c>
      <c r="G77" s="96" t="e">
        <f>#REF!</f>
        <v>#REF!</v>
      </c>
      <c r="H77" s="63" t="s">
        <v>83</v>
      </c>
      <c r="I77" s="105"/>
      <c r="J77" s="57" t="str">
        <f>'YARIŞMA BİLGİLERİ'!$F$21</f>
        <v>2005-2006-2007-2008-2009  DOĞUMLU ERKEKLER</v>
      </c>
      <c r="K77" s="106" t="str">
        <f t="shared" si="1"/>
        <v>İZMİR-TÜRKİYE’NİN EN HIZLISI İL SEÇME YARIŞLARI</v>
      </c>
      <c r="L77" s="61" t="e">
        <f>#REF!</f>
        <v>#REF!</v>
      </c>
      <c r="M77" s="61" t="s">
        <v>96</v>
      </c>
    </row>
    <row r="78" spans="1:13" s="53" customFormat="1" ht="26.25" customHeight="1" x14ac:dyDescent="0.2">
      <c r="A78" s="55">
        <v>212</v>
      </c>
      <c r="B78" s="93" t="s">
        <v>88</v>
      </c>
      <c r="C78" s="95" t="e">
        <f>#REF!</f>
        <v>#REF!</v>
      </c>
      <c r="D78" s="97" t="e">
        <f>#REF!</f>
        <v>#REF!</v>
      </c>
      <c r="E78" s="97" t="e">
        <f>#REF!</f>
        <v>#REF!</v>
      </c>
      <c r="F78" s="99" t="e">
        <f>#REF!</f>
        <v>#REF!</v>
      </c>
      <c r="G78" s="96" t="e">
        <f>#REF!</f>
        <v>#REF!</v>
      </c>
      <c r="H78" s="63" t="s">
        <v>83</v>
      </c>
      <c r="I78" s="105"/>
      <c r="J78" s="57" t="str">
        <f>'YARIŞMA BİLGİLERİ'!$F$21</f>
        <v>2005-2006-2007-2008-2009  DOĞUMLU ERKEKLER</v>
      </c>
      <c r="K78" s="106" t="str">
        <f t="shared" si="1"/>
        <v>İZMİR-TÜRKİYE’NİN EN HIZLISI İL SEÇME YARIŞLARI</v>
      </c>
      <c r="L78" s="61" t="e">
        <f>#REF!</f>
        <v>#REF!</v>
      </c>
      <c r="M78" s="61" t="s">
        <v>96</v>
      </c>
    </row>
    <row r="79" spans="1:13" s="53" customFormat="1" ht="26.25" customHeight="1" x14ac:dyDescent="0.2">
      <c r="A79" s="55">
        <v>213</v>
      </c>
      <c r="B79" s="93" t="s">
        <v>88</v>
      </c>
      <c r="C79" s="95" t="e">
        <f>#REF!</f>
        <v>#REF!</v>
      </c>
      <c r="D79" s="97" t="e">
        <f>#REF!</f>
        <v>#REF!</v>
      </c>
      <c r="E79" s="97" t="e">
        <f>#REF!</f>
        <v>#REF!</v>
      </c>
      <c r="F79" s="99" t="e">
        <f>#REF!</f>
        <v>#REF!</v>
      </c>
      <c r="G79" s="96" t="e">
        <f>#REF!</f>
        <v>#REF!</v>
      </c>
      <c r="H79" s="63" t="s">
        <v>83</v>
      </c>
      <c r="I79" s="105"/>
      <c r="J79" s="57" t="str">
        <f>'YARIŞMA BİLGİLERİ'!$F$21</f>
        <v>2005-2006-2007-2008-2009  DOĞUMLU ERKEKLER</v>
      </c>
      <c r="K79" s="106" t="str">
        <f t="shared" si="1"/>
        <v>İZMİR-TÜRKİYE’NİN EN HIZLISI İL SEÇME YARIŞLARI</v>
      </c>
      <c r="L79" s="61" t="e">
        <f>#REF!</f>
        <v>#REF!</v>
      </c>
      <c r="M79" s="61" t="s">
        <v>96</v>
      </c>
    </row>
    <row r="80" spans="1:13" s="53" customFormat="1" ht="26.25" customHeight="1" x14ac:dyDescent="0.2">
      <c r="A80" s="55">
        <v>214</v>
      </c>
      <c r="B80" s="93" t="s">
        <v>88</v>
      </c>
      <c r="C80" s="95" t="e">
        <f>#REF!</f>
        <v>#REF!</v>
      </c>
      <c r="D80" s="97" t="e">
        <f>#REF!</f>
        <v>#REF!</v>
      </c>
      <c r="E80" s="97" t="e">
        <f>#REF!</f>
        <v>#REF!</v>
      </c>
      <c r="F80" s="99" t="e">
        <f>#REF!</f>
        <v>#REF!</v>
      </c>
      <c r="G80" s="96" t="e">
        <f>#REF!</f>
        <v>#REF!</v>
      </c>
      <c r="H80" s="63" t="s">
        <v>83</v>
      </c>
      <c r="I80" s="105"/>
      <c r="J80" s="57" t="str">
        <f>'YARIŞMA BİLGİLERİ'!$F$21</f>
        <v>2005-2006-2007-2008-2009  DOĞUMLU ERKEKLER</v>
      </c>
      <c r="K80" s="106" t="str">
        <f t="shared" si="1"/>
        <v>İZMİR-TÜRKİYE’NİN EN HIZLISI İL SEÇME YARIŞLARI</v>
      </c>
      <c r="L80" s="61" t="e">
        <f>#REF!</f>
        <v>#REF!</v>
      </c>
      <c r="M80" s="61" t="s">
        <v>96</v>
      </c>
    </row>
    <row r="81" spans="1:13" s="53" customFormat="1" ht="26.25" customHeight="1" x14ac:dyDescent="0.2">
      <c r="A81" s="55">
        <v>215</v>
      </c>
      <c r="B81" s="93" t="s">
        <v>88</v>
      </c>
      <c r="C81" s="95" t="e">
        <f>#REF!</f>
        <v>#REF!</v>
      </c>
      <c r="D81" s="97" t="e">
        <f>#REF!</f>
        <v>#REF!</v>
      </c>
      <c r="E81" s="97" t="e">
        <f>#REF!</f>
        <v>#REF!</v>
      </c>
      <c r="F81" s="99" t="e">
        <f>#REF!</f>
        <v>#REF!</v>
      </c>
      <c r="G81" s="96" t="e">
        <f>#REF!</f>
        <v>#REF!</v>
      </c>
      <c r="H81" s="63" t="s">
        <v>83</v>
      </c>
      <c r="I81" s="105"/>
      <c r="J81" s="57" t="str">
        <f>'YARIŞMA BİLGİLERİ'!$F$21</f>
        <v>2005-2006-2007-2008-2009  DOĞUMLU ERKEKLER</v>
      </c>
      <c r="K81" s="106" t="str">
        <f t="shared" si="1"/>
        <v>İZMİR-TÜRKİYE’NİN EN HIZLISI İL SEÇME YARIŞLARI</v>
      </c>
      <c r="L81" s="61" t="e">
        <f>#REF!</f>
        <v>#REF!</v>
      </c>
      <c r="M81" s="61" t="s">
        <v>96</v>
      </c>
    </row>
    <row r="82" spans="1:13" s="53" customFormat="1" ht="26.25" customHeight="1" x14ac:dyDescent="0.2">
      <c r="A82" s="55">
        <v>216</v>
      </c>
      <c r="B82" s="93" t="s">
        <v>88</v>
      </c>
      <c r="C82" s="95" t="e">
        <f>#REF!</f>
        <v>#REF!</v>
      </c>
      <c r="D82" s="97" t="e">
        <f>#REF!</f>
        <v>#REF!</v>
      </c>
      <c r="E82" s="97" t="e">
        <f>#REF!</f>
        <v>#REF!</v>
      </c>
      <c r="F82" s="99" t="e">
        <f>#REF!</f>
        <v>#REF!</v>
      </c>
      <c r="G82" s="96" t="e">
        <f>#REF!</f>
        <v>#REF!</v>
      </c>
      <c r="H82" s="63" t="s">
        <v>83</v>
      </c>
      <c r="I82" s="105"/>
      <c r="J82" s="57" t="str">
        <f>'YARIŞMA BİLGİLERİ'!$F$21</f>
        <v>2005-2006-2007-2008-2009  DOĞUMLU ERKEKLER</v>
      </c>
      <c r="K82" s="106" t="str">
        <f t="shared" si="1"/>
        <v>İZMİR-TÜRKİYE’NİN EN HIZLISI İL SEÇME YARIŞLARI</v>
      </c>
      <c r="L82" s="61" t="e">
        <f>#REF!</f>
        <v>#REF!</v>
      </c>
      <c r="M82" s="61" t="s">
        <v>96</v>
      </c>
    </row>
    <row r="83" spans="1:13" s="53" customFormat="1" ht="26.25" customHeight="1" x14ac:dyDescent="0.2">
      <c r="A83" s="55">
        <v>217</v>
      </c>
      <c r="B83" s="93" t="s">
        <v>88</v>
      </c>
      <c r="C83" s="95" t="e">
        <f>#REF!</f>
        <v>#REF!</v>
      </c>
      <c r="D83" s="97" t="e">
        <f>#REF!</f>
        <v>#REF!</v>
      </c>
      <c r="E83" s="97" t="e">
        <f>#REF!</f>
        <v>#REF!</v>
      </c>
      <c r="F83" s="99" t="e">
        <f>#REF!</f>
        <v>#REF!</v>
      </c>
      <c r="G83" s="96" t="e">
        <f>#REF!</f>
        <v>#REF!</v>
      </c>
      <c r="H83" s="63" t="s">
        <v>83</v>
      </c>
      <c r="I83" s="105"/>
      <c r="J83" s="57" t="str">
        <f>'YARIŞMA BİLGİLERİ'!$F$21</f>
        <v>2005-2006-2007-2008-2009  DOĞUMLU ERKEKLER</v>
      </c>
      <c r="K83" s="106" t="str">
        <f t="shared" si="1"/>
        <v>İZMİR-TÜRKİYE’NİN EN HIZLISI İL SEÇME YARIŞLARI</v>
      </c>
      <c r="L83" s="61" t="e">
        <f>#REF!</f>
        <v>#REF!</v>
      </c>
      <c r="M83" s="61" t="s">
        <v>96</v>
      </c>
    </row>
    <row r="84" spans="1:13" s="53" customFormat="1" ht="26.25" customHeight="1" x14ac:dyDescent="0.2">
      <c r="A84" s="55">
        <v>222</v>
      </c>
      <c r="B84" s="93" t="s">
        <v>88</v>
      </c>
      <c r="C84" s="95" t="e">
        <f>#REF!</f>
        <v>#REF!</v>
      </c>
      <c r="D84" s="97" t="e">
        <f>#REF!</f>
        <v>#REF!</v>
      </c>
      <c r="E84" s="97" t="e">
        <f>#REF!</f>
        <v>#REF!</v>
      </c>
      <c r="F84" s="99" t="e">
        <f>#REF!</f>
        <v>#REF!</v>
      </c>
      <c r="G84" s="96" t="e">
        <f>#REF!</f>
        <v>#REF!</v>
      </c>
      <c r="H84" s="63" t="s">
        <v>83</v>
      </c>
      <c r="I84" s="105"/>
      <c r="J84" s="57" t="str">
        <f>'YARIŞMA BİLGİLERİ'!$F$21</f>
        <v>2005-2006-2007-2008-2009  DOĞUMLU ERKEKLER</v>
      </c>
      <c r="K84" s="106" t="str">
        <f t="shared" si="1"/>
        <v>İZMİR-TÜRKİYE’NİN EN HIZLISI İL SEÇME YARIŞLARI</v>
      </c>
      <c r="L84" s="61" t="e">
        <f>#REF!</f>
        <v>#REF!</v>
      </c>
      <c r="M84" s="61" t="s">
        <v>96</v>
      </c>
    </row>
    <row r="85" spans="1:13" s="53" customFormat="1" ht="26.25" customHeight="1" x14ac:dyDescent="0.2">
      <c r="A85" s="55">
        <v>223</v>
      </c>
      <c r="B85" s="93" t="s">
        <v>88</v>
      </c>
      <c r="C85" s="95" t="e">
        <f>#REF!</f>
        <v>#REF!</v>
      </c>
      <c r="D85" s="97" t="e">
        <f>#REF!</f>
        <v>#REF!</v>
      </c>
      <c r="E85" s="97" t="e">
        <f>#REF!</f>
        <v>#REF!</v>
      </c>
      <c r="F85" s="99" t="e">
        <f>#REF!</f>
        <v>#REF!</v>
      </c>
      <c r="G85" s="96" t="e">
        <f>#REF!</f>
        <v>#REF!</v>
      </c>
      <c r="H85" s="63" t="s">
        <v>83</v>
      </c>
      <c r="I85" s="105"/>
      <c r="J85" s="57" t="str">
        <f>'YARIŞMA BİLGİLERİ'!$F$21</f>
        <v>2005-2006-2007-2008-2009  DOĞUMLU ERKEKLER</v>
      </c>
      <c r="K85" s="106" t="str">
        <f t="shared" si="1"/>
        <v>İZMİR-TÜRKİYE’NİN EN HIZLISI İL SEÇME YARIŞLARI</v>
      </c>
      <c r="L85" s="61" t="e">
        <f>#REF!</f>
        <v>#REF!</v>
      </c>
      <c r="M85" s="61" t="s">
        <v>96</v>
      </c>
    </row>
    <row r="86" spans="1:13" s="53" customFormat="1" ht="26.25" customHeight="1" x14ac:dyDescent="0.2">
      <c r="A86" s="55">
        <v>224</v>
      </c>
      <c r="B86" s="93" t="s">
        <v>88</v>
      </c>
      <c r="C86" s="95" t="e">
        <f>#REF!</f>
        <v>#REF!</v>
      </c>
      <c r="D86" s="97" t="e">
        <f>#REF!</f>
        <v>#REF!</v>
      </c>
      <c r="E86" s="97" t="e">
        <f>#REF!</f>
        <v>#REF!</v>
      </c>
      <c r="F86" s="99" t="e">
        <f>#REF!</f>
        <v>#REF!</v>
      </c>
      <c r="G86" s="96" t="e">
        <f>#REF!</f>
        <v>#REF!</v>
      </c>
      <c r="H86" s="63" t="s">
        <v>83</v>
      </c>
      <c r="I86" s="105"/>
      <c r="J86" s="57" t="str">
        <f>'YARIŞMA BİLGİLERİ'!$F$21</f>
        <v>2005-2006-2007-2008-2009  DOĞUMLU ERKEKLER</v>
      </c>
      <c r="K86" s="106" t="str">
        <f t="shared" si="1"/>
        <v>İZMİR-TÜRKİYE’NİN EN HIZLISI İL SEÇME YARIŞLARI</v>
      </c>
      <c r="L86" s="61" t="e">
        <f>#REF!</f>
        <v>#REF!</v>
      </c>
      <c r="M86" s="61" t="s">
        <v>96</v>
      </c>
    </row>
    <row r="87" spans="1:13" s="53" customFormat="1" ht="26.25" customHeight="1" x14ac:dyDescent="0.2">
      <c r="A87" s="55">
        <v>225</v>
      </c>
      <c r="B87" s="93" t="s">
        <v>88</v>
      </c>
      <c r="C87" s="95" t="e">
        <f>#REF!</f>
        <v>#REF!</v>
      </c>
      <c r="D87" s="97" t="e">
        <f>#REF!</f>
        <v>#REF!</v>
      </c>
      <c r="E87" s="97" t="e">
        <f>#REF!</f>
        <v>#REF!</v>
      </c>
      <c r="F87" s="99" t="e">
        <f>#REF!</f>
        <v>#REF!</v>
      </c>
      <c r="G87" s="96" t="e">
        <f>#REF!</f>
        <v>#REF!</v>
      </c>
      <c r="H87" s="63" t="s">
        <v>83</v>
      </c>
      <c r="I87" s="105"/>
      <c r="J87" s="57" t="str">
        <f>'YARIŞMA BİLGİLERİ'!$F$21</f>
        <v>2005-2006-2007-2008-2009  DOĞUMLU ERKEKLER</v>
      </c>
      <c r="K87" s="106" t="str">
        <f t="shared" si="1"/>
        <v>İZMİR-TÜRKİYE’NİN EN HIZLISI İL SEÇME YARIŞLARI</v>
      </c>
      <c r="L87" s="61" t="e">
        <f>#REF!</f>
        <v>#REF!</v>
      </c>
      <c r="M87" s="61" t="s">
        <v>96</v>
      </c>
    </row>
    <row r="88" spans="1:13" s="53" customFormat="1" ht="26.25" customHeight="1" x14ac:dyDescent="0.2">
      <c r="A88" s="55">
        <v>226</v>
      </c>
      <c r="B88" s="93" t="s">
        <v>88</v>
      </c>
      <c r="C88" s="95" t="e">
        <f>#REF!</f>
        <v>#REF!</v>
      </c>
      <c r="D88" s="97" t="e">
        <f>#REF!</f>
        <v>#REF!</v>
      </c>
      <c r="E88" s="97" t="e">
        <f>#REF!</f>
        <v>#REF!</v>
      </c>
      <c r="F88" s="99" t="e">
        <f>#REF!</f>
        <v>#REF!</v>
      </c>
      <c r="G88" s="96" t="e">
        <f>#REF!</f>
        <v>#REF!</v>
      </c>
      <c r="H88" s="63" t="s">
        <v>83</v>
      </c>
      <c r="I88" s="105"/>
      <c r="J88" s="57" t="str">
        <f>'YARIŞMA BİLGİLERİ'!$F$21</f>
        <v>2005-2006-2007-2008-2009  DOĞUMLU ERKEKLER</v>
      </c>
      <c r="K88" s="106" t="str">
        <f t="shared" si="1"/>
        <v>İZMİR-TÜRKİYE’NİN EN HIZLISI İL SEÇME YARIŞLARI</v>
      </c>
      <c r="L88" s="61" t="e">
        <f>#REF!</f>
        <v>#REF!</v>
      </c>
      <c r="M88" s="61" t="s">
        <v>96</v>
      </c>
    </row>
    <row r="89" spans="1:13" s="53" customFormat="1" ht="26.25" customHeight="1" x14ac:dyDescent="0.2">
      <c r="A89" s="55">
        <v>227</v>
      </c>
      <c r="B89" s="93" t="s">
        <v>88</v>
      </c>
      <c r="C89" s="95" t="e">
        <f>#REF!</f>
        <v>#REF!</v>
      </c>
      <c r="D89" s="97" t="e">
        <f>#REF!</f>
        <v>#REF!</v>
      </c>
      <c r="E89" s="97" t="e">
        <f>#REF!</f>
        <v>#REF!</v>
      </c>
      <c r="F89" s="99" t="e">
        <f>#REF!</f>
        <v>#REF!</v>
      </c>
      <c r="G89" s="96" t="e">
        <f>#REF!</f>
        <v>#REF!</v>
      </c>
      <c r="H89" s="63" t="s">
        <v>83</v>
      </c>
      <c r="I89" s="105"/>
      <c r="J89" s="57" t="str">
        <f>'YARIŞMA BİLGİLERİ'!$F$21</f>
        <v>2005-2006-2007-2008-2009  DOĞUMLU ERKEKLER</v>
      </c>
      <c r="K89" s="106" t="str">
        <f t="shared" si="1"/>
        <v>İZMİR-TÜRKİYE’NİN EN HIZLISI İL SEÇME YARIŞLARI</v>
      </c>
      <c r="L89" s="61" t="e">
        <f>#REF!</f>
        <v>#REF!</v>
      </c>
      <c r="M89" s="61" t="s">
        <v>96</v>
      </c>
    </row>
    <row r="90" spans="1:13" s="53" customFormat="1" ht="26.25" customHeight="1" x14ac:dyDescent="0.2">
      <c r="A90" s="55">
        <v>228</v>
      </c>
      <c r="B90" s="93" t="s">
        <v>88</v>
      </c>
      <c r="C90" s="95" t="e">
        <f>#REF!</f>
        <v>#REF!</v>
      </c>
      <c r="D90" s="97" t="e">
        <f>#REF!</f>
        <v>#REF!</v>
      </c>
      <c r="E90" s="97" t="e">
        <f>#REF!</f>
        <v>#REF!</v>
      </c>
      <c r="F90" s="99" t="e">
        <f>#REF!</f>
        <v>#REF!</v>
      </c>
      <c r="G90" s="96" t="e">
        <f>#REF!</f>
        <v>#REF!</v>
      </c>
      <c r="H90" s="63" t="s">
        <v>83</v>
      </c>
      <c r="I90" s="105"/>
      <c r="J90" s="57" t="str">
        <f>'YARIŞMA BİLGİLERİ'!$F$21</f>
        <v>2005-2006-2007-2008-2009  DOĞUMLU ERKEKLER</v>
      </c>
      <c r="K90" s="106" t="str">
        <f t="shared" si="1"/>
        <v>İZMİR-TÜRKİYE’NİN EN HIZLISI İL SEÇME YARIŞLARI</v>
      </c>
      <c r="L90" s="61" t="e">
        <f>#REF!</f>
        <v>#REF!</v>
      </c>
      <c r="M90" s="61" t="s">
        <v>96</v>
      </c>
    </row>
    <row r="91" spans="1:13" s="53" customFormat="1" ht="26.25" customHeight="1" x14ac:dyDescent="0.2">
      <c r="A91" s="55">
        <v>229</v>
      </c>
      <c r="B91" s="93" t="s">
        <v>88</v>
      </c>
      <c r="C91" s="95" t="e">
        <f>#REF!</f>
        <v>#REF!</v>
      </c>
      <c r="D91" s="97" t="e">
        <f>#REF!</f>
        <v>#REF!</v>
      </c>
      <c r="E91" s="97" t="e">
        <f>#REF!</f>
        <v>#REF!</v>
      </c>
      <c r="F91" s="99" t="e">
        <f>#REF!</f>
        <v>#REF!</v>
      </c>
      <c r="G91" s="96" t="e">
        <f>#REF!</f>
        <v>#REF!</v>
      </c>
      <c r="H91" s="63" t="s">
        <v>83</v>
      </c>
      <c r="I91" s="105"/>
      <c r="J91" s="57" t="str">
        <f>'YARIŞMA BİLGİLERİ'!$F$21</f>
        <v>2005-2006-2007-2008-2009  DOĞUMLU ERKEKLER</v>
      </c>
      <c r="K91" s="106" t="str">
        <f t="shared" si="1"/>
        <v>İZMİR-TÜRKİYE’NİN EN HIZLISI İL SEÇME YARIŞLARI</v>
      </c>
      <c r="L91" s="61" t="e">
        <f>#REF!</f>
        <v>#REF!</v>
      </c>
      <c r="M91" s="61" t="s">
        <v>96</v>
      </c>
    </row>
    <row r="92" spans="1:13" s="53" customFormat="1" ht="26.25" customHeight="1" x14ac:dyDescent="0.2">
      <c r="A92" s="55">
        <v>230</v>
      </c>
      <c r="B92" s="93" t="s">
        <v>88</v>
      </c>
      <c r="C92" s="95" t="e">
        <f>#REF!</f>
        <v>#REF!</v>
      </c>
      <c r="D92" s="97" t="e">
        <f>#REF!</f>
        <v>#REF!</v>
      </c>
      <c r="E92" s="97" t="e">
        <f>#REF!</f>
        <v>#REF!</v>
      </c>
      <c r="F92" s="99" t="e">
        <f>#REF!</f>
        <v>#REF!</v>
      </c>
      <c r="G92" s="96" t="e">
        <f>#REF!</f>
        <v>#REF!</v>
      </c>
      <c r="H92" s="63" t="s">
        <v>83</v>
      </c>
      <c r="I92" s="105"/>
      <c r="J92" s="57" t="str">
        <f>'YARIŞMA BİLGİLERİ'!$F$21</f>
        <v>2005-2006-2007-2008-2009  DOĞUMLU ERKEKLER</v>
      </c>
      <c r="K92" s="106" t="str">
        <f t="shared" si="1"/>
        <v>İZMİR-TÜRKİYE’NİN EN HIZLISI İL SEÇME YARIŞLARI</v>
      </c>
      <c r="L92" s="61" t="e">
        <f>#REF!</f>
        <v>#REF!</v>
      </c>
      <c r="M92" s="61" t="s">
        <v>96</v>
      </c>
    </row>
    <row r="93" spans="1:13" s="53" customFormat="1" ht="26.25" customHeight="1" x14ac:dyDescent="0.2">
      <c r="A93" s="55">
        <v>231</v>
      </c>
      <c r="B93" s="93" t="s">
        <v>105</v>
      </c>
      <c r="C93" s="95" t="e">
        <f>#REF!</f>
        <v>#REF!</v>
      </c>
      <c r="D93" s="97" t="e">
        <f>#REF!</f>
        <v>#REF!</v>
      </c>
      <c r="E93" s="97" t="e">
        <f>#REF!</f>
        <v>#REF!</v>
      </c>
      <c r="F93" s="99" t="e">
        <f>#REF!</f>
        <v>#REF!</v>
      </c>
      <c r="G93" s="96" t="e">
        <f>#REF!</f>
        <v>#REF!</v>
      </c>
      <c r="H93" s="63" t="s">
        <v>98</v>
      </c>
      <c r="I93" s="105"/>
      <c r="J93" s="57" t="str">
        <f>'YARIŞMA BİLGİLERİ'!$F$21</f>
        <v>2005-2006-2007-2008-2009  DOĞUMLU ERKEKLER</v>
      </c>
      <c r="K93" s="106" t="str">
        <f t="shared" si="1"/>
        <v>İZMİR-TÜRKİYE’NİN EN HIZLISI İL SEÇME YARIŞLARI</v>
      </c>
      <c r="L93" s="61" t="e">
        <f>#REF!</f>
        <v>#REF!</v>
      </c>
      <c r="M93" s="61" t="s">
        <v>96</v>
      </c>
    </row>
    <row r="94" spans="1:13" s="53" customFormat="1" ht="26.25" customHeight="1" x14ac:dyDescent="0.2">
      <c r="A94" s="55">
        <v>236</v>
      </c>
      <c r="B94" s="93" t="s">
        <v>105</v>
      </c>
      <c r="C94" s="95" t="e">
        <f>#REF!</f>
        <v>#REF!</v>
      </c>
      <c r="D94" s="97" t="e">
        <f>#REF!</f>
        <v>#REF!</v>
      </c>
      <c r="E94" s="97" t="e">
        <f>#REF!</f>
        <v>#REF!</v>
      </c>
      <c r="F94" s="99" t="e">
        <f>#REF!</f>
        <v>#REF!</v>
      </c>
      <c r="G94" s="96" t="e">
        <f>#REF!</f>
        <v>#REF!</v>
      </c>
      <c r="H94" s="63" t="s">
        <v>98</v>
      </c>
      <c r="I94" s="105"/>
      <c r="J94" s="57" t="str">
        <f>'YARIŞMA BİLGİLERİ'!$F$21</f>
        <v>2005-2006-2007-2008-2009  DOĞUMLU ERKEKLER</v>
      </c>
      <c r="K94" s="106" t="str">
        <f t="shared" si="1"/>
        <v>İZMİR-TÜRKİYE’NİN EN HIZLISI İL SEÇME YARIŞLARI</v>
      </c>
      <c r="L94" s="61" t="e">
        <f>#REF!</f>
        <v>#REF!</v>
      </c>
      <c r="M94" s="61" t="s">
        <v>96</v>
      </c>
    </row>
    <row r="95" spans="1:13" s="53" customFormat="1" ht="26.25" customHeight="1" x14ac:dyDescent="0.2">
      <c r="A95" s="55">
        <v>237</v>
      </c>
      <c r="B95" s="93" t="s">
        <v>105</v>
      </c>
      <c r="C95" s="95" t="e">
        <f>#REF!</f>
        <v>#REF!</v>
      </c>
      <c r="D95" s="97" t="e">
        <f>#REF!</f>
        <v>#REF!</v>
      </c>
      <c r="E95" s="97" t="e">
        <f>#REF!</f>
        <v>#REF!</v>
      </c>
      <c r="F95" s="99" t="e">
        <f>#REF!</f>
        <v>#REF!</v>
      </c>
      <c r="G95" s="96" t="e">
        <f>#REF!</f>
        <v>#REF!</v>
      </c>
      <c r="H95" s="63" t="s">
        <v>98</v>
      </c>
      <c r="I95" s="105"/>
      <c r="J95" s="57" t="str">
        <f>'YARIŞMA BİLGİLERİ'!$F$21</f>
        <v>2005-2006-2007-2008-2009  DOĞUMLU ERKEKLER</v>
      </c>
      <c r="K95" s="106" t="str">
        <f t="shared" si="1"/>
        <v>İZMİR-TÜRKİYE’NİN EN HIZLISI İL SEÇME YARIŞLARI</v>
      </c>
      <c r="L95" s="61" t="e">
        <f>#REF!</f>
        <v>#REF!</v>
      </c>
      <c r="M95" s="61" t="s">
        <v>96</v>
      </c>
    </row>
    <row r="96" spans="1:13" s="53" customFormat="1" ht="26.25" customHeight="1" x14ac:dyDescent="0.2">
      <c r="A96" s="55">
        <v>238</v>
      </c>
      <c r="B96" s="93" t="s">
        <v>105</v>
      </c>
      <c r="C96" s="95" t="e">
        <f>#REF!</f>
        <v>#REF!</v>
      </c>
      <c r="D96" s="97" t="e">
        <f>#REF!</f>
        <v>#REF!</v>
      </c>
      <c r="E96" s="97" t="e">
        <f>#REF!</f>
        <v>#REF!</v>
      </c>
      <c r="F96" s="99" t="e">
        <f>#REF!</f>
        <v>#REF!</v>
      </c>
      <c r="G96" s="96" t="e">
        <f>#REF!</f>
        <v>#REF!</v>
      </c>
      <c r="H96" s="63" t="s">
        <v>98</v>
      </c>
      <c r="I96" s="105"/>
      <c r="J96" s="57" t="str">
        <f>'YARIŞMA BİLGİLERİ'!$F$21</f>
        <v>2005-2006-2007-2008-2009  DOĞUMLU ERKEKLER</v>
      </c>
      <c r="K96" s="106" t="str">
        <f t="shared" si="1"/>
        <v>İZMİR-TÜRKİYE’NİN EN HIZLISI İL SEÇME YARIŞLARI</v>
      </c>
      <c r="L96" s="61" t="e">
        <f>#REF!</f>
        <v>#REF!</v>
      </c>
      <c r="M96" s="61" t="s">
        <v>96</v>
      </c>
    </row>
    <row r="97" spans="1:13" s="53" customFormat="1" ht="26.25" customHeight="1" x14ac:dyDescent="0.2">
      <c r="A97" s="55">
        <v>239</v>
      </c>
      <c r="B97" s="93" t="s">
        <v>105</v>
      </c>
      <c r="C97" s="95" t="e">
        <f>#REF!</f>
        <v>#REF!</v>
      </c>
      <c r="D97" s="97" t="e">
        <f>#REF!</f>
        <v>#REF!</v>
      </c>
      <c r="E97" s="97" t="e">
        <f>#REF!</f>
        <v>#REF!</v>
      </c>
      <c r="F97" s="99" t="e">
        <f>#REF!</f>
        <v>#REF!</v>
      </c>
      <c r="G97" s="96" t="e">
        <f>#REF!</f>
        <v>#REF!</v>
      </c>
      <c r="H97" s="63" t="s">
        <v>98</v>
      </c>
      <c r="I97" s="105"/>
      <c r="J97" s="57" t="str">
        <f>'YARIŞMA BİLGİLERİ'!$F$21</f>
        <v>2005-2006-2007-2008-2009  DOĞUMLU ERKEKLER</v>
      </c>
      <c r="K97" s="106" t="str">
        <f t="shared" si="1"/>
        <v>İZMİR-TÜRKİYE’NİN EN HIZLISI İL SEÇME YARIŞLARI</v>
      </c>
      <c r="L97" s="61" t="e">
        <f>#REF!</f>
        <v>#REF!</v>
      </c>
      <c r="M97" s="61" t="s">
        <v>96</v>
      </c>
    </row>
    <row r="98" spans="1:13" s="53" customFormat="1" ht="26.25" customHeight="1" x14ac:dyDescent="0.2">
      <c r="A98" s="55">
        <v>240</v>
      </c>
      <c r="B98" s="93" t="s">
        <v>105</v>
      </c>
      <c r="C98" s="95" t="e">
        <f>#REF!</f>
        <v>#REF!</v>
      </c>
      <c r="D98" s="97" t="e">
        <f>#REF!</f>
        <v>#REF!</v>
      </c>
      <c r="E98" s="97" t="e">
        <f>#REF!</f>
        <v>#REF!</v>
      </c>
      <c r="F98" s="99" t="e">
        <f>#REF!</f>
        <v>#REF!</v>
      </c>
      <c r="G98" s="96" t="e">
        <f>#REF!</f>
        <v>#REF!</v>
      </c>
      <c r="H98" s="63" t="s">
        <v>98</v>
      </c>
      <c r="I98" s="105"/>
      <c r="J98" s="57" t="str">
        <f>'YARIŞMA BİLGİLERİ'!$F$21</f>
        <v>2005-2006-2007-2008-2009  DOĞUMLU ERKEKLER</v>
      </c>
      <c r="K98" s="106" t="str">
        <f t="shared" si="1"/>
        <v>İZMİR-TÜRKİYE’NİN EN HIZLISI İL SEÇME YARIŞLARI</v>
      </c>
      <c r="L98" s="61" t="e">
        <f>#REF!</f>
        <v>#REF!</v>
      </c>
      <c r="M98" s="61" t="s">
        <v>96</v>
      </c>
    </row>
    <row r="99" spans="1:13" s="53" customFormat="1" ht="26.25" customHeight="1" x14ac:dyDescent="0.2">
      <c r="A99" s="55">
        <v>241</v>
      </c>
      <c r="B99" s="93" t="s">
        <v>105</v>
      </c>
      <c r="C99" s="95" t="e">
        <f>#REF!</f>
        <v>#REF!</v>
      </c>
      <c r="D99" s="97" t="e">
        <f>#REF!</f>
        <v>#REF!</v>
      </c>
      <c r="E99" s="97" t="e">
        <f>#REF!</f>
        <v>#REF!</v>
      </c>
      <c r="F99" s="99" t="e">
        <f>#REF!</f>
        <v>#REF!</v>
      </c>
      <c r="G99" s="96" t="e">
        <f>#REF!</f>
        <v>#REF!</v>
      </c>
      <c r="H99" s="63" t="s">
        <v>98</v>
      </c>
      <c r="I99" s="105"/>
      <c r="J99" s="57" t="str">
        <f>'YARIŞMA BİLGİLERİ'!$F$21</f>
        <v>2005-2006-2007-2008-2009  DOĞUMLU ERKEKLER</v>
      </c>
      <c r="K99" s="106" t="str">
        <f t="shared" si="1"/>
        <v>İZMİR-TÜRKİYE’NİN EN HIZLISI İL SEÇME YARIŞLARI</v>
      </c>
      <c r="L99" s="61" t="e">
        <f>#REF!</f>
        <v>#REF!</v>
      </c>
      <c r="M99" s="61" t="s">
        <v>96</v>
      </c>
    </row>
    <row r="100" spans="1:13" s="53" customFormat="1" ht="26.25" customHeight="1" x14ac:dyDescent="0.2">
      <c r="A100" s="55">
        <v>242</v>
      </c>
      <c r="B100" s="93" t="s">
        <v>105</v>
      </c>
      <c r="C100" s="95" t="e">
        <f>#REF!</f>
        <v>#REF!</v>
      </c>
      <c r="D100" s="97" t="e">
        <f>#REF!</f>
        <v>#REF!</v>
      </c>
      <c r="E100" s="97" t="e">
        <f>#REF!</f>
        <v>#REF!</v>
      </c>
      <c r="F100" s="99" t="e">
        <f>#REF!</f>
        <v>#REF!</v>
      </c>
      <c r="G100" s="96" t="e">
        <f>#REF!</f>
        <v>#REF!</v>
      </c>
      <c r="H100" s="63" t="s">
        <v>98</v>
      </c>
      <c r="I100" s="105"/>
      <c r="J100" s="57" t="str">
        <f>'YARIŞMA BİLGİLERİ'!$F$21</f>
        <v>2005-2006-2007-2008-2009  DOĞUMLU ERKEKLER</v>
      </c>
      <c r="K100" s="106" t="str">
        <f t="shared" si="1"/>
        <v>İZMİR-TÜRKİYE’NİN EN HIZLISI İL SEÇME YARIŞLARI</v>
      </c>
      <c r="L100" s="61" t="e">
        <f>#REF!</f>
        <v>#REF!</v>
      </c>
      <c r="M100" s="61" t="s">
        <v>96</v>
      </c>
    </row>
    <row r="101" spans="1:13" s="53" customFormat="1" ht="26.25" customHeight="1" x14ac:dyDescent="0.2">
      <c r="A101" s="55">
        <v>243</v>
      </c>
      <c r="B101" s="93" t="s">
        <v>105</v>
      </c>
      <c r="C101" s="95" t="e">
        <f>#REF!</f>
        <v>#REF!</v>
      </c>
      <c r="D101" s="97" t="e">
        <f>#REF!</f>
        <v>#REF!</v>
      </c>
      <c r="E101" s="97" t="e">
        <f>#REF!</f>
        <v>#REF!</v>
      </c>
      <c r="F101" s="99" t="e">
        <f>#REF!</f>
        <v>#REF!</v>
      </c>
      <c r="G101" s="96" t="e">
        <f>#REF!</f>
        <v>#REF!</v>
      </c>
      <c r="H101" s="63" t="s">
        <v>98</v>
      </c>
      <c r="I101" s="105"/>
      <c r="J101" s="57" t="str">
        <f>'YARIŞMA BİLGİLERİ'!$F$21</f>
        <v>2005-2006-2007-2008-2009  DOĞUMLU ERKEKLER</v>
      </c>
      <c r="K101" s="106" t="str">
        <f t="shared" si="1"/>
        <v>İZMİR-TÜRKİYE’NİN EN HIZLISI İL SEÇME YARIŞLARI</v>
      </c>
      <c r="L101" s="61" t="e">
        <f>#REF!</f>
        <v>#REF!</v>
      </c>
      <c r="M101" s="61" t="s">
        <v>96</v>
      </c>
    </row>
    <row r="102" spans="1:13" s="53" customFormat="1" ht="26.25" customHeight="1" x14ac:dyDescent="0.2">
      <c r="A102" s="55">
        <v>244</v>
      </c>
      <c r="B102" s="93" t="s">
        <v>105</v>
      </c>
      <c r="C102" s="95" t="e">
        <f>#REF!</f>
        <v>#REF!</v>
      </c>
      <c r="D102" s="97" t="e">
        <f>#REF!</f>
        <v>#REF!</v>
      </c>
      <c r="E102" s="97" t="e">
        <f>#REF!</f>
        <v>#REF!</v>
      </c>
      <c r="F102" s="99" t="e">
        <f>#REF!</f>
        <v>#REF!</v>
      </c>
      <c r="G102" s="96" t="e">
        <f>#REF!</f>
        <v>#REF!</v>
      </c>
      <c r="H102" s="63" t="s">
        <v>98</v>
      </c>
      <c r="I102" s="105"/>
      <c r="J102" s="57" t="str">
        <f>'YARIŞMA BİLGİLERİ'!$F$21</f>
        <v>2005-2006-2007-2008-2009  DOĞUMLU ERKEKLER</v>
      </c>
      <c r="K102" s="106" t="str">
        <f t="shared" si="1"/>
        <v>İZMİR-TÜRKİYE’NİN EN HIZLISI İL SEÇME YARIŞLARI</v>
      </c>
      <c r="L102" s="61" t="e">
        <f>#REF!</f>
        <v>#REF!</v>
      </c>
      <c r="M102" s="61" t="s">
        <v>96</v>
      </c>
    </row>
    <row r="103" spans="1:13" s="53" customFormat="1" ht="26.25" customHeight="1" x14ac:dyDescent="0.2">
      <c r="A103" s="55">
        <v>245</v>
      </c>
      <c r="B103" s="93" t="s">
        <v>105</v>
      </c>
      <c r="C103" s="95" t="e">
        <f>#REF!</f>
        <v>#REF!</v>
      </c>
      <c r="D103" s="97" t="e">
        <f>#REF!</f>
        <v>#REF!</v>
      </c>
      <c r="E103" s="97" t="e">
        <f>#REF!</f>
        <v>#REF!</v>
      </c>
      <c r="F103" s="99" t="e">
        <f>#REF!</f>
        <v>#REF!</v>
      </c>
      <c r="G103" s="96" t="e">
        <f>#REF!</f>
        <v>#REF!</v>
      </c>
      <c r="H103" s="63" t="s">
        <v>98</v>
      </c>
      <c r="I103" s="105"/>
      <c r="J103" s="57" t="str">
        <f>'YARIŞMA BİLGİLERİ'!$F$21</f>
        <v>2005-2006-2007-2008-2009  DOĞUMLU ERKEKLER</v>
      </c>
      <c r="K103" s="106" t="str">
        <f t="shared" si="1"/>
        <v>İZMİR-TÜRKİYE’NİN EN HIZLISI İL SEÇME YARIŞLARI</v>
      </c>
      <c r="L103" s="61" t="e">
        <f>#REF!</f>
        <v>#REF!</v>
      </c>
      <c r="M103" s="61" t="s">
        <v>96</v>
      </c>
    </row>
    <row r="104" spans="1:13" s="53" customFormat="1" ht="26.25" customHeight="1" x14ac:dyDescent="0.2">
      <c r="A104" s="55">
        <v>346</v>
      </c>
      <c r="B104" s="93" t="s">
        <v>105</v>
      </c>
      <c r="C104" s="95" t="e">
        <f>#REF!</f>
        <v>#REF!</v>
      </c>
      <c r="D104" s="97" t="e">
        <f>#REF!</f>
        <v>#REF!</v>
      </c>
      <c r="E104" s="97" t="e">
        <f>#REF!</f>
        <v>#REF!</v>
      </c>
      <c r="F104" s="99" t="e">
        <f>#REF!</f>
        <v>#REF!</v>
      </c>
      <c r="G104" s="96" t="e">
        <f>#REF!</f>
        <v>#REF!</v>
      </c>
      <c r="H104" s="63" t="s">
        <v>98</v>
      </c>
      <c r="I104" s="105"/>
      <c r="J104" s="57" t="str">
        <f>'YARIŞMA BİLGİLERİ'!$F$21</f>
        <v>2005-2006-2007-2008-2009  DOĞUMLU ERKEKLER</v>
      </c>
      <c r="K104" s="106" t="str">
        <f t="shared" si="1"/>
        <v>İZMİR-TÜRKİYE’NİN EN HIZLISI İL SEÇME YARIŞLARI</v>
      </c>
      <c r="L104" s="61" t="e">
        <f>#REF!</f>
        <v>#REF!</v>
      </c>
      <c r="M104" s="61" t="s">
        <v>96</v>
      </c>
    </row>
    <row r="105" spans="1:13" s="53" customFormat="1" ht="26.25" customHeight="1" x14ac:dyDescent="0.2">
      <c r="A105" s="55">
        <v>347</v>
      </c>
      <c r="B105" s="93" t="s">
        <v>105</v>
      </c>
      <c r="C105" s="95" t="e">
        <f>#REF!</f>
        <v>#REF!</v>
      </c>
      <c r="D105" s="97" t="e">
        <f>#REF!</f>
        <v>#REF!</v>
      </c>
      <c r="E105" s="97" t="e">
        <f>#REF!</f>
        <v>#REF!</v>
      </c>
      <c r="F105" s="99" t="e">
        <f>#REF!</f>
        <v>#REF!</v>
      </c>
      <c r="G105" s="96" t="e">
        <f>#REF!</f>
        <v>#REF!</v>
      </c>
      <c r="H105" s="63" t="s">
        <v>98</v>
      </c>
      <c r="I105" s="105"/>
      <c r="J105" s="57" t="str">
        <f>'YARIŞMA BİLGİLERİ'!$F$21</f>
        <v>2005-2006-2007-2008-2009  DOĞUMLU ERKEKLER</v>
      </c>
      <c r="K105" s="106" t="str">
        <f t="shared" si="1"/>
        <v>İZMİR-TÜRKİYE’NİN EN HIZLISI İL SEÇME YARIŞLARI</v>
      </c>
      <c r="L105" s="61" t="e">
        <f>#REF!</f>
        <v>#REF!</v>
      </c>
      <c r="M105" s="61" t="s">
        <v>96</v>
      </c>
    </row>
    <row r="106" spans="1:13" s="53" customFormat="1" ht="26.25" customHeight="1" x14ac:dyDescent="0.2">
      <c r="A106" s="55">
        <v>348</v>
      </c>
      <c r="B106" s="93" t="s">
        <v>105</v>
      </c>
      <c r="C106" s="95" t="e">
        <f>#REF!</f>
        <v>#REF!</v>
      </c>
      <c r="D106" s="97" t="e">
        <f>#REF!</f>
        <v>#REF!</v>
      </c>
      <c r="E106" s="97" t="e">
        <f>#REF!</f>
        <v>#REF!</v>
      </c>
      <c r="F106" s="99" t="e">
        <f>#REF!</f>
        <v>#REF!</v>
      </c>
      <c r="G106" s="96" t="e">
        <f>#REF!</f>
        <v>#REF!</v>
      </c>
      <c r="H106" s="63" t="s">
        <v>98</v>
      </c>
      <c r="I106" s="105"/>
      <c r="J106" s="57" t="str">
        <f>'YARIŞMA BİLGİLERİ'!$F$21</f>
        <v>2005-2006-2007-2008-2009  DOĞUMLU ERKEKLER</v>
      </c>
      <c r="K106" s="106" t="str">
        <f t="shared" si="1"/>
        <v>İZMİR-TÜRKİYE’NİN EN HIZLISI İL SEÇME YARIŞLARI</v>
      </c>
      <c r="L106" s="61" t="e">
        <f>#REF!</f>
        <v>#REF!</v>
      </c>
      <c r="M106" s="61" t="s">
        <v>96</v>
      </c>
    </row>
    <row r="107" spans="1:13" s="53" customFormat="1" ht="26.25" customHeight="1" x14ac:dyDescent="0.2">
      <c r="A107" s="55">
        <v>349</v>
      </c>
      <c r="B107" s="93" t="s">
        <v>105</v>
      </c>
      <c r="C107" s="95" t="e">
        <f>#REF!</f>
        <v>#REF!</v>
      </c>
      <c r="D107" s="97" t="e">
        <f>#REF!</f>
        <v>#REF!</v>
      </c>
      <c r="E107" s="97" t="e">
        <f>#REF!</f>
        <v>#REF!</v>
      </c>
      <c r="F107" s="99" t="e">
        <f>#REF!</f>
        <v>#REF!</v>
      </c>
      <c r="G107" s="96" t="e">
        <f>#REF!</f>
        <v>#REF!</v>
      </c>
      <c r="H107" s="63" t="s">
        <v>98</v>
      </c>
      <c r="I107" s="105"/>
      <c r="J107" s="57" t="str">
        <f>'YARIŞMA BİLGİLERİ'!$F$21</f>
        <v>2005-2006-2007-2008-2009  DOĞUMLU ERKEKLER</v>
      </c>
      <c r="K107" s="106" t="str">
        <f t="shared" si="1"/>
        <v>İZMİR-TÜRKİYE’NİN EN HIZLISI İL SEÇME YARIŞLARI</v>
      </c>
      <c r="L107" s="61" t="e">
        <f>#REF!</f>
        <v>#REF!</v>
      </c>
      <c r="M107" s="61" t="s">
        <v>96</v>
      </c>
    </row>
    <row r="108" spans="1:13" s="53" customFormat="1" ht="26.25" customHeight="1" x14ac:dyDescent="0.2">
      <c r="A108" s="55">
        <v>350</v>
      </c>
      <c r="B108" s="93" t="s">
        <v>105</v>
      </c>
      <c r="C108" s="95" t="e">
        <f>#REF!</f>
        <v>#REF!</v>
      </c>
      <c r="D108" s="97" t="e">
        <f>#REF!</f>
        <v>#REF!</v>
      </c>
      <c r="E108" s="97" t="e">
        <f>#REF!</f>
        <v>#REF!</v>
      </c>
      <c r="F108" s="99" t="e">
        <f>#REF!</f>
        <v>#REF!</v>
      </c>
      <c r="G108" s="96" t="e">
        <f>#REF!</f>
        <v>#REF!</v>
      </c>
      <c r="H108" s="63" t="s">
        <v>98</v>
      </c>
      <c r="I108" s="105"/>
      <c r="J108" s="57" t="str">
        <f>'YARIŞMA BİLGİLERİ'!$F$21</f>
        <v>2005-2006-2007-2008-2009  DOĞUMLU ERKEKLER</v>
      </c>
      <c r="K108" s="106" t="str">
        <f t="shared" si="1"/>
        <v>İZMİR-TÜRKİYE’NİN EN HIZLISI İL SEÇME YARIŞLARI</v>
      </c>
      <c r="L108" s="61" t="e">
        <f>#REF!</f>
        <v>#REF!</v>
      </c>
      <c r="M108" s="61" t="s">
        <v>96</v>
      </c>
    </row>
    <row r="109" spans="1:13" s="53" customFormat="1" ht="26.25" customHeight="1" x14ac:dyDescent="0.2">
      <c r="A109" s="55">
        <v>351</v>
      </c>
      <c r="B109" s="93" t="s">
        <v>105</v>
      </c>
      <c r="C109" s="95" t="e">
        <f>#REF!</f>
        <v>#REF!</v>
      </c>
      <c r="D109" s="97" t="e">
        <f>#REF!</f>
        <v>#REF!</v>
      </c>
      <c r="E109" s="97" t="e">
        <f>#REF!</f>
        <v>#REF!</v>
      </c>
      <c r="F109" s="99" t="e">
        <f>#REF!</f>
        <v>#REF!</v>
      </c>
      <c r="G109" s="96" t="e">
        <f>#REF!</f>
        <v>#REF!</v>
      </c>
      <c r="H109" s="63" t="s">
        <v>98</v>
      </c>
      <c r="I109" s="105"/>
      <c r="J109" s="57" t="str">
        <f>'YARIŞMA BİLGİLERİ'!$F$21</f>
        <v>2005-2006-2007-2008-2009  DOĞUMLU ERKEKLER</v>
      </c>
      <c r="K109" s="106" t="str">
        <f t="shared" si="1"/>
        <v>İZMİR-TÜRKİYE’NİN EN HIZLISI İL SEÇME YARIŞLARI</v>
      </c>
      <c r="L109" s="61" t="e">
        <f>#REF!</f>
        <v>#REF!</v>
      </c>
      <c r="M109" s="61" t="s">
        <v>96</v>
      </c>
    </row>
    <row r="110" spans="1:13" s="53" customFormat="1" ht="26.25" customHeight="1" x14ac:dyDescent="0.2">
      <c r="A110" s="55">
        <v>352</v>
      </c>
      <c r="B110" s="93" t="s">
        <v>105</v>
      </c>
      <c r="C110" s="95" t="e">
        <f>#REF!</f>
        <v>#REF!</v>
      </c>
      <c r="D110" s="97" t="e">
        <f>#REF!</f>
        <v>#REF!</v>
      </c>
      <c r="E110" s="97" t="e">
        <f>#REF!</f>
        <v>#REF!</v>
      </c>
      <c r="F110" s="99" t="e">
        <f>#REF!</f>
        <v>#REF!</v>
      </c>
      <c r="G110" s="96" t="e">
        <f>#REF!</f>
        <v>#REF!</v>
      </c>
      <c r="H110" s="63" t="s">
        <v>98</v>
      </c>
      <c r="I110" s="105"/>
      <c r="J110" s="57" t="str">
        <f>'YARIŞMA BİLGİLERİ'!$F$21</f>
        <v>2005-2006-2007-2008-2009  DOĞUMLU ERKEKLER</v>
      </c>
      <c r="K110" s="106" t="str">
        <f t="shared" si="1"/>
        <v>İZMİR-TÜRKİYE’NİN EN HIZLISI İL SEÇME YARIŞLARI</v>
      </c>
      <c r="L110" s="61" t="e">
        <f>#REF!</f>
        <v>#REF!</v>
      </c>
      <c r="M110" s="61" t="s">
        <v>96</v>
      </c>
    </row>
    <row r="111" spans="1:13" s="53" customFormat="1" ht="26.25" customHeight="1" x14ac:dyDescent="0.2">
      <c r="A111" s="55">
        <v>353</v>
      </c>
      <c r="B111" s="93" t="s">
        <v>105</v>
      </c>
      <c r="C111" s="95" t="e">
        <f>#REF!</f>
        <v>#REF!</v>
      </c>
      <c r="D111" s="97" t="e">
        <f>#REF!</f>
        <v>#REF!</v>
      </c>
      <c r="E111" s="97" t="e">
        <f>#REF!</f>
        <v>#REF!</v>
      </c>
      <c r="F111" s="99" t="e">
        <f>#REF!</f>
        <v>#REF!</v>
      </c>
      <c r="G111" s="96" t="e">
        <f>#REF!</f>
        <v>#REF!</v>
      </c>
      <c r="H111" s="63" t="s">
        <v>98</v>
      </c>
      <c r="I111" s="105"/>
      <c r="J111" s="57" t="str">
        <f>'YARIŞMA BİLGİLERİ'!$F$21</f>
        <v>2005-2006-2007-2008-2009  DOĞUMLU ERKEKLER</v>
      </c>
      <c r="K111" s="106" t="str">
        <f t="shared" si="1"/>
        <v>İZMİR-TÜRKİYE’NİN EN HIZLISI İL SEÇME YARIŞLARI</v>
      </c>
      <c r="L111" s="61" t="e">
        <f>#REF!</f>
        <v>#REF!</v>
      </c>
      <c r="M111" s="61" t="s">
        <v>96</v>
      </c>
    </row>
    <row r="112" spans="1:13" s="53" customFormat="1" ht="26.25" customHeight="1" x14ac:dyDescent="0.2">
      <c r="A112" s="55">
        <v>354</v>
      </c>
      <c r="B112" s="93" t="s">
        <v>105</v>
      </c>
      <c r="C112" s="95" t="e">
        <f>#REF!</f>
        <v>#REF!</v>
      </c>
      <c r="D112" s="97" t="e">
        <f>#REF!</f>
        <v>#REF!</v>
      </c>
      <c r="E112" s="97" t="e">
        <f>#REF!</f>
        <v>#REF!</v>
      </c>
      <c r="F112" s="99" t="e">
        <f>#REF!</f>
        <v>#REF!</v>
      </c>
      <c r="G112" s="96" t="e">
        <f>#REF!</f>
        <v>#REF!</v>
      </c>
      <c r="H112" s="63" t="s">
        <v>98</v>
      </c>
      <c r="I112" s="105"/>
      <c r="J112" s="57" t="str">
        <f>'YARIŞMA BİLGİLERİ'!$F$21</f>
        <v>2005-2006-2007-2008-2009  DOĞUMLU ERKEKLER</v>
      </c>
      <c r="K112" s="106" t="str">
        <f t="shared" si="1"/>
        <v>İZMİR-TÜRKİYE’NİN EN HIZLISI İL SEÇME YARIŞLARI</v>
      </c>
      <c r="L112" s="61" t="e">
        <f>#REF!</f>
        <v>#REF!</v>
      </c>
      <c r="M112" s="61" t="s">
        <v>96</v>
      </c>
    </row>
    <row r="113" spans="1:13" s="53" customFormat="1" ht="26.25" customHeight="1" x14ac:dyDescent="0.2">
      <c r="A113" s="55">
        <v>355</v>
      </c>
      <c r="B113" s="93" t="s">
        <v>105</v>
      </c>
      <c r="C113" s="95" t="e">
        <f>#REF!</f>
        <v>#REF!</v>
      </c>
      <c r="D113" s="97" t="e">
        <f>#REF!</f>
        <v>#REF!</v>
      </c>
      <c r="E113" s="97" t="e">
        <f>#REF!</f>
        <v>#REF!</v>
      </c>
      <c r="F113" s="99" t="e">
        <f>#REF!</f>
        <v>#REF!</v>
      </c>
      <c r="G113" s="96" t="e">
        <f>#REF!</f>
        <v>#REF!</v>
      </c>
      <c r="H113" s="63" t="s">
        <v>98</v>
      </c>
      <c r="I113" s="105"/>
      <c r="J113" s="57" t="str">
        <f>'YARIŞMA BİLGİLERİ'!$F$21</f>
        <v>2005-2006-2007-2008-2009  DOĞUMLU ERKEKLER</v>
      </c>
      <c r="K113" s="106" t="str">
        <f t="shared" si="1"/>
        <v>İZMİR-TÜRKİYE’NİN EN HIZLISI İL SEÇME YARIŞLARI</v>
      </c>
      <c r="L113" s="61" t="e">
        <f>#REF!</f>
        <v>#REF!</v>
      </c>
      <c r="M113" s="61" t="s">
        <v>96</v>
      </c>
    </row>
    <row r="114" spans="1:13" s="53" customFormat="1" ht="26.25" customHeight="1" x14ac:dyDescent="0.2">
      <c r="A114" s="55">
        <v>356</v>
      </c>
      <c r="B114" s="93" t="s">
        <v>105</v>
      </c>
      <c r="C114" s="95" t="e">
        <f>#REF!</f>
        <v>#REF!</v>
      </c>
      <c r="D114" s="97" t="e">
        <f>#REF!</f>
        <v>#REF!</v>
      </c>
      <c r="E114" s="97" t="e">
        <f>#REF!</f>
        <v>#REF!</v>
      </c>
      <c r="F114" s="99" t="e">
        <f>#REF!</f>
        <v>#REF!</v>
      </c>
      <c r="G114" s="96" t="e">
        <f>#REF!</f>
        <v>#REF!</v>
      </c>
      <c r="H114" s="63" t="s">
        <v>98</v>
      </c>
      <c r="I114" s="105"/>
      <c r="J114" s="57" t="str">
        <f>'YARIŞMA BİLGİLERİ'!$F$21</f>
        <v>2005-2006-2007-2008-2009  DOĞUMLU ERKEKLER</v>
      </c>
      <c r="K114" s="106" t="str">
        <f t="shared" si="1"/>
        <v>İZMİR-TÜRKİYE’NİN EN HIZLISI İL SEÇME YARIŞLARI</v>
      </c>
      <c r="L114" s="61" t="e">
        <f>#REF!</f>
        <v>#REF!</v>
      </c>
      <c r="M114" s="61" t="s">
        <v>96</v>
      </c>
    </row>
    <row r="115" spans="1:13" s="53" customFormat="1" ht="26.25" customHeight="1" x14ac:dyDescent="0.2">
      <c r="A115" s="55">
        <v>357</v>
      </c>
      <c r="B115" s="93" t="s">
        <v>105</v>
      </c>
      <c r="C115" s="95" t="e">
        <f>#REF!</f>
        <v>#REF!</v>
      </c>
      <c r="D115" s="97" t="e">
        <f>#REF!</f>
        <v>#REF!</v>
      </c>
      <c r="E115" s="97" t="e">
        <f>#REF!</f>
        <v>#REF!</v>
      </c>
      <c r="F115" s="99" t="e">
        <f>#REF!</f>
        <v>#REF!</v>
      </c>
      <c r="G115" s="96" t="e">
        <f>#REF!</f>
        <v>#REF!</v>
      </c>
      <c r="H115" s="63" t="s">
        <v>98</v>
      </c>
      <c r="I115" s="105"/>
      <c r="J115" s="57" t="str">
        <f>'YARIŞMA BİLGİLERİ'!$F$21</f>
        <v>2005-2006-2007-2008-2009  DOĞUMLU ERKEKLER</v>
      </c>
      <c r="K115" s="106" t="str">
        <f t="shared" si="1"/>
        <v>İZMİR-TÜRKİYE’NİN EN HIZLISI İL SEÇME YARIŞLARI</v>
      </c>
      <c r="L115" s="61" t="e">
        <f>#REF!</f>
        <v>#REF!</v>
      </c>
      <c r="M115" s="61" t="s">
        <v>96</v>
      </c>
    </row>
    <row r="116" spans="1:13" s="53" customFormat="1" ht="26.25" customHeight="1" x14ac:dyDescent="0.2">
      <c r="A116" s="55">
        <v>358</v>
      </c>
      <c r="B116" s="93" t="s">
        <v>105</v>
      </c>
      <c r="C116" s="95" t="e">
        <f>#REF!</f>
        <v>#REF!</v>
      </c>
      <c r="D116" s="97" t="e">
        <f>#REF!</f>
        <v>#REF!</v>
      </c>
      <c r="E116" s="97" t="e">
        <f>#REF!</f>
        <v>#REF!</v>
      </c>
      <c r="F116" s="99" t="e">
        <f>#REF!</f>
        <v>#REF!</v>
      </c>
      <c r="G116" s="96" t="e">
        <f>#REF!</f>
        <v>#REF!</v>
      </c>
      <c r="H116" s="63" t="s">
        <v>98</v>
      </c>
      <c r="I116" s="105"/>
      <c r="J116" s="57" t="str">
        <f>'YARIŞMA BİLGİLERİ'!$F$21</f>
        <v>2005-2006-2007-2008-2009  DOĞUMLU ERKEKLER</v>
      </c>
      <c r="K116" s="106" t="str">
        <f t="shared" si="1"/>
        <v>İZMİR-TÜRKİYE’NİN EN HIZLISI İL SEÇME YARIŞLARI</v>
      </c>
      <c r="L116" s="61" t="e">
        <f>#REF!</f>
        <v>#REF!</v>
      </c>
      <c r="M116" s="61" t="s">
        <v>96</v>
      </c>
    </row>
    <row r="117" spans="1:13" s="53" customFormat="1" ht="26.25" customHeight="1" x14ac:dyDescent="0.2">
      <c r="A117" s="55">
        <v>359</v>
      </c>
      <c r="B117" s="93" t="s">
        <v>105</v>
      </c>
      <c r="C117" s="95" t="e">
        <f>#REF!</f>
        <v>#REF!</v>
      </c>
      <c r="D117" s="97" t="e">
        <f>#REF!</f>
        <v>#REF!</v>
      </c>
      <c r="E117" s="97" t="e">
        <f>#REF!</f>
        <v>#REF!</v>
      </c>
      <c r="F117" s="99" t="e">
        <f>#REF!</f>
        <v>#REF!</v>
      </c>
      <c r="G117" s="96" t="e">
        <f>#REF!</f>
        <v>#REF!</v>
      </c>
      <c r="H117" s="63" t="s">
        <v>98</v>
      </c>
      <c r="I117" s="105"/>
      <c r="J117" s="57" t="str">
        <f>'YARIŞMA BİLGİLERİ'!$F$21</f>
        <v>2005-2006-2007-2008-2009  DOĞUMLU ERKEKLER</v>
      </c>
      <c r="K117" s="106" t="str">
        <f t="shared" si="1"/>
        <v>İZMİR-TÜRKİYE’NİN EN HIZLISI İL SEÇME YARIŞLARI</v>
      </c>
      <c r="L117" s="61" t="e">
        <f>#REF!</f>
        <v>#REF!</v>
      </c>
      <c r="M117" s="61" t="s">
        <v>96</v>
      </c>
    </row>
    <row r="118" spans="1:13" s="53" customFormat="1" ht="26.25" customHeight="1" x14ac:dyDescent="0.2">
      <c r="A118" s="55">
        <v>360</v>
      </c>
      <c r="B118" s="93" t="s">
        <v>105</v>
      </c>
      <c r="C118" s="95" t="e">
        <f>#REF!</f>
        <v>#REF!</v>
      </c>
      <c r="D118" s="97" t="e">
        <f>#REF!</f>
        <v>#REF!</v>
      </c>
      <c r="E118" s="97" t="e">
        <f>#REF!</f>
        <v>#REF!</v>
      </c>
      <c r="F118" s="99" t="e">
        <f>#REF!</f>
        <v>#REF!</v>
      </c>
      <c r="G118" s="96" t="e">
        <f>#REF!</f>
        <v>#REF!</v>
      </c>
      <c r="H118" s="63" t="s">
        <v>98</v>
      </c>
      <c r="I118" s="105"/>
      <c r="J118" s="57" t="str">
        <f>'YARIŞMA BİLGİLERİ'!$F$21</f>
        <v>2005-2006-2007-2008-2009  DOĞUMLU ERKEKLER</v>
      </c>
      <c r="K118" s="106" t="str">
        <f t="shared" si="1"/>
        <v>İZMİR-TÜRKİYE’NİN EN HIZLISI İL SEÇME YARIŞLARI</v>
      </c>
      <c r="L118" s="61" t="e">
        <f>#REF!</f>
        <v>#REF!</v>
      </c>
      <c r="M118" s="61" t="s">
        <v>96</v>
      </c>
    </row>
    <row r="119" spans="1:13" s="53" customFormat="1" ht="26.25" customHeight="1" x14ac:dyDescent="0.2">
      <c r="A119" s="55">
        <v>361</v>
      </c>
      <c r="B119" s="93" t="s">
        <v>105</v>
      </c>
      <c r="C119" s="95" t="e">
        <f>#REF!</f>
        <v>#REF!</v>
      </c>
      <c r="D119" s="97" t="e">
        <f>#REF!</f>
        <v>#REF!</v>
      </c>
      <c r="E119" s="97" t="e">
        <f>#REF!</f>
        <v>#REF!</v>
      </c>
      <c r="F119" s="99" t="e">
        <f>#REF!</f>
        <v>#REF!</v>
      </c>
      <c r="G119" s="96" t="e">
        <f>#REF!</f>
        <v>#REF!</v>
      </c>
      <c r="H119" s="63" t="s">
        <v>98</v>
      </c>
      <c r="I119" s="105"/>
      <c r="J119" s="57" t="str">
        <f>'YARIŞMA BİLGİLERİ'!$F$21</f>
        <v>2005-2006-2007-2008-2009  DOĞUMLU ERKEKLER</v>
      </c>
      <c r="K119" s="106" t="str">
        <f t="shared" si="1"/>
        <v>İZMİR-TÜRKİYE’NİN EN HIZLISI İL SEÇME YARIŞLARI</v>
      </c>
      <c r="L119" s="61" t="e">
        <f>#REF!</f>
        <v>#REF!</v>
      </c>
      <c r="M119" s="61" t="s">
        <v>96</v>
      </c>
    </row>
    <row r="120" spans="1:13" s="53" customFormat="1" ht="26.25" customHeight="1" x14ac:dyDescent="0.2">
      <c r="A120" s="55">
        <v>362</v>
      </c>
      <c r="B120" s="93" t="s">
        <v>105</v>
      </c>
      <c r="C120" s="95" t="e">
        <f>#REF!</f>
        <v>#REF!</v>
      </c>
      <c r="D120" s="97" t="e">
        <f>#REF!</f>
        <v>#REF!</v>
      </c>
      <c r="E120" s="97" t="e">
        <f>#REF!</f>
        <v>#REF!</v>
      </c>
      <c r="F120" s="99" t="e">
        <f>#REF!</f>
        <v>#REF!</v>
      </c>
      <c r="G120" s="96" t="e">
        <f>#REF!</f>
        <v>#REF!</v>
      </c>
      <c r="H120" s="63" t="s">
        <v>98</v>
      </c>
      <c r="I120" s="105"/>
      <c r="J120" s="57" t="str">
        <f>'YARIŞMA BİLGİLERİ'!$F$21</f>
        <v>2005-2006-2007-2008-2009  DOĞUMLU ERKEKLER</v>
      </c>
      <c r="K120" s="106" t="str">
        <f t="shared" si="1"/>
        <v>İZMİR-TÜRKİYE’NİN EN HIZLISI İL SEÇME YARIŞLARI</v>
      </c>
      <c r="L120" s="61" t="e">
        <f>#REF!</f>
        <v>#REF!</v>
      </c>
      <c r="M120" s="61" t="s">
        <v>96</v>
      </c>
    </row>
    <row r="121" spans="1:13" s="53" customFormat="1" ht="26.25" customHeight="1" x14ac:dyDescent="0.2">
      <c r="A121" s="55">
        <v>363</v>
      </c>
      <c r="B121" s="93" t="s">
        <v>105</v>
      </c>
      <c r="C121" s="95" t="e">
        <f>#REF!</f>
        <v>#REF!</v>
      </c>
      <c r="D121" s="97" t="e">
        <f>#REF!</f>
        <v>#REF!</v>
      </c>
      <c r="E121" s="97" t="e">
        <f>#REF!</f>
        <v>#REF!</v>
      </c>
      <c r="F121" s="99" t="e">
        <f>#REF!</f>
        <v>#REF!</v>
      </c>
      <c r="G121" s="96" t="e">
        <f>#REF!</f>
        <v>#REF!</v>
      </c>
      <c r="H121" s="63" t="s">
        <v>98</v>
      </c>
      <c r="I121" s="105"/>
      <c r="J121" s="57" t="str">
        <f>'YARIŞMA BİLGİLERİ'!$F$21</f>
        <v>2005-2006-2007-2008-2009  DOĞUMLU ERKEKLER</v>
      </c>
      <c r="K121" s="106" t="str">
        <f t="shared" si="1"/>
        <v>İZMİR-TÜRKİYE’NİN EN HIZLISI İL SEÇME YARIŞLARI</v>
      </c>
      <c r="L121" s="61" t="e">
        <f>#REF!</f>
        <v>#REF!</v>
      </c>
      <c r="M121" s="61" t="s">
        <v>96</v>
      </c>
    </row>
    <row r="122" spans="1:13" s="53" customFormat="1" ht="26.25" customHeight="1" x14ac:dyDescent="0.2">
      <c r="A122" s="55">
        <v>364</v>
      </c>
      <c r="B122" s="93" t="s">
        <v>105</v>
      </c>
      <c r="C122" s="95" t="e">
        <f>#REF!</f>
        <v>#REF!</v>
      </c>
      <c r="D122" s="97" t="e">
        <f>#REF!</f>
        <v>#REF!</v>
      </c>
      <c r="E122" s="97" t="e">
        <f>#REF!</f>
        <v>#REF!</v>
      </c>
      <c r="F122" s="99" t="e">
        <f>#REF!</f>
        <v>#REF!</v>
      </c>
      <c r="G122" s="96" t="e">
        <f>#REF!</f>
        <v>#REF!</v>
      </c>
      <c r="H122" s="63" t="s">
        <v>98</v>
      </c>
      <c r="I122" s="105"/>
      <c r="J122" s="57" t="str">
        <f>'YARIŞMA BİLGİLERİ'!$F$21</f>
        <v>2005-2006-2007-2008-2009  DOĞUMLU ERKEKLER</v>
      </c>
      <c r="K122" s="106" t="str">
        <f t="shared" si="1"/>
        <v>İZMİR-TÜRKİYE’NİN EN HIZLISI İL SEÇME YARIŞLARI</v>
      </c>
      <c r="L122" s="61" t="e">
        <f>#REF!</f>
        <v>#REF!</v>
      </c>
      <c r="M122" s="61" t="s">
        <v>96</v>
      </c>
    </row>
    <row r="123" spans="1:13" s="53" customFormat="1" ht="26.25" customHeight="1" x14ac:dyDescent="0.2">
      <c r="A123" s="55">
        <v>365</v>
      </c>
      <c r="B123" s="93" t="s">
        <v>105</v>
      </c>
      <c r="C123" s="95" t="e">
        <f>#REF!</f>
        <v>#REF!</v>
      </c>
      <c r="D123" s="97" t="e">
        <f>#REF!</f>
        <v>#REF!</v>
      </c>
      <c r="E123" s="97" t="e">
        <f>#REF!</f>
        <v>#REF!</v>
      </c>
      <c r="F123" s="99" t="e">
        <f>#REF!</f>
        <v>#REF!</v>
      </c>
      <c r="G123" s="96" t="e">
        <f>#REF!</f>
        <v>#REF!</v>
      </c>
      <c r="H123" s="63" t="s">
        <v>98</v>
      </c>
      <c r="I123" s="105"/>
      <c r="J123" s="57" t="str">
        <f>'YARIŞMA BİLGİLERİ'!$F$21</f>
        <v>2005-2006-2007-2008-2009  DOĞUMLU ERKEKLER</v>
      </c>
      <c r="K123" s="106" t="str">
        <f t="shared" si="1"/>
        <v>İZMİR-TÜRKİYE’NİN EN HIZLISI İL SEÇME YARIŞLARI</v>
      </c>
      <c r="L123" s="61" t="e">
        <f>#REF!</f>
        <v>#REF!</v>
      </c>
      <c r="M123" s="61" t="s">
        <v>96</v>
      </c>
    </row>
    <row r="124" spans="1:13" s="53" customFormat="1" ht="26.25" customHeight="1" x14ac:dyDescent="0.2">
      <c r="A124" s="55">
        <v>366</v>
      </c>
      <c r="B124" s="93" t="s">
        <v>105</v>
      </c>
      <c r="C124" s="95" t="e">
        <f>#REF!</f>
        <v>#REF!</v>
      </c>
      <c r="D124" s="97" t="e">
        <f>#REF!</f>
        <v>#REF!</v>
      </c>
      <c r="E124" s="97" t="e">
        <f>#REF!</f>
        <v>#REF!</v>
      </c>
      <c r="F124" s="99" t="e">
        <f>#REF!</f>
        <v>#REF!</v>
      </c>
      <c r="G124" s="96" t="e">
        <f>#REF!</f>
        <v>#REF!</v>
      </c>
      <c r="H124" s="63" t="s">
        <v>98</v>
      </c>
      <c r="I124" s="105"/>
      <c r="J124" s="57" t="str">
        <f>'YARIŞMA BİLGİLERİ'!$F$21</f>
        <v>2005-2006-2007-2008-2009  DOĞUMLU ERKEKLER</v>
      </c>
      <c r="K124" s="106" t="str">
        <f t="shared" si="1"/>
        <v>İZMİR-TÜRKİYE’NİN EN HIZLISI İL SEÇME YARIŞLARI</v>
      </c>
      <c r="L124" s="61" t="e">
        <f>#REF!</f>
        <v>#REF!</v>
      </c>
      <c r="M124" s="61" t="s">
        <v>96</v>
      </c>
    </row>
    <row r="125" spans="1:13" s="53" customFormat="1" ht="26.25" customHeight="1" x14ac:dyDescent="0.2">
      <c r="A125" s="55">
        <v>367</v>
      </c>
      <c r="B125" s="93" t="s">
        <v>105</v>
      </c>
      <c r="C125" s="95" t="e">
        <f>#REF!</f>
        <v>#REF!</v>
      </c>
      <c r="D125" s="97" t="e">
        <f>#REF!</f>
        <v>#REF!</v>
      </c>
      <c r="E125" s="97" t="e">
        <f>#REF!</f>
        <v>#REF!</v>
      </c>
      <c r="F125" s="99" t="e">
        <f>#REF!</f>
        <v>#REF!</v>
      </c>
      <c r="G125" s="96" t="e">
        <f>#REF!</f>
        <v>#REF!</v>
      </c>
      <c r="H125" s="63" t="s">
        <v>98</v>
      </c>
      <c r="I125" s="105"/>
      <c r="J125" s="57" t="str">
        <f>'YARIŞMA BİLGİLERİ'!$F$21</f>
        <v>2005-2006-2007-2008-2009  DOĞUMLU ERKEKLER</v>
      </c>
      <c r="K125" s="106" t="str">
        <f t="shared" si="1"/>
        <v>İZMİR-TÜRKİYE’NİN EN HIZLISI İL SEÇME YARIŞLARI</v>
      </c>
      <c r="L125" s="61" t="e">
        <f>#REF!</f>
        <v>#REF!</v>
      </c>
      <c r="M125" s="61" t="s">
        <v>96</v>
      </c>
    </row>
    <row r="126" spans="1:13" s="53" customFormat="1" ht="26.25" customHeight="1" x14ac:dyDescent="0.2">
      <c r="A126" s="55">
        <v>368</v>
      </c>
      <c r="B126" s="93" t="s">
        <v>105</v>
      </c>
      <c r="C126" s="95" t="e">
        <f>#REF!</f>
        <v>#REF!</v>
      </c>
      <c r="D126" s="97" t="e">
        <f>#REF!</f>
        <v>#REF!</v>
      </c>
      <c r="E126" s="97" t="e">
        <f>#REF!</f>
        <v>#REF!</v>
      </c>
      <c r="F126" s="99" t="e">
        <f>#REF!</f>
        <v>#REF!</v>
      </c>
      <c r="G126" s="96" t="e">
        <f>#REF!</f>
        <v>#REF!</v>
      </c>
      <c r="H126" s="63" t="s">
        <v>98</v>
      </c>
      <c r="I126" s="105"/>
      <c r="J126" s="57" t="str">
        <f>'YARIŞMA BİLGİLERİ'!$F$21</f>
        <v>2005-2006-2007-2008-2009  DOĞUMLU ERKEKLER</v>
      </c>
      <c r="K126" s="106" t="str">
        <f t="shared" si="1"/>
        <v>İZMİR-TÜRKİYE’NİN EN HIZLISI İL SEÇME YARIŞLARI</v>
      </c>
      <c r="L126" s="61" t="e">
        <f>#REF!</f>
        <v>#REF!</v>
      </c>
      <c r="M126" s="61" t="s">
        <v>96</v>
      </c>
    </row>
    <row r="127" spans="1:13" s="53" customFormat="1" ht="26.25" customHeight="1" x14ac:dyDescent="0.2">
      <c r="A127" s="55">
        <v>369</v>
      </c>
      <c r="B127" s="93" t="s">
        <v>105</v>
      </c>
      <c r="C127" s="95" t="e">
        <f>#REF!</f>
        <v>#REF!</v>
      </c>
      <c r="D127" s="97" t="e">
        <f>#REF!</f>
        <v>#REF!</v>
      </c>
      <c r="E127" s="97" t="e">
        <f>#REF!</f>
        <v>#REF!</v>
      </c>
      <c r="F127" s="99" t="e">
        <f>#REF!</f>
        <v>#REF!</v>
      </c>
      <c r="G127" s="96" t="e">
        <f>#REF!</f>
        <v>#REF!</v>
      </c>
      <c r="H127" s="63" t="s">
        <v>98</v>
      </c>
      <c r="I127" s="105"/>
      <c r="J127" s="57" t="str">
        <f>'YARIŞMA BİLGİLERİ'!$F$21</f>
        <v>2005-2006-2007-2008-2009  DOĞUMLU ERKEKLER</v>
      </c>
      <c r="K127" s="106" t="str">
        <f t="shared" si="1"/>
        <v>İZMİR-TÜRKİYE’NİN EN HIZLISI İL SEÇME YARIŞLARI</v>
      </c>
      <c r="L127" s="61" t="e">
        <f>#REF!</f>
        <v>#REF!</v>
      </c>
      <c r="M127" s="61" t="s">
        <v>96</v>
      </c>
    </row>
    <row r="128" spans="1:13" s="53" customFormat="1" ht="26.25" customHeight="1" x14ac:dyDescent="0.2">
      <c r="A128" s="55">
        <v>370</v>
      </c>
      <c r="B128" s="93" t="s">
        <v>105</v>
      </c>
      <c r="C128" s="95" t="e">
        <f>#REF!</f>
        <v>#REF!</v>
      </c>
      <c r="D128" s="97" t="e">
        <f>#REF!</f>
        <v>#REF!</v>
      </c>
      <c r="E128" s="97" t="e">
        <f>#REF!</f>
        <v>#REF!</v>
      </c>
      <c r="F128" s="99" t="e">
        <f>#REF!</f>
        <v>#REF!</v>
      </c>
      <c r="G128" s="96" t="e">
        <f>#REF!</f>
        <v>#REF!</v>
      </c>
      <c r="H128" s="63" t="s">
        <v>98</v>
      </c>
      <c r="I128" s="105"/>
      <c r="J128" s="57" t="str">
        <f>'YARIŞMA BİLGİLERİ'!$F$21</f>
        <v>2005-2006-2007-2008-2009  DOĞUMLU ERKEKLER</v>
      </c>
      <c r="K128" s="106" t="str">
        <f t="shared" si="1"/>
        <v>İZMİR-TÜRKİYE’NİN EN HIZLISI İL SEÇME YARIŞLARI</v>
      </c>
      <c r="L128" s="61" t="e">
        <f>#REF!</f>
        <v>#REF!</v>
      </c>
      <c r="M128" s="61" t="s">
        <v>96</v>
      </c>
    </row>
    <row r="129" spans="1:13" s="53" customFormat="1" ht="26.25" customHeight="1" x14ac:dyDescent="0.2">
      <c r="A129" s="55">
        <v>451</v>
      </c>
      <c r="B129" s="93" t="s">
        <v>105</v>
      </c>
      <c r="C129" s="95" t="e">
        <f>#REF!</f>
        <v>#REF!</v>
      </c>
      <c r="D129" s="97" t="e">
        <f>#REF!</f>
        <v>#REF!</v>
      </c>
      <c r="E129" s="97" t="e">
        <f>#REF!</f>
        <v>#REF!</v>
      </c>
      <c r="F129" s="99" t="e">
        <f>#REF!</f>
        <v>#REF!</v>
      </c>
      <c r="G129" s="96" t="e">
        <f>#REF!</f>
        <v>#REF!</v>
      </c>
      <c r="H129" s="63" t="s">
        <v>98</v>
      </c>
      <c r="I129" s="105"/>
      <c r="J129" s="57" t="str">
        <f>'YARIŞMA BİLGİLERİ'!$F$21</f>
        <v>2005-2006-2007-2008-2009  DOĞUMLU ERKEKLER</v>
      </c>
      <c r="K129" s="106" t="str">
        <f t="shared" si="1"/>
        <v>İZMİR-TÜRKİYE’NİN EN HIZLISI İL SEÇME YARIŞLARI</v>
      </c>
      <c r="L129" s="61" t="e">
        <f>#REF!</f>
        <v>#REF!</v>
      </c>
      <c r="M129" s="61" t="s">
        <v>96</v>
      </c>
    </row>
    <row r="130" spans="1:13" s="53" customFormat="1" ht="26.25" customHeight="1" x14ac:dyDescent="0.2">
      <c r="A130" s="55">
        <v>452</v>
      </c>
      <c r="B130" s="93" t="s">
        <v>105</v>
      </c>
      <c r="C130" s="95" t="e">
        <f>#REF!</f>
        <v>#REF!</v>
      </c>
      <c r="D130" s="97" t="e">
        <f>#REF!</f>
        <v>#REF!</v>
      </c>
      <c r="E130" s="97" t="e">
        <f>#REF!</f>
        <v>#REF!</v>
      </c>
      <c r="F130" s="99" t="e">
        <f>#REF!</f>
        <v>#REF!</v>
      </c>
      <c r="G130" s="96" t="e">
        <f>#REF!</f>
        <v>#REF!</v>
      </c>
      <c r="H130" s="63" t="s">
        <v>98</v>
      </c>
      <c r="I130" s="105"/>
      <c r="J130" s="57" t="str">
        <f>'YARIŞMA BİLGİLERİ'!$F$21</f>
        <v>2005-2006-2007-2008-2009  DOĞUMLU ERKEKLER</v>
      </c>
      <c r="K130" s="106" t="str">
        <f t="shared" si="1"/>
        <v>İZMİR-TÜRKİYE’NİN EN HIZLISI İL SEÇME YARIŞLARI</v>
      </c>
      <c r="L130" s="61" t="e">
        <f>#REF!</f>
        <v>#REF!</v>
      </c>
      <c r="M130" s="61" t="s">
        <v>96</v>
      </c>
    </row>
    <row r="131" spans="1:13" s="53" customFormat="1" ht="26.25" customHeight="1" x14ac:dyDescent="0.2">
      <c r="A131" s="55">
        <v>453</v>
      </c>
      <c r="B131" s="93" t="s">
        <v>105</v>
      </c>
      <c r="C131" s="95" t="e">
        <f>#REF!</f>
        <v>#REF!</v>
      </c>
      <c r="D131" s="97" t="e">
        <f>#REF!</f>
        <v>#REF!</v>
      </c>
      <c r="E131" s="97" t="e">
        <f>#REF!</f>
        <v>#REF!</v>
      </c>
      <c r="F131" s="99" t="e">
        <f>#REF!</f>
        <v>#REF!</v>
      </c>
      <c r="G131" s="96" t="e">
        <f>#REF!</f>
        <v>#REF!</v>
      </c>
      <c r="H131" s="63" t="s">
        <v>98</v>
      </c>
      <c r="I131" s="105"/>
      <c r="J131" s="57" t="str">
        <f>'YARIŞMA BİLGİLERİ'!$F$21</f>
        <v>2005-2006-2007-2008-2009  DOĞUMLU ERKEKLER</v>
      </c>
      <c r="K131" s="106" t="str">
        <f t="shared" ref="K131:K194" si="2">CONCATENATE(K$1,"-",A$1)</f>
        <v>İZMİR-TÜRKİYE’NİN EN HIZLISI İL SEÇME YARIŞLARI</v>
      </c>
      <c r="L131" s="61" t="e">
        <f>#REF!</f>
        <v>#REF!</v>
      </c>
      <c r="M131" s="61" t="s">
        <v>96</v>
      </c>
    </row>
    <row r="132" spans="1:13" s="53" customFormat="1" ht="26.25" customHeight="1" x14ac:dyDescent="0.2">
      <c r="A132" s="55">
        <v>454</v>
      </c>
      <c r="B132" s="93" t="s">
        <v>105</v>
      </c>
      <c r="C132" s="95" t="e">
        <f>#REF!</f>
        <v>#REF!</v>
      </c>
      <c r="D132" s="97" t="e">
        <f>#REF!</f>
        <v>#REF!</v>
      </c>
      <c r="E132" s="97" t="e">
        <f>#REF!</f>
        <v>#REF!</v>
      </c>
      <c r="F132" s="99" t="e">
        <f>#REF!</f>
        <v>#REF!</v>
      </c>
      <c r="G132" s="96" t="e">
        <f>#REF!</f>
        <v>#REF!</v>
      </c>
      <c r="H132" s="63" t="s">
        <v>98</v>
      </c>
      <c r="I132" s="105"/>
      <c r="J132" s="57" t="str">
        <f>'YARIŞMA BİLGİLERİ'!$F$21</f>
        <v>2005-2006-2007-2008-2009  DOĞUMLU ERKEKLER</v>
      </c>
      <c r="K132" s="106" t="str">
        <f t="shared" si="2"/>
        <v>İZMİR-TÜRKİYE’NİN EN HIZLISI İL SEÇME YARIŞLARI</v>
      </c>
      <c r="L132" s="61" t="e">
        <f>#REF!</f>
        <v>#REF!</v>
      </c>
      <c r="M132" s="61" t="s">
        <v>96</v>
      </c>
    </row>
    <row r="133" spans="1:13" s="53" customFormat="1" ht="26.25" customHeight="1" x14ac:dyDescent="0.2">
      <c r="A133" s="55">
        <v>455</v>
      </c>
      <c r="B133" s="93" t="s">
        <v>107</v>
      </c>
      <c r="C133" s="95" t="e">
        <f>#REF!</f>
        <v>#REF!</v>
      </c>
      <c r="D133" s="97" t="e">
        <f>#REF!</f>
        <v>#REF!</v>
      </c>
      <c r="E133" s="97" t="e">
        <f>#REF!</f>
        <v>#REF!</v>
      </c>
      <c r="F133" s="98" t="e">
        <f>#REF!</f>
        <v>#REF!</v>
      </c>
      <c r="G133" s="96" t="e">
        <f>#REF!</f>
        <v>#REF!</v>
      </c>
      <c r="H133" s="63" t="s">
        <v>100</v>
      </c>
      <c r="I133" s="105"/>
      <c r="J133" s="57" t="str">
        <f>'YARIŞMA BİLGİLERİ'!$F$21</f>
        <v>2005-2006-2007-2008-2009  DOĞUMLU ERKEKLER</v>
      </c>
      <c r="K133" s="106" t="str">
        <f t="shared" si="2"/>
        <v>İZMİR-TÜRKİYE’NİN EN HIZLISI İL SEÇME YARIŞLARI</v>
      </c>
      <c r="L133" s="61" t="e">
        <f>#REF!</f>
        <v>#REF!</v>
      </c>
      <c r="M133" s="61" t="s">
        <v>96</v>
      </c>
    </row>
    <row r="134" spans="1:13" s="53" customFormat="1" ht="26.25" customHeight="1" x14ac:dyDescent="0.2">
      <c r="A134" s="55">
        <v>456</v>
      </c>
      <c r="B134" s="93" t="s">
        <v>107</v>
      </c>
      <c r="C134" s="95" t="e">
        <f>#REF!</f>
        <v>#REF!</v>
      </c>
      <c r="D134" s="97" t="e">
        <f>#REF!</f>
        <v>#REF!</v>
      </c>
      <c r="E134" s="97" t="e">
        <f>#REF!</f>
        <v>#REF!</v>
      </c>
      <c r="F134" s="98" t="e">
        <f>#REF!</f>
        <v>#REF!</v>
      </c>
      <c r="G134" s="96" t="e">
        <f>#REF!</f>
        <v>#REF!</v>
      </c>
      <c r="H134" s="63" t="s">
        <v>100</v>
      </c>
      <c r="I134" s="105"/>
      <c r="J134" s="57" t="str">
        <f>'YARIŞMA BİLGİLERİ'!$F$21</f>
        <v>2005-2006-2007-2008-2009  DOĞUMLU ERKEKLER</v>
      </c>
      <c r="K134" s="106" t="str">
        <f t="shared" si="2"/>
        <v>İZMİR-TÜRKİYE’NİN EN HIZLISI İL SEÇME YARIŞLARI</v>
      </c>
      <c r="L134" s="61" t="e">
        <f>#REF!</f>
        <v>#REF!</v>
      </c>
      <c r="M134" s="61" t="s">
        <v>96</v>
      </c>
    </row>
    <row r="135" spans="1:13" s="53" customFormat="1" ht="26.25" customHeight="1" x14ac:dyDescent="0.2">
      <c r="A135" s="55">
        <v>457</v>
      </c>
      <c r="B135" s="93" t="s">
        <v>107</v>
      </c>
      <c r="C135" s="95" t="e">
        <f>#REF!</f>
        <v>#REF!</v>
      </c>
      <c r="D135" s="97" t="e">
        <f>#REF!</f>
        <v>#REF!</v>
      </c>
      <c r="E135" s="97" t="e">
        <f>#REF!</f>
        <v>#REF!</v>
      </c>
      <c r="F135" s="98" t="e">
        <f>#REF!</f>
        <v>#REF!</v>
      </c>
      <c r="G135" s="96" t="e">
        <f>#REF!</f>
        <v>#REF!</v>
      </c>
      <c r="H135" s="63" t="s">
        <v>100</v>
      </c>
      <c r="I135" s="105"/>
      <c r="J135" s="57" t="str">
        <f>'YARIŞMA BİLGİLERİ'!$F$21</f>
        <v>2005-2006-2007-2008-2009  DOĞUMLU ERKEKLER</v>
      </c>
      <c r="K135" s="106" t="str">
        <f t="shared" si="2"/>
        <v>İZMİR-TÜRKİYE’NİN EN HIZLISI İL SEÇME YARIŞLARI</v>
      </c>
      <c r="L135" s="61" t="e">
        <f>#REF!</f>
        <v>#REF!</v>
      </c>
      <c r="M135" s="61" t="s">
        <v>96</v>
      </c>
    </row>
    <row r="136" spans="1:13" s="53" customFormat="1" ht="26.25" customHeight="1" x14ac:dyDescent="0.2">
      <c r="A136" s="55">
        <v>458</v>
      </c>
      <c r="B136" s="93" t="s">
        <v>107</v>
      </c>
      <c r="C136" s="95" t="e">
        <f>#REF!</f>
        <v>#REF!</v>
      </c>
      <c r="D136" s="97" t="e">
        <f>#REF!</f>
        <v>#REF!</v>
      </c>
      <c r="E136" s="97" t="e">
        <f>#REF!</f>
        <v>#REF!</v>
      </c>
      <c r="F136" s="98" t="e">
        <f>#REF!</f>
        <v>#REF!</v>
      </c>
      <c r="G136" s="96" t="e">
        <f>#REF!</f>
        <v>#REF!</v>
      </c>
      <c r="H136" s="63" t="s">
        <v>100</v>
      </c>
      <c r="I136" s="105"/>
      <c r="J136" s="57" t="str">
        <f>'YARIŞMA BİLGİLERİ'!$F$21</f>
        <v>2005-2006-2007-2008-2009  DOĞUMLU ERKEKLER</v>
      </c>
      <c r="K136" s="106" t="str">
        <f t="shared" si="2"/>
        <v>İZMİR-TÜRKİYE’NİN EN HIZLISI İL SEÇME YARIŞLARI</v>
      </c>
      <c r="L136" s="61" t="e">
        <f>#REF!</f>
        <v>#REF!</v>
      </c>
      <c r="M136" s="61" t="s">
        <v>96</v>
      </c>
    </row>
    <row r="137" spans="1:13" s="53" customFormat="1" ht="26.25" customHeight="1" x14ac:dyDescent="0.2">
      <c r="A137" s="55">
        <v>459</v>
      </c>
      <c r="B137" s="93" t="s">
        <v>107</v>
      </c>
      <c r="C137" s="95" t="e">
        <f>#REF!</f>
        <v>#REF!</v>
      </c>
      <c r="D137" s="97" t="e">
        <f>#REF!</f>
        <v>#REF!</v>
      </c>
      <c r="E137" s="97" t="e">
        <f>#REF!</f>
        <v>#REF!</v>
      </c>
      <c r="F137" s="98" t="e">
        <f>#REF!</f>
        <v>#REF!</v>
      </c>
      <c r="G137" s="96" t="e">
        <f>#REF!</f>
        <v>#REF!</v>
      </c>
      <c r="H137" s="63" t="s">
        <v>100</v>
      </c>
      <c r="I137" s="105"/>
      <c r="J137" s="57" t="str">
        <f>'YARIŞMA BİLGİLERİ'!$F$21</f>
        <v>2005-2006-2007-2008-2009  DOĞUMLU ERKEKLER</v>
      </c>
      <c r="K137" s="106" t="str">
        <f t="shared" si="2"/>
        <v>İZMİR-TÜRKİYE’NİN EN HIZLISI İL SEÇME YARIŞLARI</v>
      </c>
      <c r="L137" s="61" t="e">
        <f>#REF!</f>
        <v>#REF!</v>
      </c>
      <c r="M137" s="61" t="s">
        <v>96</v>
      </c>
    </row>
    <row r="138" spans="1:13" s="53" customFormat="1" ht="26.25" customHeight="1" x14ac:dyDescent="0.2">
      <c r="A138" s="55">
        <v>460</v>
      </c>
      <c r="B138" s="93" t="s">
        <v>107</v>
      </c>
      <c r="C138" s="95" t="e">
        <f>#REF!</f>
        <v>#REF!</v>
      </c>
      <c r="D138" s="97" t="e">
        <f>#REF!</f>
        <v>#REF!</v>
      </c>
      <c r="E138" s="97" t="e">
        <f>#REF!</f>
        <v>#REF!</v>
      </c>
      <c r="F138" s="98" t="e">
        <f>#REF!</f>
        <v>#REF!</v>
      </c>
      <c r="G138" s="96" t="e">
        <f>#REF!</f>
        <v>#REF!</v>
      </c>
      <c r="H138" s="63" t="s">
        <v>100</v>
      </c>
      <c r="I138" s="105"/>
      <c r="J138" s="57" t="str">
        <f>'YARIŞMA BİLGİLERİ'!$F$21</f>
        <v>2005-2006-2007-2008-2009  DOĞUMLU ERKEKLER</v>
      </c>
      <c r="K138" s="106" t="str">
        <f t="shared" si="2"/>
        <v>İZMİR-TÜRKİYE’NİN EN HIZLISI İL SEÇME YARIŞLARI</v>
      </c>
      <c r="L138" s="61" t="e">
        <f>#REF!</f>
        <v>#REF!</v>
      </c>
      <c r="M138" s="61" t="s">
        <v>96</v>
      </c>
    </row>
    <row r="139" spans="1:13" s="53" customFormat="1" ht="26.25" customHeight="1" x14ac:dyDescent="0.2">
      <c r="A139" s="55">
        <v>461</v>
      </c>
      <c r="B139" s="93" t="s">
        <v>107</v>
      </c>
      <c r="C139" s="95" t="e">
        <f>#REF!</f>
        <v>#REF!</v>
      </c>
      <c r="D139" s="97" t="e">
        <f>#REF!</f>
        <v>#REF!</v>
      </c>
      <c r="E139" s="97" t="e">
        <f>#REF!</f>
        <v>#REF!</v>
      </c>
      <c r="F139" s="98" t="e">
        <f>#REF!</f>
        <v>#REF!</v>
      </c>
      <c r="G139" s="96" t="e">
        <f>#REF!</f>
        <v>#REF!</v>
      </c>
      <c r="H139" s="63" t="s">
        <v>100</v>
      </c>
      <c r="I139" s="105"/>
      <c r="J139" s="57" t="str">
        <f>'YARIŞMA BİLGİLERİ'!$F$21</f>
        <v>2005-2006-2007-2008-2009  DOĞUMLU ERKEKLER</v>
      </c>
      <c r="K139" s="106" t="str">
        <f t="shared" si="2"/>
        <v>İZMİR-TÜRKİYE’NİN EN HIZLISI İL SEÇME YARIŞLARI</v>
      </c>
      <c r="L139" s="61" t="e">
        <f>#REF!</f>
        <v>#REF!</v>
      </c>
      <c r="M139" s="61" t="s">
        <v>96</v>
      </c>
    </row>
    <row r="140" spans="1:13" s="53" customFormat="1" ht="26.25" customHeight="1" x14ac:dyDescent="0.2">
      <c r="A140" s="55">
        <v>462</v>
      </c>
      <c r="B140" s="93" t="s">
        <v>107</v>
      </c>
      <c r="C140" s="95" t="e">
        <f>#REF!</f>
        <v>#REF!</v>
      </c>
      <c r="D140" s="97" t="e">
        <f>#REF!</f>
        <v>#REF!</v>
      </c>
      <c r="E140" s="97" t="e">
        <f>#REF!</f>
        <v>#REF!</v>
      </c>
      <c r="F140" s="98" t="e">
        <f>#REF!</f>
        <v>#REF!</v>
      </c>
      <c r="G140" s="96" t="e">
        <f>#REF!</f>
        <v>#REF!</v>
      </c>
      <c r="H140" s="63" t="s">
        <v>100</v>
      </c>
      <c r="I140" s="105"/>
      <c r="J140" s="57" t="str">
        <f>'YARIŞMA BİLGİLERİ'!$F$21</f>
        <v>2005-2006-2007-2008-2009  DOĞUMLU ERKEKLER</v>
      </c>
      <c r="K140" s="106" t="str">
        <f t="shared" si="2"/>
        <v>İZMİR-TÜRKİYE’NİN EN HIZLISI İL SEÇME YARIŞLARI</v>
      </c>
      <c r="L140" s="61" t="e">
        <f>#REF!</f>
        <v>#REF!</v>
      </c>
      <c r="M140" s="61" t="s">
        <v>96</v>
      </c>
    </row>
    <row r="141" spans="1:13" s="53" customFormat="1" ht="26.25" customHeight="1" x14ac:dyDescent="0.2">
      <c r="A141" s="55">
        <v>463</v>
      </c>
      <c r="B141" s="93" t="s">
        <v>107</v>
      </c>
      <c r="C141" s="95" t="e">
        <f>#REF!</f>
        <v>#REF!</v>
      </c>
      <c r="D141" s="97" t="e">
        <f>#REF!</f>
        <v>#REF!</v>
      </c>
      <c r="E141" s="97" t="e">
        <f>#REF!</f>
        <v>#REF!</v>
      </c>
      <c r="F141" s="98" t="e">
        <f>#REF!</f>
        <v>#REF!</v>
      </c>
      <c r="G141" s="96" t="e">
        <f>#REF!</f>
        <v>#REF!</v>
      </c>
      <c r="H141" s="63" t="s">
        <v>100</v>
      </c>
      <c r="I141" s="105"/>
      <c r="J141" s="57" t="str">
        <f>'YARIŞMA BİLGİLERİ'!$F$21</f>
        <v>2005-2006-2007-2008-2009  DOĞUMLU ERKEKLER</v>
      </c>
      <c r="K141" s="106" t="str">
        <f t="shared" si="2"/>
        <v>İZMİR-TÜRKİYE’NİN EN HIZLISI İL SEÇME YARIŞLARI</v>
      </c>
      <c r="L141" s="61" t="e">
        <f>#REF!</f>
        <v>#REF!</v>
      </c>
      <c r="M141" s="61" t="s">
        <v>96</v>
      </c>
    </row>
    <row r="142" spans="1:13" s="53" customFormat="1" ht="26.25" customHeight="1" x14ac:dyDescent="0.2">
      <c r="A142" s="55">
        <v>464</v>
      </c>
      <c r="B142" s="93" t="s">
        <v>107</v>
      </c>
      <c r="C142" s="95" t="e">
        <f>#REF!</f>
        <v>#REF!</v>
      </c>
      <c r="D142" s="97" t="e">
        <f>#REF!</f>
        <v>#REF!</v>
      </c>
      <c r="E142" s="97" t="e">
        <f>#REF!</f>
        <v>#REF!</v>
      </c>
      <c r="F142" s="98" t="e">
        <f>#REF!</f>
        <v>#REF!</v>
      </c>
      <c r="G142" s="96" t="e">
        <f>#REF!</f>
        <v>#REF!</v>
      </c>
      <c r="H142" s="63" t="s">
        <v>100</v>
      </c>
      <c r="I142" s="105"/>
      <c r="J142" s="57" t="str">
        <f>'YARIŞMA BİLGİLERİ'!$F$21</f>
        <v>2005-2006-2007-2008-2009  DOĞUMLU ERKEKLER</v>
      </c>
      <c r="K142" s="106" t="str">
        <f t="shared" si="2"/>
        <v>İZMİR-TÜRKİYE’NİN EN HIZLISI İL SEÇME YARIŞLARI</v>
      </c>
      <c r="L142" s="61" t="e">
        <f>#REF!</f>
        <v>#REF!</v>
      </c>
      <c r="M142" s="61" t="s">
        <v>96</v>
      </c>
    </row>
    <row r="143" spans="1:13" s="53" customFormat="1" ht="26.25" customHeight="1" x14ac:dyDescent="0.2">
      <c r="A143" s="55">
        <v>465</v>
      </c>
      <c r="B143" s="93" t="s">
        <v>107</v>
      </c>
      <c r="C143" s="95" t="e">
        <f>#REF!</f>
        <v>#REF!</v>
      </c>
      <c r="D143" s="97" t="e">
        <f>#REF!</f>
        <v>#REF!</v>
      </c>
      <c r="E143" s="97" t="e">
        <f>#REF!</f>
        <v>#REF!</v>
      </c>
      <c r="F143" s="98" t="e">
        <f>#REF!</f>
        <v>#REF!</v>
      </c>
      <c r="G143" s="96" t="e">
        <f>#REF!</f>
        <v>#REF!</v>
      </c>
      <c r="H143" s="63" t="s">
        <v>100</v>
      </c>
      <c r="I143" s="105"/>
      <c r="J143" s="57" t="str">
        <f>'YARIŞMA BİLGİLERİ'!$F$21</f>
        <v>2005-2006-2007-2008-2009  DOĞUMLU ERKEKLER</v>
      </c>
      <c r="K143" s="106" t="str">
        <f t="shared" si="2"/>
        <v>İZMİR-TÜRKİYE’NİN EN HIZLISI İL SEÇME YARIŞLARI</v>
      </c>
      <c r="L143" s="61" t="e">
        <f>#REF!</f>
        <v>#REF!</v>
      </c>
      <c r="M143" s="61" t="s">
        <v>96</v>
      </c>
    </row>
    <row r="144" spans="1:13" s="53" customFormat="1" ht="26.25" customHeight="1" x14ac:dyDescent="0.2">
      <c r="A144" s="55">
        <v>466</v>
      </c>
      <c r="B144" s="93" t="s">
        <v>107</v>
      </c>
      <c r="C144" s="95" t="e">
        <f>#REF!</f>
        <v>#REF!</v>
      </c>
      <c r="D144" s="97" t="e">
        <f>#REF!</f>
        <v>#REF!</v>
      </c>
      <c r="E144" s="97" t="e">
        <f>#REF!</f>
        <v>#REF!</v>
      </c>
      <c r="F144" s="98" t="e">
        <f>#REF!</f>
        <v>#REF!</v>
      </c>
      <c r="G144" s="96" t="e">
        <f>#REF!</f>
        <v>#REF!</v>
      </c>
      <c r="H144" s="63" t="s">
        <v>100</v>
      </c>
      <c r="I144" s="105"/>
      <c r="J144" s="57" t="str">
        <f>'YARIŞMA BİLGİLERİ'!$F$21</f>
        <v>2005-2006-2007-2008-2009  DOĞUMLU ERKEKLER</v>
      </c>
      <c r="K144" s="106" t="str">
        <f t="shared" si="2"/>
        <v>İZMİR-TÜRKİYE’NİN EN HIZLISI İL SEÇME YARIŞLARI</v>
      </c>
      <c r="L144" s="61" t="e">
        <f>#REF!</f>
        <v>#REF!</v>
      </c>
      <c r="M144" s="61" t="s">
        <v>96</v>
      </c>
    </row>
    <row r="145" spans="1:13" s="53" customFormat="1" ht="26.25" customHeight="1" x14ac:dyDescent="0.2">
      <c r="A145" s="55">
        <v>467</v>
      </c>
      <c r="B145" s="93" t="s">
        <v>107</v>
      </c>
      <c r="C145" s="95" t="e">
        <f>#REF!</f>
        <v>#REF!</v>
      </c>
      <c r="D145" s="97" t="e">
        <f>#REF!</f>
        <v>#REF!</v>
      </c>
      <c r="E145" s="97" t="e">
        <f>#REF!</f>
        <v>#REF!</v>
      </c>
      <c r="F145" s="98" t="e">
        <f>#REF!</f>
        <v>#REF!</v>
      </c>
      <c r="G145" s="96" t="e">
        <f>#REF!</f>
        <v>#REF!</v>
      </c>
      <c r="H145" s="63" t="s">
        <v>100</v>
      </c>
      <c r="I145" s="105"/>
      <c r="J145" s="57" t="str">
        <f>'YARIŞMA BİLGİLERİ'!$F$21</f>
        <v>2005-2006-2007-2008-2009  DOĞUMLU ERKEKLER</v>
      </c>
      <c r="K145" s="106" t="str">
        <f t="shared" si="2"/>
        <v>İZMİR-TÜRKİYE’NİN EN HIZLISI İL SEÇME YARIŞLARI</v>
      </c>
      <c r="L145" s="61" t="e">
        <f>#REF!</f>
        <v>#REF!</v>
      </c>
      <c r="M145" s="61" t="s">
        <v>96</v>
      </c>
    </row>
    <row r="146" spans="1:13" s="53" customFormat="1" ht="26.25" customHeight="1" x14ac:dyDescent="0.2">
      <c r="A146" s="55">
        <v>468</v>
      </c>
      <c r="B146" s="93" t="s">
        <v>107</v>
      </c>
      <c r="C146" s="95" t="e">
        <f>#REF!</f>
        <v>#REF!</v>
      </c>
      <c r="D146" s="97" t="e">
        <f>#REF!</f>
        <v>#REF!</v>
      </c>
      <c r="E146" s="97" t="e">
        <f>#REF!</f>
        <v>#REF!</v>
      </c>
      <c r="F146" s="98" t="e">
        <f>#REF!</f>
        <v>#REF!</v>
      </c>
      <c r="G146" s="96" t="e">
        <f>#REF!</f>
        <v>#REF!</v>
      </c>
      <c r="H146" s="63" t="s">
        <v>100</v>
      </c>
      <c r="I146" s="105"/>
      <c r="J146" s="57" t="str">
        <f>'YARIŞMA BİLGİLERİ'!$F$21</f>
        <v>2005-2006-2007-2008-2009  DOĞUMLU ERKEKLER</v>
      </c>
      <c r="K146" s="106" t="str">
        <f t="shared" si="2"/>
        <v>İZMİR-TÜRKİYE’NİN EN HIZLISI İL SEÇME YARIŞLARI</v>
      </c>
      <c r="L146" s="61" t="e">
        <f>#REF!</f>
        <v>#REF!</v>
      </c>
      <c r="M146" s="61" t="s">
        <v>96</v>
      </c>
    </row>
    <row r="147" spans="1:13" s="107" customFormat="1" ht="26.25" customHeight="1" x14ac:dyDescent="0.2">
      <c r="A147" s="55">
        <v>469</v>
      </c>
      <c r="B147" s="93" t="s">
        <v>107</v>
      </c>
      <c r="C147" s="95" t="e">
        <f>#REF!</f>
        <v>#REF!</v>
      </c>
      <c r="D147" s="97" t="e">
        <f>#REF!</f>
        <v>#REF!</v>
      </c>
      <c r="E147" s="97" t="e">
        <f>#REF!</f>
        <v>#REF!</v>
      </c>
      <c r="F147" s="98" t="e">
        <f>#REF!</f>
        <v>#REF!</v>
      </c>
      <c r="G147" s="96" t="e">
        <f>#REF!</f>
        <v>#REF!</v>
      </c>
      <c r="H147" s="63" t="s">
        <v>100</v>
      </c>
      <c r="I147" s="105"/>
      <c r="J147" s="57" t="str">
        <f>'YARIŞMA BİLGİLERİ'!$F$21</f>
        <v>2005-2006-2007-2008-2009  DOĞUMLU ERKEKLER</v>
      </c>
      <c r="K147" s="106" t="str">
        <f t="shared" si="2"/>
        <v>İZMİR-TÜRKİYE’NİN EN HIZLISI İL SEÇME YARIŞLARI</v>
      </c>
      <c r="L147" s="61" t="e">
        <f>#REF!</f>
        <v>#REF!</v>
      </c>
      <c r="M147" s="61" t="s">
        <v>96</v>
      </c>
    </row>
    <row r="148" spans="1:13" s="107" customFormat="1" ht="26.25" customHeight="1" x14ac:dyDescent="0.2">
      <c r="A148" s="55">
        <v>470</v>
      </c>
      <c r="B148" s="93" t="s">
        <v>107</v>
      </c>
      <c r="C148" s="95" t="e">
        <f>#REF!</f>
        <v>#REF!</v>
      </c>
      <c r="D148" s="97" t="e">
        <f>#REF!</f>
        <v>#REF!</v>
      </c>
      <c r="E148" s="97" t="e">
        <f>#REF!</f>
        <v>#REF!</v>
      </c>
      <c r="F148" s="98" t="e">
        <f>#REF!</f>
        <v>#REF!</v>
      </c>
      <c r="G148" s="96" t="e">
        <f>#REF!</f>
        <v>#REF!</v>
      </c>
      <c r="H148" s="63" t="s">
        <v>100</v>
      </c>
      <c r="I148" s="105"/>
      <c r="J148" s="57" t="str">
        <f>'YARIŞMA BİLGİLERİ'!$F$21</f>
        <v>2005-2006-2007-2008-2009  DOĞUMLU ERKEKLER</v>
      </c>
      <c r="K148" s="106" t="str">
        <f t="shared" si="2"/>
        <v>İZMİR-TÜRKİYE’NİN EN HIZLISI İL SEÇME YARIŞLARI</v>
      </c>
      <c r="L148" s="61" t="e">
        <f>#REF!</f>
        <v>#REF!</v>
      </c>
      <c r="M148" s="61" t="s">
        <v>96</v>
      </c>
    </row>
    <row r="149" spans="1:13" s="107" customFormat="1" ht="26.25" customHeight="1" x14ac:dyDescent="0.2">
      <c r="A149" s="55">
        <v>471</v>
      </c>
      <c r="B149" s="93" t="s">
        <v>107</v>
      </c>
      <c r="C149" s="95" t="e">
        <f>#REF!</f>
        <v>#REF!</v>
      </c>
      <c r="D149" s="97" t="e">
        <f>#REF!</f>
        <v>#REF!</v>
      </c>
      <c r="E149" s="97" t="e">
        <f>#REF!</f>
        <v>#REF!</v>
      </c>
      <c r="F149" s="98" t="e">
        <f>#REF!</f>
        <v>#REF!</v>
      </c>
      <c r="G149" s="96" t="e">
        <f>#REF!</f>
        <v>#REF!</v>
      </c>
      <c r="H149" s="63" t="s">
        <v>100</v>
      </c>
      <c r="I149" s="105"/>
      <c r="J149" s="57" t="str">
        <f>'YARIŞMA BİLGİLERİ'!$F$21</f>
        <v>2005-2006-2007-2008-2009  DOĞUMLU ERKEKLER</v>
      </c>
      <c r="K149" s="106" t="str">
        <f t="shared" si="2"/>
        <v>İZMİR-TÜRKİYE’NİN EN HIZLISI İL SEÇME YARIŞLARI</v>
      </c>
      <c r="L149" s="61" t="e">
        <f>#REF!</f>
        <v>#REF!</v>
      </c>
      <c r="M149" s="61" t="s">
        <v>96</v>
      </c>
    </row>
    <row r="150" spans="1:13" s="107" customFormat="1" ht="26.25" customHeight="1" x14ac:dyDescent="0.2">
      <c r="A150" s="55">
        <v>472</v>
      </c>
      <c r="B150" s="93" t="s">
        <v>107</v>
      </c>
      <c r="C150" s="95" t="e">
        <f>#REF!</f>
        <v>#REF!</v>
      </c>
      <c r="D150" s="97" t="e">
        <f>#REF!</f>
        <v>#REF!</v>
      </c>
      <c r="E150" s="97" t="e">
        <f>#REF!</f>
        <v>#REF!</v>
      </c>
      <c r="F150" s="98" t="e">
        <f>#REF!</f>
        <v>#REF!</v>
      </c>
      <c r="G150" s="96" t="e">
        <f>#REF!</f>
        <v>#REF!</v>
      </c>
      <c r="H150" s="63" t="s">
        <v>100</v>
      </c>
      <c r="I150" s="105"/>
      <c r="J150" s="57" t="str">
        <f>'YARIŞMA BİLGİLERİ'!$F$21</f>
        <v>2005-2006-2007-2008-2009  DOĞUMLU ERKEKLER</v>
      </c>
      <c r="K150" s="106" t="str">
        <f t="shared" si="2"/>
        <v>İZMİR-TÜRKİYE’NİN EN HIZLISI İL SEÇME YARIŞLARI</v>
      </c>
      <c r="L150" s="61" t="e">
        <f>#REF!</f>
        <v>#REF!</v>
      </c>
      <c r="M150" s="61" t="s">
        <v>96</v>
      </c>
    </row>
    <row r="151" spans="1:13" s="107" customFormat="1" ht="26.25" customHeight="1" x14ac:dyDescent="0.2">
      <c r="A151" s="55">
        <v>473</v>
      </c>
      <c r="B151" s="93" t="s">
        <v>107</v>
      </c>
      <c r="C151" s="95" t="e">
        <f>#REF!</f>
        <v>#REF!</v>
      </c>
      <c r="D151" s="97" t="e">
        <f>#REF!</f>
        <v>#REF!</v>
      </c>
      <c r="E151" s="97" t="e">
        <f>#REF!</f>
        <v>#REF!</v>
      </c>
      <c r="F151" s="98" t="e">
        <f>#REF!</f>
        <v>#REF!</v>
      </c>
      <c r="G151" s="96" t="e">
        <f>#REF!</f>
        <v>#REF!</v>
      </c>
      <c r="H151" s="63" t="s">
        <v>100</v>
      </c>
      <c r="I151" s="105"/>
      <c r="J151" s="57" t="str">
        <f>'YARIŞMA BİLGİLERİ'!$F$21</f>
        <v>2005-2006-2007-2008-2009  DOĞUMLU ERKEKLER</v>
      </c>
      <c r="K151" s="106" t="str">
        <f t="shared" si="2"/>
        <v>İZMİR-TÜRKİYE’NİN EN HIZLISI İL SEÇME YARIŞLARI</v>
      </c>
      <c r="L151" s="61" t="e">
        <f>#REF!</f>
        <v>#REF!</v>
      </c>
      <c r="M151" s="61" t="s">
        <v>96</v>
      </c>
    </row>
    <row r="152" spans="1:13" s="107" customFormat="1" ht="26.25" customHeight="1" x14ac:dyDescent="0.2">
      <c r="A152" s="55">
        <v>474</v>
      </c>
      <c r="B152" s="93" t="s">
        <v>107</v>
      </c>
      <c r="C152" s="95" t="e">
        <f>#REF!</f>
        <v>#REF!</v>
      </c>
      <c r="D152" s="97" t="e">
        <f>#REF!</f>
        <v>#REF!</v>
      </c>
      <c r="E152" s="97" t="e">
        <f>#REF!</f>
        <v>#REF!</v>
      </c>
      <c r="F152" s="98" t="e">
        <f>#REF!</f>
        <v>#REF!</v>
      </c>
      <c r="G152" s="96" t="e">
        <f>#REF!</f>
        <v>#REF!</v>
      </c>
      <c r="H152" s="63" t="s">
        <v>100</v>
      </c>
      <c r="I152" s="105"/>
      <c r="J152" s="57" t="str">
        <f>'YARIŞMA BİLGİLERİ'!$F$21</f>
        <v>2005-2006-2007-2008-2009  DOĞUMLU ERKEKLER</v>
      </c>
      <c r="K152" s="106" t="str">
        <f t="shared" si="2"/>
        <v>İZMİR-TÜRKİYE’NİN EN HIZLISI İL SEÇME YARIŞLARI</v>
      </c>
      <c r="L152" s="61" t="e">
        <f>#REF!</f>
        <v>#REF!</v>
      </c>
      <c r="M152" s="61" t="s">
        <v>96</v>
      </c>
    </row>
    <row r="153" spans="1:13" s="107" customFormat="1" ht="26.25" customHeight="1" x14ac:dyDescent="0.2">
      <c r="A153" s="55">
        <v>475</v>
      </c>
      <c r="B153" s="93" t="s">
        <v>107</v>
      </c>
      <c r="C153" s="95" t="e">
        <f>#REF!</f>
        <v>#REF!</v>
      </c>
      <c r="D153" s="97" t="e">
        <f>#REF!</f>
        <v>#REF!</v>
      </c>
      <c r="E153" s="97" t="e">
        <f>#REF!</f>
        <v>#REF!</v>
      </c>
      <c r="F153" s="98" t="e">
        <f>#REF!</f>
        <v>#REF!</v>
      </c>
      <c r="G153" s="96" t="e">
        <f>#REF!</f>
        <v>#REF!</v>
      </c>
      <c r="H153" s="63" t="s">
        <v>100</v>
      </c>
      <c r="I153" s="105"/>
      <c r="J153" s="57" t="str">
        <f>'YARIŞMA BİLGİLERİ'!$F$21</f>
        <v>2005-2006-2007-2008-2009  DOĞUMLU ERKEKLER</v>
      </c>
      <c r="K153" s="106" t="str">
        <f t="shared" si="2"/>
        <v>İZMİR-TÜRKİYE’NİN EN HIZLISI İL SEÇME YARIŞLARI</v>
      </c>
      <c r="L153" s="61" t="e">
        <f>#REF!</f>
        <v>#REF!</v>
      </c>
      <c r="M153" s="61" t="s">
        <v>96</v>
      </c>
    </row>
    <row r="154" spans="1:13" s="107" customFormat="1" ht="26.25" customHeight="1" x14ac:dyDescent="0.2">
      <c r="A154" s="55">
        <v>476</v>
      </c>
      <c r="B154" s="93" t="s">
        <v>107</v>
      </c>
      <c r="C154" s="95" t="e">
        <f>#REF!</f>
        <v>#REF!</v>
      </c>
      <c r="D154" s="97" t="e">
        <f>#REF!</f>
        <v>#REF!</v>
      </c>
      <c r="E154" s="97" t="e">
        <f>#REF!</f>
        <v>#REF!</v>
      </c>
      <c r="F154" s="98" t="e">
        <f>#REF!</f>
        <v>#REF!</v>
      </c>
      <c r="G154" s="96" t="e">
        <f>#REF!</f>
        <v>#REF!</v>
      </c>
      <c r="H154" s="63" t="s">
        <v>100</v>
      </c>
      <c r="I154" s="105"/>
      <c r="J154" s="57" t="str">
        <f>'YARIŞMA BİLGİLERİ'!$F$21</f>
        <v>2005-2006-2007-2008-2009  DOĞUMLU ERKEKLER</v>
      </c>
      <c r="K154" s="106" t="str">
        <f t="shared" si="2"/>
        <v>İZMİR-TÜRKİYE’NİN EN HIZLISI İL SEÇME YARIŞLARI</v>
      </c>
      <c r="L154" s="61" t="e">
        <f>#REF!</f>
        <v>#REF!</v>
      </c>
      <c r="M154" s="61" t="s">
        <v>96</v>
      </c>
    </row>
    <row r="155" spans="1:13" s="107" customFormat="1" ht="26.25" customHeight="1" x14ac:dyDescent="0.2">
      <c r="A155" s="55">
        <v>477</v>
      </c>
      <c r="B155" s="93" t="s">
        <v>107</v>
      </c>
      <c r="C155" s="95" t="e">
        <f>#REF!</f>
        <v>#REF!</v>
      </c>
      <c r="D155" s="97" t="e">
        <f>#REF!</f>
        <v>#REF!</v>
      </c>
      <c r="E155" s="97" t="e">
        <f>#REF!</f>
        <v>#REF!</v>
      </c>
      <c r="F155" s="98" t="e">
        <f>#REF!</f>
        <v>#REF!</v>
      </c>
      <c r="G155" s="96" t="e">
        <f>#REF!</f>
        <v>#REF!</v>
      </c>
      <c r="H155" s="63" t="s">
        <v>100</v>
      </c>
      <c r="I155" s="105"/>
      <c r="J155" s="57" t="str">
        <f>'YARIŞMA BİLGİLERİ'!$F$21</f>
        <v>2005-2006-2007-2008-2009  DOĞUMLU ERKEKLER</v>
      </c>
      <c r="K155" s="106" t="str">
        <f t="shared" si="2"/>
        <v>İZMİR-TÜRKİYE’NİN EN HIZLISI İL SEÇME YARIŞLARI</v>
      </c>
      <c r="L155" s="61" t="e">
        <f>#REF!</f>
        <v>#REF!</v>
      </c>
      <c r="M155" s="61" t="s">
        <v>96</v>
      </c>
    </row>
    <row r="156" spans="1:13" s="107" customFormat="1" ht="26.25" customHeight="1" x14ac:dyDescent="0.2">
      <c r="A156" s="55">
        <v>478</v>
      </c>
      <c r="B156" s="93" t="s">
        <v>107</v>
      </c>
      <c r="C156" s="95" t="e">
        <f>#REF!</f>
        <v>#REF!</v>
      </c>
      <c r="D156" s="97" t="e">
        <f>#REF!</f>
        <v>#REF!</v>
      </c>
      <c r="E156" s="97" t="e">
        <f>#REF!</f>
        <v>#REF!</v>
      </c>
      <c r="F156" s="98" t="e">
        <f>#REF!</f>
        <v>#REF!</v>
      </c>
      <c r="G156" s="96" t="e">
        <f>#REF!</f>
        <v>#REF!</v>
      </c>
      <c r="H156" s="63" t="s">
        <v>100</v>
      </c>
      <c r="I156" s="105"/>
      <c r="J156" s="57" t="str">
        <f>'YARIŞMA BİLGİLERİ'!$F$21</f>
        <v>2005-2006-2007-2008-2009  DOĞUMLU ERKEKLER</v>
      </c>
      <c r="K156" s="106" t="str">
        <f t="shared" si="2"/>
        <v>İZMİR-TÜRKİYE’NİN EN HIZLISI İL SEÇME YARIŞLARI</v>
      </c>
      <c r="L156" s="61" t="e">
        <f>#REF!</f>
        <v>#REF!</v>
      </c>
      <c r="M156" s="61" t="s">
        <v>96</v>
      </c>
    </row>
    <row r="157" spans="1:13" s="107" customFormat="1" ht="26.25" customHeight="1" x14ac:dyDescent="0.2">
      <c r="A157" s="55">
        <v>479</v>
      </c>
      <c r="B157" s="93" t="s">
        <v>107</v>
      </c>
      <c r="C157" s="95" t="e">
        <f>#REF!</f>
        <v>#REF!</v>
      </c>
      <c r="D157" s="97" t="e">
        <f>#REF!</f>
        <v>#REF!</v>
      </c>
      <c r="E157" s="97" t="e">
        <f>#REF!</f>
        <v>#REF!</v>
      </c>
      <c r="F157" s="98" t="e">
        <f>#REF!</f>
        <v>#REF!</v>
      </c>
      <c r="G157" s="96" t="e">
        <f>#REF!</f>
        <v>#REF!</v>
      </c>
      <c r="H157" s="63" t="s">
        <v>100</v>
      </c>
      <c r="I157" s="105"/>
      <c r="J157" s="57" t="str">
        <f>'YARIŞMA BİLGİLERİ'!$F$21</f>
        <v>2005-2006-2007-2008-2009  DOĞUMLU ERKEKLER</v>
      </c>
      <c r="K157" s="106" t="str">
        <f t="shared" si="2"/>
        <v>İZMİR-TÜRKİYE’NİN EN HIZLISI İL SEÇME YARIŞLARI</v>
      </c>
      <c r="L157" s="61" t="e">
        <f>#REF!</f>
        <v>#REF!</v>
      </c>
      <c r="M157" s="61" t="s">
        <v>96</v>
      </c>
    </row>
    <row r="158" spans="1:13" s="107" customFormat="1" ht="26.25" customHeight="1" x14ac:dyDescent="0.2">
      <c r="A158" s="55">
        <v>480</v>
      </c>
      <c r="B158" s="93" t="s">
        <v>107</v>
      </c>
      <c r="C158" s="95" t="e">
        <f>#REF!</f>
        <v>#REF!</v>
      </c>
      <c r="D158" s="97" t="e">
        <f>#REF!</f>
        <v>#REF!</v>
      </c>
      <c r="E158" s="97" t="e">
        <f>#REF!</f>
        <v>#REF!</v>
      </c>
      <c r="F158" s="98" t="e">
        <f>#REF!</f>
        <v>#REF!</v>
      </c>
      <c r="G158" s="96" t="e">
        <f>#REF!</f>
        <v>#REF!</v>
      </c>
      <c r="H158" s="63" t="s">
        <v>100</v>
      </c>
      <c r="I158" s="105"/>
      <c r="J158" s="57" t="str">
        <f>'YARIŞMA BİLGİLERİ'!$F$21</f>
        <v>2005-2006-2007-2008-2009  DOĞUMLU ERKEKLER</v>
      </c>
      <c r="K158" s="106" t="str">
        <f t="shared" si="2"/>
        <v>İZMİR-TÜRKİYE’NİN EN HIZLISI İL SEÇME YARIŞLARI</v>
      </c>
      <c r="L158" s="61" t="e">
        <f>#REF!</f>
        <v>#REF!</v>
      </c>
      <c r="M158" s="61" t="s">
        <v>96</v>
      </c>
    </row>
    <row r="159" spans="1:13" s="107" customFormat="1" ht="26.25" customHeight="1" x14ac:dyDescent="0.2">
      <c r="A159" s="55">
        <v>481</v>
      </c>
      <c r="B159" s="93" t="s">
        <v>107</v>
      </c>
      <c r="C159" s="95" t="e">
        <f>#REF!</f>
        <v>#REF!</v>
      </c>
      <c r="D159" s="97" t="e">
        <f>#REF!</f>
        <v>#REF!</v>
      </c>
      <c r="E159" s="97" t="e">
        <f>#REF!</f>
        <v>#REF!</v>
      </c>
      <c r="F159" s="98" t="e">
        <f>#REF!</f>
        <v>#REF!</v>
      </c>
      <c r="G159" s="96" t="e">
        <f>#REF!</f>
        <v>#REF!</v>
      </c>
      <c r="H159" s="63" t="s">
        <v>100</v>
      </c>
      <c r="I159" s="105"/>
      <c r="J159" s="57" t="str">
        <f>'YARIŞMA BİLGİLERİ'!$F$21</f>
        <v>2005-2006-2007-2008-2009  DOĞUMLU ERKEKLER</v>
      </c>
      <c r="K159" s="106" t="str">
        <f t="shared" si="2"/>
        <v>İZMİR-TÜRKİYE’NİN EN HIZLISI İL SEÇME YARIŞLARI</v>
      </c>
      <c r="L159" s="61" t="e">
        <f>#REF!</f>
        <v>#REF!</v>
      </c>
      <c r="M159" s="61" t="s">
        <v>96</v>
      </c>
    </row>
    <row r="160" spans="1:13" s="107" customFormat="1" ht="26.25" customHeight="1" x14ac:dyDescent="0.2">
      <c r="A160" s="55">
        <v>482</v>
      </c>
      <c r="B160" s="93" t="s">
        <v>94</v>
      </c>
      <c r="C160" s="95" t="e">
        <f>#REF!</f>
        <v>#REF!</v>
      </c>
      <c r="D160" s="97" t="e">
        <f>#REF!</f>
        <v>#REF!</v>
      </c>
      <c r="E160" s="97" t="e">
        <f>#REF!</f>
        <v>#REF!</v>
      </c>
      <c r="F160" s="98" t="e">
        <f>#REF!</f>
        <v>#REF!</v>
      </c>
      <c r="G160" s="96" t="e">
        <f>#REF!</f>
        <v>#REF!</v>
      </c>
      <c r="H160" s="63" t="s">
        <v>92</v>
      </c>
      <c r="I160" s="105"/>
      <c r="J160" s="57" t="str">
        <f>'YARIŞMA BİLGİLERİ'!$F$21</f>
        <v>2005-2006-2007-2008-2009  DOĞUMLU ERKEKLER</v>
      </c>
      <c r="K160" s="106" t="str">
        <f t="shared" si="2"/>
        <v>İZMİR-TÜRKİYE’NİN EN HIZLISI İL SEÇME YARIŞLARI</v>
      </c>
      <c r="L160" s="61" t="e">
        <f>#REF!</f>
        <v>#REF!</v>
      </c>
      <c r="M160" s="61" t="s">
        <v>96</v>
      </c>
    </row>
    <row r="161" spans="1:13" s="107" customFormat="1" ht="26.25" customHeight="1" x14ac:dyDescent="0.2">
      <c r="A161" s="55">
        <v>483</v>
      </c>
      <c r="B161" s="93" t="s">
        <v>94</v>
      </c>
      <c r="C161" s="95" t="e">
        <f>#REF!</f>
        <v>#REF!</v>
      </c>
      <c r="D161" s="97" t="e">
        <f>#REF!</f>
        <v>#REF!</v>
      </c>
      <c r="E161" s="97" t="e">
        <f>#REF!</f>
        <v>#REF!</v>
      </c>
      <c r="F161" s="98" t="e">
        <f>#REF!</f>
        <v>#REF!</v>
      </c>
      <c r="G161" s="96" t="e">
        <f>#REF!</f>
        <v>#REF!</v>
      </c>
      <c r="H161" s="63" t="s">
        <v>92</v>
      </c>
      <c r="I161" s="105"/>
      <c r="J161" s="57" t="str">
        <f>'YARIŞMA BİLGİLERİ'!$F$21</f>
        <v>2005-2006-2007-2008-2009  DOĞUMLU ERKEKLER</v>
      </c>
      <c r="K161" s="106" t="str">
        <f t="shared" si="2"/>
        <v>İZMİR-TÜRKİYE’NİN EN HIZLISI İL SEÇME YARIŞLARI</v>
      </c>
      <c r="L161" s="61" t="e">
        <f>#REF!</f>
        <v>#REF!</v>
      </c>
      <c r="M161" s="61" t="s">
        <v>96</v>
      </c>
    </row>
    <row r="162" spans="1:13" s="107" customFormat="1" ht="26.25" customHeight="1" x14ac:dyDescent="0.2">
      <c r="A162" s="55">
        <v>484</v>
      </c>
      <c r="B162" s="93" t="s">
        <v>94</v>
      </c>
      <c r="C162" s="95" t="e">
        <f>#REF!</f>
        <v>#REF!</v>
      </c>
      <c r="D162" s="97" t="e">
        <f>#REF!</f>
        <v>#REF!</v>
      </c>
      <c r="E162" s="97" t="e">
        <f>#REF!</f>
        <v>#REF!</v>
      </c>
      <c r="F162" s="98" t="e">
        <f>#REF!</f>
        <v>#REF!</v>
      </c>
      <c r="G162" s="96" t="e">
        <f>#REF!</f>
        <v>#REF!</v>
      </c>
      <c r="H162" s="63" t="s">
        <v>92</v>
      </c>
      <c r="I162" s="105"/>
      <c r="J162" s="57" t="str">
        <f>'YARIŞMA BİLGİLERİ'!$F$21</f>
        <v>2005-2006-2007-2008-2009  DOĞUMLU ERKEKLER</v>
      </c>
      <c r="K162" s="106" t="str">
        <f t="shared" si="2"/>
        <v>İZMİR-TÜRKİYE’NİN EN HIZLISI İL SEÇME YARIŞLARI</v>
      </c>
      <c r="L162" s="61" t="e">
        <f>#REF!</f>
        <v>#REF!</v>
      </c>
      <c r="M162" s="61" t="s">
        <v>96</v>
      </c>
    </row>
    <row r="163" spans="1:13" s="107" customFormat="1" ht="26.25" customHeight="1" x14ac:dyDescent="0.2">
      <c r="A163" s="55">
        <v>485</v>
      </c>
      <c r="B163" s="93" t="s">
        <v>94</v>
      </c>
      <c r="C163" s="95" t="e">
        <f>#REF!</f>
        <v>#REF!</v>
      </c>
      <c r="D163" s="97" t="e">
        <f>#REF!</f>
        <v>#REF!</v>
      </c>
      <c r="E163" s="97" t="e">
        <f>#REF!</f>
        <v>#REF!</v>
      </c>
      <c r="F163" s="98" t="e">
        <f>#REF!</f>
        <v>#REF!</v>
      </c>
      <c r="G163" s="96" t="e">
        <f>#REF!</f>
        <v>#REF!</v>
      </c>
      <c r="H163" s="63" t="s">
        <v>92</v>
      </c>
      <c r="I163" s="105"/>
      <c r="J163" s="57" t="str">
        <f>'YARIŞMA BİLGİLERİ'!$F$21</f>
        <v>2005-2006-2007-2008-2009  DOĞUMLU ERKEKLER</v>
      </c>
      <c r="K163" s="106" t="str">
        <f t="shared" si="2"/>
        <v>İZMİR-TÜRKİYE’NİN EN HIZLISI İL SEÇME YARIŞLARI</v>
      </c>
      <c r="L163" s="61" t="e">
        <f>#REF!</f>
        <v>#REF!</v>
      </c>
      <c r="M163" s="61" t="s">
        <v>96</v>
      </c>
    </row>
    <row r="164" spans="1:13" s="107" customFormat="1" ht="26.25" customHeight="1" x14ac:dyDescent="0.2">
      <c r="A164" s="55">
        <v>486</v>
      </c>
      <c r="B164" s="93" t="s">
        <v>94</v>
      </c>
      <c r="C164" s="95" t="e">
        <f>#REF!</f>
        <v>#REF!</v>
      </c>
      <c r="D164" s="97" t="e">
        <f>#REF!</f>
        <v>#REF!</v>
      </c>
      <c r="E164" s="97" t="e">
        <f>#REF!</f>
        <v>#REF!</v>
      </c>
      <c r="F164" s="98" t="e">
        <f>#REF!</f>
        <v>#REF!</v>
      </c>
      <c r="G164" s="96" t="e">
        <f>#REF!</f>
        <v>#REF!</v>
      </c>
      <c r="H164" s="63" t="s">
        <v>92</v>
      </c>
      <c r="I164" s="105"/>
      <c r="J164" s="57" t="str">
        <f>'YARIŞMA BİLGİLERİ'!$F$21</f>
        <v>2005-2006-2007-2008-2009  DOĞUMLU ERKEKLER</v>
      </c>
      <c r="K164" s="106" t="str">
        <f t="shared" si="2"/>
        <v>İZMİR-TÜRKİYE’NİN EN HIZLISI İL SEÇME YARIŞLARI</v>
      </c>
      <c r="L164" s="61" t="e">
        <f>#REF!</f>
        <v>#REF!</v>
      </c>
      <c r="M164" s="61" t="s">
        <v>96</v>
      </c>
    </row>
    <row r="165" spans="1:13" s="107" customFormat="1" ht="26.25" customHeight="1" x14ac:dyDescent="0.2">
      <c r="A165" s="55">
        <v>487</v>
      </c>
      <c r="B165" s="93" t="s">
        <v>94</v>
      </c>
      <c r="C165" s="95" t="e">
        <f>#REF!</f>
        <v>#REF!</v>
      </c>
      <c r="D165" s="97" t="e">
        <f>#REF!</f>
        <v>#REF!</v>
      </c>
      <c r="E165" s="97" t="e">
        <f>#REF!</f>
        <v>#REF!</v>
      </c>
      <c r="F165" s="98" t="e">
        <f>#REF!</f>
        <v>#REF!</v>
      </c>
      <c r="G165" s="96" t="e">
        <f>#REF!</f>
        <v>#REF!</v>
      </c>
      <c r="H165" s="63" t="s">
        <v>92</v>
      </c>
      <c r="I165" s="105"/>
      <c r="J165" s="57" t="str">
        <f>'YARIŞMA BİLGİLERİ'!$F$21</f>
        <v>2005-2006-2007-2008-2009  DOĞUMLU ERKEKLER</v>
      </c>
      <c r="K165" s="106" t="str">
        <f t="shared" si="2"/>
        <v>İZMİR-TÜRKİYE’NİN EN HIZLISI İL SEÇME YARIŞLARI</v>
      </c>
      <c r="L165" s="61" t="e">
        <f>#REF!</f>
        <v>#REF!</v>
      </c>
      <c r="M165" s="61" t="s">
        <v>96</v>
      </c>
    </row>
    <row r="166" spans="1:13" s="107" customFormat="1" ht="26.25" customHeight="1" x14ac:dyDescent="0.2">
      <c r="A166" s="55">
        <v>488</v>
      </c>
      <c r="B166" s="93" t="s">
        <v>94</v>
      </c>
      <c r="C166" s="95" t="e">
        <f>#REF!</f>
        <v>#REF!</v>
      </c>
      <c r="D166" s="97" t="e">
        <f>#REF!</f>
        <v>#REF!</v>
      </c>
      <c r="E166" s="97" t="e">
        <f>#REF!</f>
        <v>#REF!</v>
      </c>
      <c r="F166" s="98" t="e">
        <f>#REF!</f>
        <v>#REF!</v>
      </c>
      <c r="G166" s="96" t="e">
        <f>#REF!</f>
        <v>#REF!</v>
      </c>
      <c r="H166" s="63" t="s">
        <v>92</v>
      </c>
      <c r="I166" s="105"/>
      <c r="J166" s="57" t="str">
        <f>'YARIŞMA BİLGİLERİ'!$F$21</f>
        <v>2005-2006-2007-2008-2009  DOĞUMLU ERKEKLER</v>
      </c>
      <c r="K166" s="106" t="str">
        <f t="shared" si="2"/>
        <v>İZMİR-TÜRKİYE’NİN EN HIZLISI İL SEÇME YARIŞLARI</v>
      </c>
      <c r="L166" s="61" t="e">
        <f>#REF!</f>
        <v>#REF!</v>
      </c>
      <c r="M166" s="61" t="s">
        <v>96</v>
      </c>
    </row>
    <row r="167" spans="1:13" s="107" customFormat="1" ht="26.25" customHeight="1" x14ac:dyDescent="0.2">
      <c r="A167" s="55">
        <v>489</v>
      </c>
      <c r="B167" s="93" t="s">
        <v>94</v>
      </c>
      <c r="C167" s="95" t="e">
        <f>#REF!</f>
        <v>#REF!</v>
      </c>
      <c r="D167" s="97" t="e">
        <f>#REF!</f>
        <v>#REF!</v>
      </c>
      <c r="E167" s="97" t="e">
        <f>#REF!</f>
        <v>#REF!</v>
      </c>
      <c r="F167" s="98" t="e">
        <f>#REF!</f>
        <v>#REF!</v>
      </c>
      <c r="G167" s="96" t="e">
        <f>#REF!</f>
        <v>#REF!</v>
      </c>
      <c r="H167" s="63" t="s">
        <v>92</v>
      </c>
      <c r="I167" s="105"/>
      <c r="J167" s="57" t="str">
        <f>'YARIŞMA BİLGİLERİ'!$F$21</f>
        <v>2005-2006-2007-2008-2009  DOĞUMLU ERKEKLER</v>
      </c>
      <c r="K167" s="106" t="str">
        <f t="shared" si="2"/>
        <v>İZMİR-TÜRKİYE’NİN EN HIZLISI İL SEÇME YARIŞLARI</v>
      </c>
      <c r="L167" s="61" t="e">
        <f>#REF!</f>
        <v>#REF!</v>
      </c>
      <c r="M167" s="61" t="s">
        <v>96</v>
      </c>
    </row>
    <row r="168" spans="1:13" s="107" customFormat="1" ht="26.25" customHeight="1" x14ac:dyDescent="0.2">
      <c r="A168" s="55">
        <v>490</v>
      </c>
      <c r="B168" s="93" t="s">
        <v>94</v>
      </c>
      <c r="C168" s="95" t="e">
        <f>#REF!</f>
        <v>#REF!</v>
      </c>
      <c r="D168" s="97" t="e">
        <f>#REF!</f>
        <v>#REF!</v>
      </c>
      <c r="E168" s="97" t="e">
        <f>#REF!</f>
        <v>#REF!</v>
      </c>
      <c r="F168" s="98" t="e">
        <f>#REF!</f>
        <v>#REF!</v>
      </c>
      <c r="G168" s="96" t="e">
        <f>#REF!</f>
        <v>#REF!</v>
      </c>
      <c r="H168" s="63" t="s">
        <v>92</v>
      </c>
      <c r="I168" s="105"/>
      <c r="J168" s="57" t="str">
        <f>'YARIŞMA BİLGİLERİ'!$F$21</f>
        <v>2005-2006-2007-2008-2009  DOĞUMLU ERKEKLER</v>
      </c>
      <c r="K168" s="106" t="str">
        <f t="shared" si="2"/>
        <v>İZMİR-TÜRKİYE’NİN EN HIZLISI İL SEÇME YARIŞLARI</v>
      </c>
      <c r="L168" s="61" t="e">
        <f>#REF!</f>
        <v>#REF!</v>
      </c>
      <c r="M168" s="61" t="s">
        <v>96</v>
      </c>
    </row>
    <row r="169" spans="1:13" s="107" customFormat="1" ht="26.25" customHeight="1" x14ac:dyDescent="0.2">
      <c r="A169" s="55">
        <v>491</v>
      </c>
      <c r="B169" s="93" t="s">
        <v>94</v>
      </c>
      <c r="C169" s="95" t="e">
        <f>#REF!</f>
        <v>#REF!</v>
      </c>
      <c r="D169" s="97" t="e">
        <f>#REF!</f>
        <v>#REF!</v>
      </c>
      <c r="E169" s="97" t="e">
        <f>#REF!</f>
        <v>#REF!</v>
      </c>
      <c r="F169" s="98" t="e">
        <f>#REF!</f>
        <v>#REF!</v>
      </c>
      <c r="G169" s="96" t="e">
        <f>#REF!</f>
        <v>#REF!</v>
      </c>
      <c r="H169" s="63" t="s">
        <v>92</v>
      </c>
      <c r="I169" s="105"/>
      <c r="J169" s="57" t="str">
        <f>'YARIŞMA BİLGİLERİ'!$F$21</f>
        <v>2005-2006-2007-2008-2009  DOĞUMLU ERKEKLER</v>
      </c>
      <c r="K169" s="106" t="str">
        <f t="shared" si="2"/>
        <v>İZMİR-TÜRKİYE’NİN EN HIZLISI İL SEÇME YARIŞLARI</v>
      </c>
      <c r="L169" s="61" t="e">
        <f>#REF!</f>
        <v>#REF!</v>
      </c>
      <c r="M169" s="61" t="s">
        <v>96</v>
      </c>
    </row>
    <row r="170" spans="1:13" s="107" customFormat="1" ht="26.25" customHeight="1" x14ac:dyDescent="0.2">
      <c r="A170" s="55">
        <v>492</v>
      </c>
      <c r="B170" s="93" t="s">
        <v>94</v>
      </c>
      <c r="C170" s="95" t="e">
        <f>#REF!</f>
        <v>#REF!</v>
      </c>
      <c r="D170" s="97" t="e">
        <f>#REF!</f>
        <v>#REF!</v>
      </c>
      <c r="E170" s="97" t="e">
        <f>#REF!</f>
        <v>#REF!</v>
      </c>
      <c r="F170" s="98" t="e">
        <f>#REF!</f>
        <v>#REF!</v>
      </c>
      <c r="G170" s="96" t="e">
        <f>#REF!</f>
        <v>#REF!</v>
      </c>
      <c r="H170" s="63" t="s">
        <v>92</v>
      </c>
      <c r="I170" s="105"/>
      <c r="J170" s="57" t="str">
        <f>'YARIŞMA BİLGİLERİ'!$F$21</f>
        <v>2005-2006-2007-2008-2009  DOĞUMLU ERKEKLER</v>
      </c>
      <c r="K170" s="106" t="str">
        <f t="shared" si="2"/>
        <v>İZMİR-TÜRKİYE’NİN EN HIZLISI İL SEÇME YARIŞLARI</v>
      </c>
      <c r="L170" s="61" t="e">
        <f>#REF!</f>
        <v>#REF!</v>
      </c>
      <c r="M170" s="61" t="s">
        <v>96</v>
      </c>
    </row>
    <row r="171" spans="1:13" s="107" customFormat="1" ht="26.25" customHeight="1" x14ac:dyDescent="0.2">
      <c r="A171" s="55">
        <v>493</v>
      </c>
      <c r="B171" s="93" t="s">
        <v>94</v>
      </c>
      <c r="C171" s="95" t="e">
        <f>#REF!</f>
        <v>#REF!</v>
      </c>
      <c r="D171" s="97" t="e">
        <f>#REF!</f>
        <v>#REF!</v>
      </c>
      <c r="E171" s="97" t="e">
        <f>#REF!</f>
        <v>#REF!</v>
      </c>
      <c r="F171" s="98" t="e">
        <f>#REF!</f>
        <v>#REF!</v>
      </c>
      <c r="G171" s="96" t="e">
        <f>#REF!</f>
        <v>#REF!</v>
      </c>
      <c r="H171" s="63" t="s">
        <v>92</v>
      </c>
      <c r="I171" s="105"/>
      <c r="J171" s="57" t="str">
        <f>'YARIŞMA BİLGİLERİ'!$F$21</f>
        <v>2005-2006-2007-2008-2009  DOĞUMLU ERKEKLER</v>
      </c>
      <c r="K171" s="106" t="str">
        <f t="shared" si="2"/>
        <v>İZMİR-TÜRKİYE’NİN EN HIZLISI İL SEÇME YARIŞLARI</v>
      </c>
      <c r="L171" s="61" t="e">
        <f>#REF!</f>
        <v>#REF!</v>
      </c>
      <c r="M171" s="61" t="s">
        <v>96</v>
      </c>
    </row>
    <row r="172" spans="1:13" s="107" customFormat="1" ht="26.25" customHeight="1" x14ac:dyDescent="0.2">
      <c r="A172" s="55">
        <v>494</v>
      </c>
      <c r="B172" s="93" t="s">
        <v>94</v>
      </c>
      <c r="C172" s="95" t="e">
        <f>#REF!</f>
        <v>#REF!</v>
      </c>
      <c r="D172" s="97" t="e">
        <f>#REF!</f>
        <v>#REF!</v>
      </c>
      <c r="E172" s="97" t="e">
        <f>#REF!</f>
        <v>#REF!</v>
      </c>
      <c r="F172" s="98" t="e">
        <f>#REF!</f>
        <v>#REF!</v>
      </c>
      <c r="G172" s="96" t="e">
        <f>#REF!</f>
        <v>#REF!</v>
      </c>
      <c r="H172" s="63" t="s">
        <v>92</v>
      </c>
      <c r="I172" s="105"/>
      <c r="J172" s="57" t="str">
        <f>'YARIŞMA BİLGİLERİ'!$F$21</f>
        <v>2005-2006-2007-2008-2009  DOĞUMLU ERKEKLER</v>
      </c>
      <c r="K172" s="106" t="str">
        <f t="shared" si="2"/>
        <v>İZMİR-TÜRKİYE’NİN EN HIZLISI İL SEÇME YARIŞLARI</v>
      </c>
      <c r="L172" s="61" t="e">
        <f>#REF!</f>
        <v>#REF!</v>
      </c>
      <c r="M172" s="61" t="s">
        <v>96</v>
      </c>
    </row>
    <row r="173" spans="1:13" s="107" customFormat="1" ht="26.25" customHeight="1" x14ac:dyDescent="0.2">
      <c r="A173" s="55">
        <v>495</v>
      </c>
      <c r="B173" s="93" t="s">
        <v>94</v>
      </c>
      <c r="C173" s="95" t="e">
        <f>#REF!</f>
        <v>#REF!</v>
      </c>
      <c r="D173" s="97" t="e">
        <f>#REF!</f>
        <v>#REF!</v>
      </c>
      <c r="E173" s="97" t="e">
        <f>#REF!</f>
        <v>#REF!</v>
      </c>
      <c r="F173" s="98" t="e">
        <f>#REF!</f>
        <v>#REF!</v>
      </c>
      <c r="G173" s="96" t="e">
        <f>#REF!</f>
        <v>#REF!</v>
      </c>
      <c r="H173" s="63" t="s">
        <v>92</v>
      </c>
      <c r="I173" s="105"/>
      <c r="J173" s="57" t="str">
        <f>'YARIŞMA BİLGİLERİ'!$F$21</f>
        <v>2005-2006-2007-2008-2009  DOĞUMLU ERKEKLER</v>
      </c>
      <c r="K173" s="106" t="str">
        <f t="shared" si="2"/>
        <v>İZMİR-TÜRKİYE’NİN EN HIZLISI İL SEÇME YARIŞLARI</v>
      </c>
      <c r="L173" s="61" t="e">
        <f>#REF!</f>
        <v>#REF!</v>
      </c>
      <c r="M173" s="61" t="s">
        <v>96</v>
      </c>
    </row>
    <row r="174" spans="1:13" s="107" customFormat="1" ht="26.25" customHeight="1" x14ac:dyDescent="0.2">
      <c r="A174" s="55">
        <v>496</v>
      </c>
      <c r="B174" s="93" t="s">
        <v>94</v>
      </c>
      <c r="C174" s="95" t="e">
        <f>#REF!</f>
        <v>#REF!</v>
      </c>
      <c r="D174" s="97" t="e">
        <f>#REF!</f>
        <v>#REF!</v>
      </c>
      <c r="E174" s="97" t="e">
        <f>#REF!</f>
        <v>#REF!</v>
      </c>
      <c r="F174" s="98" t="e">
        <f>#REF!</f>
        <v>#REF!</v>
      </c>
      <c r="G174" s="96" t="e">
        <f>#REF!</f>
        <v>#REF!</v>
      </c>
      <c r="H174" s="63" t="s">
        <v>92</v>
      </c>
      <c r="I174" s="105"/>
      <c r="J174" s="57" t="str">
        <f>'YARIŞMA BİLGİLERİ'!$F$21</f>
        <v>2005-2006-2007-2008-2009  DOĞUMLU ERKEKLER</v>
      </c>
      <c r="K174" s="106" t="str">
        <f t="shared" si="2"/>
        <v>İZMİR-TÜRKİYE’NİN EN HIZLISI İL SEÇME YARIŞLARI</v>
      </c>
      <c r="L174" s="61" t="e">
        <f>#REF!</f>
        <v>#REF!</v>
      </c>
      <c r="M174" s="61" t="s">
        <v>96</v>
      </c>
    </row>
    <row r="175" spans="1:13" s="107" customFormat="1" ht="26.25" customHeight="1" x14ac:dyDescent="0.2">
      <c r="A175" s="55">
        <v>506</v>
      </c>
      <c r="B175" s="93" t="s">
        <v>94</v>
      </c>
      <c r="C175" s="95" t="e">
        <f>#REF!</f>
        <v>#REF!</v>
      </c>
      <c r="D175" s="97" t="e">
        <f>#REF!</f>
        <v>#REF!</v>
      </c>
      <c r="E175" s="97" t="e">
        <f>#REF!</f>
        <v>#REF!</v>
      </c>
      <c r="F175" s="98" t="e">
        <f>#REF!</f>
        <v>#REF!</v>
      </c>
      <c r="G175" s="96" t="e">
        <f>#REF!</f>
        <v>#REF!</v>
      </c>
      <c r="H175" s="63" t="s">
        <v>92</v>
      </c>
      <c r="I175" s="105"/>
      <c r="J175" s="57" t="str">
        <f>'YARIŞMA BİLGİLERİ'!$F$21</f>
        <v>2005-2006-2007-2008-2009  DOĞUMLU ERKEKLER</v>
      </c>
      <c r="K175" s="106" t="str">
        <f t="shared" si="2"/>
        <v>İZMİR-TÜRKİYE’NİN EN HIZLISI İL SEÇME YARIŞLARI</v>
      </c>
      <c r="L175" s="61" t="e">
        <f>#REF!</f>
        <v>#REF!</v>
      </c>
      <c r="M175" s="61" t="s">
        <v>96</v>
      </c>
    </row>
    <row r="176" spans="1:13" s="107" customFormat="1" ht="26.25" customHeight="1" x14ac:dyDescent="0.2">
      <c r="A176" s="55">
        <v>507</v>
      </c>
      <c r="B176" s="93" t="s">
        <v>94</v>
      </c>
      <c r="C176" s="95" t="e">
        <f>#REF!</f>
        <v>#REF!</v>
      </c>
      <c r="D176" s="97" t="e">
        <f>#REF!</f>
        <v>#REF!</v>
      </c>
      <c r="E176" s="97" t="e">
        <f>#REF!</f>
        <v>#REF!</v>
      </c>
      <c r="F176" s="98" t="e">
        <f>#REF!</f>
        <v>#REF!</v>
      </c>
      <c r="G176" s="96" t="e">
        <f>#REF!</f>
        <v>#REF!</v>
      </c>
      <c r="H176" s="63" t="s">
        <v>92</v>
      </c>
      <c r="I176" s="105"/>
      <c r="J176" s="57" t="str">
        <f>'YARIŞMA BİLGİLERİ'!$F$21</f>
        <v>2005-2006-2007-2008-2009  DOĞUMLU ERKEKLER</v>
      </c>
      <c r="K176" s="106" t="str">
        <f t="shared" si="2"/>
        <v>İZMİR-TÜRKİYE’NİN EN HIZLISI İL SEÇME YARIŞLARI</v>
      </c>
      <c r="L176" s="61" t="e">
        <f>#REF!</f>
        <v>#REF!</v>
      </c>
      <c r="M176" s="61" t="s">
        <v>96</v>
      </c>
    </row>
    <row r="177" spans="1:13" s="107" customFormat="1" ht="26.25" customHeight="1" x14ac:dyDescent="0.2">
      <c r="A177" s="55">
        <v>508</v>
      </c>
      <c r="B177" s="93" t="s">
        <v>94</v>
      </c>
      <c r="C177" s="95" t="e">
        <f>#REF!</f>
        <v>#REF!</v>
      </c>
      <c r="D177" s="97" t="e">
        <f>#REF!</f>
        <v>#REF!</v>
      </c>
      <c r="E177" s="97" t="e">
        <f>#REF!</f>
        <v>#REF!</v>
      </c>
      <c r="F177" s="98" t="e">
        <f>#REF!</f>
        <v>#REF!</v>
      </c>
      <c r="G177" s="96" t="e">
        <f>#REF!</f>
        <v>#REF!</v>
      </c>
      <c r="H177" s="63" t="s">
        <v>92</v>
      </c>
      <c r="I177" s="105"/>
      <c r="J177" s="57" t="str">
        <f>'YARIŞMA BİLGİLERİ'!$F$21</f>
        <v>2005-2006-2007-2008-2009  DOĞUMLU ERKEKLER</v>
      </c>
      <c r="K177" s="106" t="str">
        <f t="shared" si="2"/>
        <v>İZMİR-TÜRKİYE’NİN EN HIZLISI İL SEÇME YARIŞLARI</v>
      </c>
      <c r="L177" s="61" t="e">
        <f>#REF!</f>
        <v>#REF!</v>
      </c>
      <c r="M177" s="61" t="s">
        <v>96</v>
      </c>
    </row>
    <row r="178" spans="1:13" s="107" customFormat="1" ht="26.25" customHeight="1" x14ac:dyDescent="0.2">
      <c r="A178" s="55">
        <v>509</v>
      </c>
      <c r="B178" s="93" t="s">
        <v>94</v>
      </c>
      <c r="C178" s="95" t="e">
        <f>#REF!</f>
        <v>#REF!</v>
      </c>
      <c r="D178" s="97" t="e">
        <f>#REF!</f>
        <v>#REF!</v>
      </c>
      <c r="E178" s="97" t="e">
        <f>#REF!</f>
        <v>#REF!</v>
      </c>
      <c r="F178" s="98" t="e">
        <f>#REF!</f>
        <v>#REF!</v>
      </c>
      <c r="G178" s="96" t="e">
        <f>#REF!</f>
        <v>#REF!</v>
      </c>
      <c r="H178" s="63" t="s">
        <v>92</v>
      </c>
      <c r="I178" s="105"/>
      <c r="J178" s="57" t="str">
        <f>'YARIŞMA BİLGİLERİ'!$F$21</f>
        <v>2005-2006-2007-2008-2009  DOĞUMLU ERKEKLER</v>
      </c>
      <c r="K178" s="106" t="str">
        <f t="shared" si="2"/>
        <v>İZMİR-TÜRKİYE’NİN EN HIZLISI İL SEÇME YARIŞLARI</v>
      </c>
      <c r="L178" s="61" t="e">
        <f>#REF!</f>
        <v>#REF!</v>
      </c>
      <c r="M178" s="61" t="s">
        <v>96</v>
      </c>
    </row>
    <row r="179" spans="1:13" s="107" customFormat="1" ht="26.25" customHeight="1" x14ac:dyDescent="0.2">
      <c r="A179" s="55">
        <v>510</v>
      </c>
      <c r="B179" s="93" t="s">
        <v>94</v>
      </c>
      <c r="C179" s="95" t="e">
        <f>#REF!</f>
        <v>#REF!</v>
      </c>
      <c r="D179" s="97" t="e">
        <f>#REF!</f>
        <v>#REF!</v>
      </c>
      <c r="E179" s="97" t="e">
        <f>#REF!</f>
        <v>#REF!</v>
      </c>
      <c r="F179" s="98" t="e">
        <f>#REF!</f>
        <v>#REF!</v>
      </c>
      <c r="G179" s="96" t="e">
        <f>#REF!</f>
        <v>#REF!</v>
      </c>
      <c r="H179" s="63" t="s">
        <v>92</v>
      </c>
      <c r="I179" s="105"/>
      <c r="J179" s="57" t="str">
        <f>'YARIŞMA BİLGİLERİ'!$F$21</f>
        <v>2005-2006-2007-2008-2009  DOĞUMLU ERKEKLER</v>
      </c>
      <c r="K179" s="106" t="str">
        <f t="shared" si="2"/>
        <v>İZMİR-TÜRKİYE’NİN EN HIZLISI İL SEÇME YARIŞLARI</v>
      </c>
      <c r="L179" s="61" t="e">
        <f>#REF!</f>
        <v>#REF!</v>
      </c>
      <c r="M179" s="61" t="s">
        <v>96</v>
      </c>
    </row>
    <row r="180" spans="1:13" s="107" customFormat="1" ht="26.25" customHeight="1" x14ac:dyDescent="0.2">
      <c r="A180" s="55">
        <v>511</v>
      </c>
      <c r="B180" s="93" t="s">
        <v>94</v>
      </c>
      <c r="C180" s="95" t="e">
        <f>#REF!</f>
        <v>#REF!</v>
      </c>
      <c r="D180" s="97" t="e">
        <f>#REF!</f>
        <v>#REF!</v>
      </c>
      <c r="E180" s="97" t="e">
        <f>#REF!</f>
        <v>#REF!</v>
      </c>
      <c r="F180" s="98" t="e">
        <f>#REF!</f>
        <v>#REF!</v>
      </c>
      <c r="G180" s="96" t="e">
        <f>#REF!</f>
        <v>#REF!</v>
      </c>
      <c r="H180" s="63" t="s">
        <v>92</v>
      </c>
      <c r="I180" s="105"/>
      <c r="J180" s="57" t="str">
        <f>'YARIŞMA BİLGİLERİ'!$F$21</f>
        <v>2005-2006-2007-2008-2009  DOĞUMLU ERKEKLER</v>
      </c>
      <c r="K180" s="106" t="str">
        <f t="shared" si="2"/>
        <v>İZMİR-TÜRKİYE’NİN EN HIZLISI İL SEÇME YARIŞLARI</v>
      </c>
      <c r="L180" s="61" t="e">
        <f>#REF!</f>
        <v>#REF!</v>
      </c>
      <c r="M180" s="61" t="s">
        <v>96</v>
      </c>
    </row>
    <row r="181" spans="1:13" s="107" customFormat="1" ht="26.25" customHeight="1" x14ac:dyDescent="0.2">
      <c r="A181" s="55">
        <v>512</v>
      </c>
      <c r="B181" s="93" t="s">
        <v>94</v>
      </c>
      <c r="C181" s="95" t="e">
        <f>#REF!</f>
        <v>#REF!</v>
      </c>
      <c r="D181" s="97" t="e">
        <f>#REF!</f>
        <v>#REF!</v>
      </c>
      <c r="E181" s="97" t="e">
        <f>#REF!</f>
        <v>#REF!</v>
      </c>
      <c r="F181" s="98" t="e">
        <f>#REF!</f>
        <v>#REF!</v>
      </c>
      <c r="G181" s="96" t="e">
        <f>#REF!</f>
        <v>#REF!</v>
      </c>
      <c r="H181" s="63" t="s">
        <v>92</v>
      </c>
      <c r="I181" s="105"/>
      <c r="J181" s="57" t="str">
        <f>'YARIŞMA BİLGİLERİ'!$F$21</f>
        <v>2005-2006-2007-2008-2009  DOĞUMLU ERKEKLER</v>
      </c>
      <c r="K181" s="106" t="str">
        <f t="shared" si="2"/>
        <v>İZMİR-TÜRKİYE’NİN EN HIZLISI İL SEÇME YARIŞLARI</v>
      </c>
      <c r="L181" s="61" t="e">
        <f>#REF!</f>
        <v>#REF!</v>
      </c>
      <c r="M181" s="61" t="s">
        <v>96</v>
      </c>
    </row>
    <row r="182" spans="1:13" s="107" customFormat="1" ht="26.25" customHeight="1" x14ac:dyDescent="0.2">
      <c r="A182" s="55">
        <v>513</v>
      </c>
      <c r="B182" s="93" t="s">
        <v>94</v>
      </c>
      <c r="C182" s="95" t="e">
        <f>#REF!</f>
        <v>#REF!</v>
      </c>
      <c r="D182" s="97" t="e">
        <f>#REF!</f>
        <v>#REF!</v>
      </c>
      <c r="E182" s="97" t="e">
        <f>#REF!</f>
        <v>#REF!</v>
      </c>
      <c r="F182" s="98" t="e">
        <f>#REF!</f>
        <v>#REF!</v>
      </c>
      <c r="G182" s="96" t="e">
        <f>#REF!</f>
        <v>#REF!</v>
      </c>
      <c r="H182" s="63" t="s">
        <v>92</v>
      </c>
      <c r="I182" s="105"/>
      <c r="J182" s="57" t="str">
        <f>'YARIŞMA BİLGİLERİ'!$F$21</f>
        <v>2005-2006-2007-2008-2009  DOĞUMLU ERKEKLER</v>
      </c>
      <c r="K182" s="106" t="str">
        <f t="shared" si="2"/>
        <v>İZMİR-TÜRKİYE’NİN EN HIZLISI İL SEÇME YARIŞLARI</v>
      </c>
      <c r="L182" s="61" t="e">
        <f>#REF!</f>
        <v>#REF!</v>
      </c>
      <c r="M182" s="61" t="s">
        <v>96</v>
      </c>
    </row>
    <row r="183" spans="1:13" s="107" customFormat="1" ht="26.25" customHeight="1" x14ac:dyDescent="0.2">
      <c r="A183" s="55">
        <v>514</v>
      </c>
      <c r="B183" s="93" t="s">
        <v>94</v>
      </c>
      <c r="C183" s="95" t="e">
        <f>#REF!</f>
        <v>#REF!</v>
      </c>
      <c r="D183" s="97" t="e">
        <f>#REF!</f>
        <v>#REF!</v>
      </c>
      <c r="E183" s="97" t="e">
        <f>#REF!</f>
        <v>#REF!</v>
      </c>
      <c r="F183" s="98" t="e">
        <f>#REF!</f>
        <v>#REF!</v>
      </c>
      <c r="G183" s="96" t="e">
        <f>#REF!</f>
        <v>#REF!</v>
      </c>
      <c r="H183" s="63" t="s">
        <v>92</v>
      </c>
      <c r="I183" s="105"/>
      <c r="J183" s="57" t="str">
        <f>'YARIŞMA BİLGİLERİ'!$F$21</f>
        <v>2005-2006-2007-2008-2009  DOĞUMLU ERKEKLER</v>
      </c>
      <c r="K183" s="106" t="str">
        <f t="shared" si="2"/>
        <v>İZMİR-TÜRKİYE’NİN EN HIZLISI İL SEÇME YARIŞLARI</v>
      </c>
      <c r="L183" s="61" t="e">
        <f>#REF!</f>
        <v>#REF!</v>
      </c>
      <c r="M183" s="61" t="s">
        <v>96</v>
      </c>
    </row>
    <row r="184" spans="1:13" s="107" customFormat="1" ht="26.25" customHeight="1" x14ac:dyDescent="0.2">
      <c r="A184" s="55">
        <v>515</v>
      </c>
      <c r="B184" s="93" t="s">
        <v>94</v>
      </c>
      <c r="C184" s="95" t="e">
        <f>#REF!</f>
        <v>#REF!</v>
      </c>
      <c r="D184" s="97" t="e">
        <f>#REF!</f>
        <v>#REF!</v>
      </c>
      <c r="E184" s="97" t="e">
        <f>#REF!</f>
        <v>#REF!</v>
      </c>
      <c r="F184" s="98" t="e">
        <f>#REF!</f>
        <v>#REF!</v>
      </c>
      <c r="G184" s="96" t="e">
        <f>#REF!</f>
        <v>#REF!</v>
      </c>
      <c r="H184" s="63" t="s">
        <v>92</v>
      </c>
      <c r="I184" s="105"/>
      <c r="J184" s="57" t="str">
        <f>'YARIŞMA BİLGİLERİ'!$F$21</f>
        <v>2005-2006-2007-2008-2009  DOĞUMLU ERKEKLER</v>
      </c>
      <c r="K184" s="106" t="str">
        <f t="shared" si="2"/>
        <v>İZMİR-TÜRKİYE’NİN EN HIZLISI İL SEÇME YARIŞLARI</v>
      </c>
      <c r="L184" s="61" t="e">
        <f>#REF!</f>
        <v>#REF!</v>
      </c>
      <c r="M184" s="61" t="s">
        <v>96</v>
      </c>
    </row>
    <row r="185" spans="1:13" s="107" customFormat="1" ht="26.25" customHeight="1" x14ac:dyDescent="0.2">
      <c r="A185" s="55">
        <v>516</v>
      </c>
      <c r="B185" s="93" t="s">
        <v>94</v>
      </c>
      <c r="C185" s="95" t="e">
        <f>#REF!</f>
        <v>#REF!</v>
      </c>
      <c r="D185" s="97" t="e">
        <f>#REF!</f>
        <v>#REF!</v>
      </c>
      <c r="E185" s="97" t="e">
        <f>#REF!</f>
        <v>#REF!</v>
      </c>
      <c r="F185" s="98" t="e">
        <f>#REF!</f>
        <v>#REF!</v>
      </c>
      <c r="G185" s="96" t="e">
        <f>#REF!</f>
        <v>#REF!</v>
      </c>
      <c r="H185" s="63" t="s">
        <v>92</v>
      </c>
      <c r="I185" s="105"/>
      <c r="J185" s="57" t="str">
        <f>'YARIŞMA BİLGİLERİ'!$F$21</f>
        <v>2005-2006-2007-2008-2009  DOĞUMLU ERKEKLER</v>
      </c>
      <c r="K185" s="106" t="str">
        <f t="shared" si="2"/>
        <v>İZMİR-TÜRKİYE’NİN EN HIZLISI İL SEÇME YARIŞLARI</v>
      </c>
      <c r="L185" s="61" t="e">
        <f>#REF!</f>
        <v>#REF!</v>
      </c>
      <c r="M185" s="61" t="s">
        <v>96</v>
      </c>
    </row>
    <row r="186" spans="1:13" s="107" customFormat="1" ht="26.25" customHeight="1" x14ac:dyDescent="0.2">
      <c r="A186" s="55">
        <v>517</v>
      </c>
      <c r="B186" s="93" t="s">
        <v>94</v>
      </c>
      <c r="C186" s="95" t="e">
        <f>#REF!</f>
        <v>#REF!</v>
      </c>
      <c r="D186" s="97" t="e">
        <f>#REF!</f>
        <v>#REF!</v>
      </c>
      <c r="E186" s="97" t="e">
        <f>#REF!</f>
        <v>#REF!</v>
      </c>
      <c r="F186" s="98" t="e">
        <f>#REF!</f>
        <v>#REF!</v>
      </c>
      <c r="G186" s="96" t="e">
        <f>#REF!</f>
        <v>#REF!</v>
      </c>
      <c r="H186" s="63" t="s">
        <v>92</v>
      </c>
      <c r="I186" s="105"/>
      <c r="J186" s="57" t="str">
        <f>'YARIŞMA BİLGİLERİ'!$F$21</f>
        <v>2005-2006-2007-2008-2009  DOĞUMLU ERKEKLER</v>
      </c>
      <c r="K186" s="106" t="str">
        <f t="shared" si="2"/>
        <v>İZMİR-TÜRKİYE’NİN EN HIZLISI İL SEÇME YARIŞLARI</v>
      </c>
      <c r="L186" s="61" t="e">
        <f>#REF!</f>
        <v>#REF!</v>
      </c>
      <c r="M186" s="61" t="s">
        <v>96</v>
      </c>
    </row>
    <row r="187" spans="1:13" s="107" customFormat="1" ht="26.25" customHeight="1" x14ac:dyDescent="0.2">
      <c r="A187" s="55">
        <v>518</v>
      </c>
      <c r="B187" s="93" t="s">
        <v>94</v>
      </c>
      <c r="C187" s="95" t="e">
        <f>#REF!</f>
        <v>#REF!</v>
      </c>
      <c r="D187" s="97" t="e">
        <f>#REF!</f>
        <v>#REF!</v>
      </c>
      <c r="E187" s="97" t="e">
        <f>#REF!</f>
        <v>#REF!</v>
      </c>
      <c r="F187" s="98" t="e">
        <f>#REF!</f>
        <v>#REF!</v>
      </c>
      <c r="G187" s="96" t="e">
        <f>#REF!</f>
        <v>#REF!</v>
      </c>
      <c r="H187" s="63" t="s">
        <v>92</v>
      </c>
      <c r="I187" s="105"/>
      <c r="J187" s="57" t="str">
        <f>'YARIŞMA BİLGİLERİ'!$F$21</f>
        <v>2005-2006-2007-2008-2009  DOĞUMLU ERKEKLER</v>
      </c>
      <c r="K187" s="106" t="str">
        <f t="shared" si="2"/>
        <v>İZMİR-TÜRKİYE’NİN EN HIZLISI İL SEÇME YARIŞLARI</v>
      </c>
      <c r="L187" s="61" t="e">
        <f>#REF!</f>
        <v>#REF!</v>
      </c>
      <c r="M187" s="61" t="s">
        <v>96</v>
      </c>
    </row>
    <row r="188" spans="1:13" s="107" customFormat="1" ht="80.25" customHeight="1" x14ac:dyDescent="0.2">
      <c r="A188" s="55">
        <v>519</v>
      </c>
      <c r="B188" s="65" t="s">
        <v>102</v>
      </c>
      <c r="C188" s="56" t="e">
        <f>#REF!</f>
        <v>#REF!</v>
      </c>
      <c r="D188" s="60" t="e">
        <f>#REF!</f>
        <v>#REF!</v>
      </c>
      <c r="E188" s="60" t="e">
        <f>#REF!</f>
        <v>#REF!</v>
      </c>
      <c r="F188" s="79" t="e">
        <f>#REF!</f>
        <v>#REF!</v>
      </c>
      <c r="G188" s="63" t="e">
        <f>#REF!</f>
        <v>#REF!</v>
      </c>
      <c r="H188" s="63" t="s">
        <v>102</v>
      </c>
      <c r="I188" s="63"/>
      <c r="J188" s="57" t="str">
        <f>'YARIŞMA BİLGİLERİ'!$F$21</f>
        <v>2005-2006-2007-2008-2009  DOĞUMLU ERKEKLER</v>
      </c>
      <c r="K188" s="60" t="str">
        <f t="shared" si="2"/>
        <v>İZMİR-TÜRKİYE’NİN EN HIZLISI İL SEÇME YARIŞLARI</v>
      </c>
      <c r="L188" s="61" t="e">
        <f>#REF!</f>
        <v>#REF!</v>
      </c>
      <c r="M188" s="61" t="s">
        <v>96</v>
      </c>
    </row>
    <row r="189" spans="1:13" s="107" customFormat="1" ht="80.25" customHeight="1" x14ac:dyDescent="0.2">
      <c r="A189" s="55">
        <v>520</v>
      </c>
      <c r="B189" s="65" t="s">
        <v>102</v>
      </c>
      <c r="C189" s="56" t="e">
        <f>#REF!</f>
        <v>#REF!</v>
      </c>
      <c r="D189" s="60" t="e">
        <f>#REF!</f>
        <v>#REF!</v>
      </c>
      <c r="E189" s="60" t="e">
        <f>#REF!</f>
        <v>#REF!</v>
      </c>
      <c r="F189" s="79" t="e">
        <f>#REF!</f>
        <v>#REF!</v>
      </c>
      <c r="G189" s="63" t="e">
        <f>#REF!</f>
        <v>#REF!</v>
      </c>
      <c r="H189" s="63" t="s">
        <v>102</v>
      </c>
      <c r="I189" s="63"/>
      <c r="J189" s="57" t="str">
        <f>'YARIŞMA BİLGİLERİ'!$F$21</f>
        <v>2005-2006-2007-2008-2009  DOĞUMLU ERKEKLER</v>
      </c>
      <c r="K189" s="60" t="str">
        <f t="shared" si="2"/>
        <v>İZMİR-TÜRKİYE’NİN EN HIZLISI İL SEÇME YARIŞLARI</v>
      </c>
      <c r="L189" s="61" t="e">
        <f>#REF!</f>
        <v>#REF!</v>
      </c>
      <c r="M189" s="61" t="s">
        <v>96</v>
      </c>
    </row>
    <row r="190" spans="1:13" s="107" customFormat="1" ht="80.25" customHeight="1" x14ac:dyDescent="0.2">
      <c r="A190" s="55">
        <v>521</v>
      </c>
      <c r="B190" s="65" t="s">
        <v>102</v>
      </c>
      <c r="C190" s="56" t="e">
        <f>#REF!</f>
        <v>#REF!</v>
      </c>
      <c r="D190" s="60" t="e">
        <f>#REF!</f>
        <v>#REF!</v>
      </c>
      <c r="E190" s="60" t="e">
        <f>#REF!</f>
        <v>#REF!</v>
      </c>
      <c r="F190" s="79" t="e">
        <f>#REF!</f>
        <v>#REF!</v>
      </c>
      <c r="G190" s="63" t="e">
        <f>#REF!</f>
        <v>#REF!</v>
      </c>
      <c r="H190" s="63" t="s">
        <v>102</v>
      </c>
      <c r="I190" s="63"/>
      <c r="J190" s="57" t="str">
        <f>'YARIŞMA BİLGİLERİ'!$F$21</f>
        <v>2005-2006-2007-2008-2009  DOĞUMLU ERKEKLER</v>
      </c>
      <c r="K190" s="60" t="str">
        <f t="shared" si="2"/>
        <v>İZMİR-TÜRKİYE’NİN EN HIZLISI İL SEÇME YARIŞLARI</v>
      </c>
      <c r="L190" s="61" t="e">
        <f>#REF!</f>
        <v>#REF!</v>
      </c>
      <c r="M190" s="61" t="s">
        <v>96</v>
      </c>
    </row>
    <row r="191" spans="1:13" s="107" customFormat="1" ht="80.25" customHeight="1" x14ac:dyDescent="0.2">
      <c r="A191" s="55">
        <v>522</v>
      </c>
      <c r="B191" s="65" t="s">
        <v>102</v>
      </c>
      <c r="C191" s="56" t="e">
        <f>#REF!</f>
        <v>#REF!</v>
      </c>
      <c r="D191" s="60" t="e">
        <f>#REF!</f>
        <v>#REF!</v>
      </c>
      <c r="E191" s="60" t="e">
        <f>#REF!</f>
        <v>#REF!</v>
      </c>
      <c r="F191" s="79" t="e">
        <f>#REF!</f>
        <v>#REF!</v>
      </c>
      <c r="G191" s="63" t="e">
        <f>#REF!</f>
        <v>#REF!</v>
      </c>
      <c r="H191" s="63" t="s">
        <v>102</v>
      </c>
      <c r="I191" s="63"/>
      <c r="J191" s="57" t="str">
        <f>'YARIŞMA BİLGİLERİ'!$F$21</f>
        <v>2005-2006-2007-2008-2009  DOĞUMLU ERKEKLER</v>
      </c>
      <c r="K191" s="60" t="str">
        <f t="shared" si="2"/>
        <v>İZMİR-TÜRKİYE’NİN EN HIZLISI İL SEÇME YARIŞLARI</v>
      </c>
      <c r="L191" s="61" t="e">
        <f>#REF!</f>
        <v>#REF!</v>
      </c>
      <c r="M191" s="61" t="s">
        <v>96</v>
      </c>
    </row>
    <row r="192" spans="1:13" s="107" customFormat="1" ht="80.25" customHeight="1" x14ac:dyDescent="0.2">
      <c r="A192" s="55">
        <v>523</v>
      </c>
      <c r="B192" s="65" t="s">
        <v>102</v>
      </c>
      <c r="C192" s="56" t="e">
        <f>#REF!</f>
        <v>#REF!</v>
      </c>
      <c r="D192" s="60" t="e">
        <f>#REF!</f>
        <v>#REF!</v>
      </c>
      <c r="E192" s="60" t="e">
        <f>#REF!</f>
        <v>#REF!</v>
      </c>
      <c r="F192" s="79" t="e">
        <f>#REF!</f>
        <v>#REF!</v>
      </c>
      <c r="G192" s="63" t="e">
        <f>#REF!</f>
        <v>#REF!</v>
      </c>
      <c r="H192" s="63" t="s">
        <v>102</v>
      </c>
      <c r="I192" s="63"/>
      <c r="J192" s="57" t="str">
        <f>'YARIŞMA BİLGİLERİ'!$F$21</f>
        <v>2005-2006-2007-2008-2009  DOĞUMLU ERKEKLER</v>
      </c>
      <c r="K192" s="60" t="str">
        <f t="shared" si="2"/>
        <v>İZMİR-TÜRKİYE’NİN EN HIZLISI İL SEÇME YARIŞLARI</v>
      </c>
      <c r="L192" s="61" t="e">
        <f>#REF!</f>
        <v>#REF!</v>
      </c>
      <c r="M192" s="61" t="s">
        <v>96</v>
      </c>
    </row>
    <row r="193" spans="1:13" s="107" customFormat="1" ht="80.25" customHeight="1" x14ac:dyDescent="0.2">
      <c r="A193" s="55">
        <v>524</v>
      </c>
      <c r="B193" s="65" t="s">
        <v>102</v>
      </c>
      <c r="C193" s="56" t="e">
        <f>#REF!</f>
        <v>#REF!</v>
      </c>
      <c r="D193" s="60" t="e">
        <f>#REF!</f>
        <v>#REF!</v>
      </c>
      <c r="E193" s="60" t="e">
        <f>#REF!</f>
        <v>#REF!</v>
      </c>
      <c r="F193" s="79" t="e">
        <f>#REF!</f>
        <v>#REF!</v>
      </c>
      <c r="G193" s="63" t="e">
        <f>#REF!</f>
        <v>#REF!</v>
      </c>
      <c r="H193" s="63" t="s">
        <v>102</v>
      </c>
      <c r="I193" s="63"/>
      <c r="J193" s="57" t="str">
        <f>'YARIŞMA BİLGİLERİ'!$F$21</f>
        <v>2005-2006-2007-2008-2009  DOĞUMLU ERKEKLER</v>
      </c>
      <c r="K193" s="60" t="str">
        <f t="shared" si="2"/>
        <v>İZMİR-TÜRKİYE’NİN EN HIZLISI İL SEÇME YARIŞLARI</v>
      </c>
      <c r="L193" s="61" t="e">
        <f>#REF!</f>
        <v>#REF!</v>
      </c>
      <c r="M193" s="61" t="s">
        <v>96</v>
      </c>
    </row>
    <row r="194" spans="1:13" s="107" customFormat="1" ht="80.25" customHeight="1" x14ac:dyDescent="0.2">
      <c r="A194" s="55">
        <v>525</v>
      </c>
      <c r="B194" s="65" t="s">
        <v>102</v>
      </c>
      <c r="C194" s="56" t="e">
        <f>#REF!</f>
        <v>#REF!</v>
      </c>
      <c r="D194" s="60" t="e">
        <f>#REF!</f>
        <v>#REF!</v>
      </c>
      <c r="E194" s="60" t="e">
        <f>#REF!</f>
        <v>#REF!</v>
      </c>
      <c r="F194" s="79" t="e">
        <f>#REF!</f>
        <v>#REF!</v>
      </c>
      <c r="G194" s="63" t="e">
        <f>#REF!</f>
        <v>#REF!</v>
      </c>
      <c r="H194" s="63" t="s">
        <v>102</v>
      </c>
      <c r="I194" s="63"/>
      <c r="J194" s="57" t="str">
        <f>'YARIŞMA BİLGİLERİ'!$F$21</f>
        <v>2005-2006-2007-2008-2009  DOĞUMLU ERKEKLER</v>
      </c>
      <c r="K194" s="60" t="str">
        <f t="shared" si="2"/>
        <v>İZMİR-TÜRKİYE’NİN EN HIZLISI İL SEÇME YARIŞLARI</v>
      </c>
      <c r="L194" s="61" t="e">
        <f>#REF!</f>
        <v>#REF!</v>
      </c>
      <c r="M194" s="61" t="s">
        <v>96</v>
      </c>
    </row>
    <row r="195" spans="1:13" s="107" customFormat="1" ht="80.25" customHeight="1" x14ac:dyDescent="0.2">
      <c r="A195" s="55">
        <v>526</v>
      </c>
      <c r="B195" s="65" t="s">
        <v>102</v>
      </c>
      <c r="C195" s="56" t="e">
        <f>#REF!</f>
        <v>#REF!</v>
      </c>
      <c r="D195" s="60" t="e">
        <f>#REF!</f>
        <v>#REF!</v>
      </c>
      <c r="E195" s="60" t="e">
        <f>#REF!</f>
        <v>#REF!</v>
      </c>
      <c r="F195" s="79" t="e">
        <f>#REF!</f>
        <v>#REF!</v>
      </c>
      <c r="G195" s="63" t="e">
        <f>#REF!</f>
        <v>#REF!</v>
      </c>
      <c r="H195" s="63" t="s">
        <v>102</v>
      </c>
      <c r="I195" s="63"/>
      <c r="J195" s="57" t="str">
        <f>'YARIŞMA BİLGİLERİ'!$F$21</f>
        <v>2005-2006-2007-2008-2009  DOĞUMLU ERKEKLER</v>
      </c>
      <c r="K195" s="60" t="str">
        <f t="shared" ref="K195:K243" si="3">CONCATENATE(K$1,"-",A$1)</f>
        <v>İZMİR-TÜRKİYE’NİN EN HIZLISI İL SEÇME YARIŞLARI</v>
      </c>
      <c r="L195" s="61" t="e">
        <f>#REF!</f>
        <v>#REF!</v>
      </c>
      <c r="M195" s="61" t="s">
        <v>96</v>
      </c>
    </row>
    <row r="196" spans="1:13" s="107" customFormat="1" ht="80.25" customHeight="1" x14ac:dyDescent="0.2">
      <c r="A196" s="55">
        <v>527</v>
      </c>
      <c r="B196" s="65" t="s">
        <v>102</v>
      </c>
      <c r="C196" s="56" t="e">
        <f>#REF!</f>
        <v>#REF!</v>
      </c>
      <c r="D196" s="60" t="e">
        <f>#REF!</f>
        <v>#REF!</v>
      </c>
      <c r="E196" s="60" t="e">
        <f>#REF!</f>
        <v>#REF!</v>
      </c>
      <c r="F196" s="79" t="e">
        <f>#REF!</f>
        <v>#REF!</v>
      </c>
      <c r="G196" s="63" t="e">
        <f>#REF!</f>
        <v>#REF!</v>
      </c>
      <c r="H196" s="63" t="s">
        <v>102</v>
      </c>
      <c r="I196" s="63"/>
      <c r="J196" s="57" t="str">
        <f>'YARIŞMA BİLGİLERİ'!$F$21</f>
        <v>2005-2006-2007-2008-2009  DOĞUMLU ERKEKLER</v>
      </c>
      <c r="K196" s="60" t="str">
        <f t="shared" si="3"/>
        <v>İZMİR-TÜRKİYE’NİN EN HIZLISI İL SEÇME YARIŞLARI</v>
      </c>
      <c r="L196" s="61" t="e">
        <f>#REF!</f>
        <v>#REF!</v>
      </c>
      <c r="M196" s="61" t="s">
        <v>96</v>
      </c>
    </row>
    <row r="197" spans="1:13" s="107" customFormat="1" ht="80.25" customHeight="1" x14ac:dyDescent="0.2">
      <c r="A197" s="55">
        <v>528</v>
      </c>
      <c r="B197" s="65" t="s">
        <v>102</v>
      </c>
      <c r="C197" s="56" t="e">
        <f>#REF!</f>
        <v>#REF!</v>
      </c>
      <c r="D197" s="60" t="e">
        <f>#REF!</f>
        <v>#REF!</v>
      </c>
      <c r="E197" s="60" t="e">
        <f>#REF!</f>
        <v>#REF!</v>
      </c>
      <c r="F197" s="79" t="e">
        <f>#REF!</f>
        <v>#REF!</v>
      </c>
      <c r="G197" s="63" t="e">
        <f>#REF!</f>
        <v>#REF!</v>
      </c>
      <c r="H197" s="63" t="s">
        <v>102</v>
      </c>
      <c r="I197" s="63"/>
      <c r="J197" s="57" t="str">
        <f>'YARIŞMA BİLGİLERİ'!$F$21</f>
        <v>2005-2006-2007-2008-2009  DOĞUMLU ERKEKLER</v>
      </c>
      <c r="K197" s="60" t="str">
        <f t="shared" si="3"/>
        <v>İZMİR-TÜRKİYE’NİN EN HIZLISI İL SEÇME YARIŞLARI</v>
      </c>
      <c r="L197" s="61" t="e">
        <f>#REF!</f>
        <v>#REF!</v>
      </c>
      <c r="M197" s="61" t="s">
        <v>96</v>
      </c>
    </row>
    <row r="198" spans="1:13" s="107" customFormat="1" ht="80.25" customHeight="1" x14ac:dyDescent="0.2">
      <c r="A198" s="55">
        <v>529</v>
      </c>
      <c r="B198" s="65" t="s">
        <v>102</v>
      </c>
      <c r="C198" s="56" t="e">
        <f>#REF!</f>
        <v>#REF!</v>
      </c>
      <c r="D198" s="60" t="e">
        <f>#REF!</f>
        <v>#REF!</v>
      </c>
      <c r="E198" s="60" t="e">
        <f>#REF!</f>
        <v>#REF!</v>
      </c>
      <c r="F198" s="79" t="e">
        <f>#REF!</f>
        <v>#REF!</v>
      </c>
      <c r="G198" s="63" t="e">
        <f>#REF!</f>
        <v>#REF!</v>
      </c>
      <c r="H198" s="63" t="s">
        <v>102</v>
      </c>
      <c r="I198" s="63"/>
      <c r="J198" s="57" t="str">
        <f>'YARIŞMA BİLGİLERİ'!$F$21</f>
        <v>2005-2006-2007-2008-2009  DOĞUMLU ERKEKLER</v>
      </c>
      <c r="K198" s="60" t="str">
        <f t="shared" si="3"/>
        <v>İZMİR-TÜRKİYE’NİN EN HIZLISI İL SEÇME YARIŞLARI</v>
      </c>
      <c r="L198" s="61" t="e">
        <f>#REF!</f>
        <v>#REF!</v>
      </c>
      <c r="M198" s="61" t="s">
        <v>96</v>
      </c>
    </row>
    <row r="199" spans="1:13" s="107" customFormat="1" ht="80.25" customHeight="1" x14ac:dyDescent="0.2">
      <c r="A199" s="55">
        <v>530</v>
      </c>
      <c r="B199" s="65" t="s">
        <v>102</v>
      </c>
      <c r="C199" s="56" t="e">
        <f>#REF!</f>
        <v>#REF!</v>
      </c>
      <c r="D199" s="60" t="e">
        <f>#REF!</f>
        <v>#REF!</v>
      </c>
      <c r="E199" s="60" t="e">
        <f>#REF!</f>
        <v>#REF!</v>
      </c>
      <c r="F199" s="79" t="e">
        <f>#REF!</f>
        <v>#REF!</v>
      </c>
      <c r="G199" s="63" t="e">
        <f>#REF!</f>
        <v>#REF!</v>
      </c>
      <c r="H199" s="63" t="s">
        <v>102</v>
      </c>
      <c r="I199" s="63"/>
      <c r="J199" s="57" t="str">
        <f>'YARIŞMA BİLGİLERİ'!$F$21</f>
        <v>2005-2006-2007-2008-2009  DOĞUMLU ERKEKLER</v>
      </c>
      <c r="K199" s="60" t="str">
        <f t="shared" si="3"/>
        <v>İZMİR-TÜRKİYE’NİN EN HIZLISI İL SEÇME YARIŞLARI</v>
      </c>
      <c r="L199" s="61" t="e">
        <f>#REF!</f>
        <v>#REF!</v>
      </c>
      <c r="M199" s="61" t="s">
        <v>96</v>
      </c>
    </row>
    <row r="200" spans="1:13" s="107" customFormat="1" ht="80.25" customHeight="1" x14ac:dyDescent="0.2">
      <c r="A200" s="55">
        <v>531</v>
      </c>
      <c r="B200" s="65" t="s">
        <v>102</v>
      </c>
      <c r="C200" s="56" t="e">
        <f>#REF!</f>
        <v>#REF!</v>
      </c>
      <c r="D200" s="60" t="e">
        <f>#REF!</f>
        <v>#REF!</v>
      </c>
      <c r="E200" s="60" t="e">
        <f>#REF!</f>
        <v>#REF!</v>
      </c>
      <c r="F200" s="79" t="e">
        <f>#REF!</f>
        <v>#REF!</v>
      </c>
      <c r="G200" s="63" t="e">
        <f>#REF!</f>
        <v>#REF!</v>
      </c>
      <c r="H200" s="63" t="s">
        <v>102</v>
      </c>
      <c r="I200" s="63"/>
      <c r="J200" s="57" t="str">
        <f>'YARIŞMA BİLGİLERİ'!$F$21</f>
        <v>2005-2006-2007-2008-2009  DOĞUMLU ERKEKLER</v>
      </c>
      <c r="K200" s="60" t="str">
        <f t="shared" si="3"/>
        <v>İZMİR-TÜRKİYE’NİN EN HIZLISI İL SEÇME YARIŞLARI</v>
      </c>
      <c r="L200" s="61" t="e">
        <f>#REF!</f>
        <v>#REF!</v>
      </c>
      <c r="M200" s="61" t="s">
        <v>96</v>
      </c>
    </row>
    <row r="201" spans="1:13" s="107" customFormat="1" ht="80.25" customHeight="1" x14ac:dyDescent="0.2">
      <c r="A201" s="55">
        <v>532</v>
      </c>
      <c r="B201" s="65" t="s">
        <v>102</v>
      </c>
      <c r="C201" s="56" t="e">
        <f>#REF!</f>
        <v>#REF!</v>
      </c>
      <c r="D201" s="60" t="e">
        <f>#REF!</f>
        <v>#REF!</v>
      </c>
      <c r="E201" s="60" t="e">
        <f>#REF!</f>
        <v>#REF!</v>
      </c>
      <c r="F201" s="79" t="e">
        <f>#REF!</f>
        <v>#REF!</v>
      </c>
      <c r="G201" s="63" t="e">
        <f>#REF!</f>
        <v>#REF!</v>
      </c>
      <c r="H201" s="63" t="s">
        <v>102</v>
      </c>
      <c r="I201" s="63"/>
      <c r="J201" s="57" t="str">
        <f>'YARIŞMA BİLGİLERİ'!$F$21</f>
        <v>2005-2006-2007-2008-2009  DOĞUMLU ERKEKLER</v>
      </c>
      <c r="K201" s="60" t="str">
        <f t="shared" si="3"/>
        <v>İZMİR-TÜRKİYE’NİN EN HIZLISI İL SEÇME YARIŞLARI</v>
      </c>
      <c r="L201" s="61" t="e">
        <f>#REF!</f>
        <v>#REF!</v>
      </c>
      <c r="M201" s="61" t="s">
        <v>96</v>
      </c>
    </row>
    <row r="202" spans="1:13" s="107" customFormat="1" ht="80.25" customHeight="1" x14ac:dyDescent="0.2">
      <c r="A202" s="55">
        <v>533</v>
      </c>
      <c r="B202" s="65" t="s">
        <v>102</v>
      </c>
      <c r="C202" s="56" t="e">
        <f>#REF!</f>
        <v>#REF!</v>
      </c>
      <c r="D202" s="60" t="e">
        <f>#REF!</f>
        <v>#REF!</v>
      </c>
      <c r="E202" s="60" t="e">
        <f>#REF!</f>
        <v>#REF!</v>
      </c>
      <c r="F202" s="79" t="e">
        <f>#REF!</f>
        <v>#REF!</v>
      </c>
      <c r="G202" s="63" t="e">
        <f>#REF!</f>
        <v>#REF!</v>
      </c>
      <c r="H202" s="63" t="s">
        <v>102</v>
      </c>
      <c r="I202" s="63"/>
      <c r="J202" s="57" t="str">
        <f>'YARIŞMA BİLGİLERİ'!$F$21</f>
        <v>2005-2006-2007-2008-2009  DOĞUMLU ERKEKLER</v>
      </c>
      <c r="K202" s="60" t="str">
        <f t="shared" si="3"/>
        <v>İZMİR-TÜRKİYE’NİN EN HIZLISI İL SEÇME YARIŞLARI</v>
      </c>
      <c r="L202" s="61" t="e">
        <f>#REF!</f>
        <v>#REF!</v>
      </c>
      <c r="M202" s="61" t="s">
        <v>96</v>
      </c>
    </row>
    <row r="203" spans="1:13" s="107" customFormat="1" ht="80.25" customHeight="1" x14ac:dyDescent="0.2">
      <c r="A203" s="55">
        <v>534</v>
      </c>
      <c r="B203" s="65" t="s">
        <v>102</v>
      </c>
      <c r="C203" s="56" t="e">
        <f>#REF!</f>
        <v>#REF!</v>
      </c>
      <c r="D203" s="60" t="e">
        <f>#REF!</f>
        <v>#REF!</v>
      </c>
      <c r="E203" s="60" t="e">
        <f>#REF!</f>
        <v>#REF!</v>
      </c>
      <c r="F203" s="79" t="e">
        <f>#REF!</f>
        <v>#REF!</v>
      </c>
      <c r="G203" s="63" t="e">
        <f>#REF!</f>
        <v>#REF!</v>
      </c>
      <c r="H203" s="63" t="s">
        <v>102</v>
      </c>
      <c r="I203" s="63"/>
      <c r="J203" s="57" t="str">
        <f>'YARIŞMA BİLGİLERİ'!$F$21</f>
        <v>2005-2006-2007-2008-2009  DOĞUMLU ERKEKLER</v>
      </c>
      <c r="K203" s="60" t="str">
        <f t="shared" si="3"/>
        <v>İZMİR-TÜRKİYE’NİN EN HIZLISI İL SEÇME YARIŞLARI</v>
      </c>
      <c r="L203" s="61" t="e">
        <f>#REF!</f>
        <v>#REF!</v>
      </c>
      <c r="M203" s="61" t="s">
        <v>96</v>
      </c>
    </row>
    <row r="204" spans="1:13" s="107" customFormat="1" ht="80.25" customHeight="1" x14ac:dyDescent="0.2">
      <c r="A204" s="55">
        <v>535</v>
      </c>
      <c r="B204" s="65" t="s">
        <v>102</v>
      </c>
      <c r="C204" s="56" t="e">
        <f>#REF!</f>
        <v>#REF!</v>
      </c>
      <c r="D204" s="60" t="e">
        <f>#REF!</f>
        <v>#REF!</v>
      </c>
      <c r="E204" s="60" t="e">
        <f>#REF!</f>
        <v>#REF!</v>
      </c>
      <c r="F204" s="79" t="e">
        <f>#REF!</f>
        <v>#REF!</v>
      </c>
      <c r="G204" s="63" t="e">
        <f>#REF!</f>
        <v>#REF!</v>
      </c>
      <c r="H204" s="63" t="s">
        <v>102</v>
      </c>
      <c r="I204" s="63"/>
      <c r="J204" s="57" t="str">
        <f>'YARIŞMA BİLGİLERİ'!$F$21</f>
        <v>2005-2006-2007-2008-2009  DOĞUMLU ERKEKLER</v>
      </c>
      <c r="K204" s="60" t="str">
        <f t="shared" si="3"/>
        <v>İZMİR-TÜRKİYE’NİN EN HIZLISI İL SEÇME YARIŞLARI</v>
      </c>
      <c r="L204" s="61" t="e">
        <f>#REF!</f>
        <v>#REF!</v>
      </c>
      <c r="M204" s="61" t="s">
        <v>96</v>
      </c>
    </row>
    <row r="205" spans="1:13" s="107" customFormat="1" ht="80.25" customHeight="1" x14ac:dyDescent="0.2">
      <c r="A205" s="55">
        <v>536</v>
      </c>
      <c r="B205" s="65" t="s">
        <v>102</v>
      </c>
      <c r="C205" s="56" t="e">
        <f>#REF!</f>
        <v>#REF!</v>
      </c>
      <c r="D205" s="60" t="e">
        <f>#REF!</f>
        <v>#REF!</v>
      </c>
      <c r="E205" s="60" t="e">
        <f>#REF!</f>
        <v>#REF!</v>
      </c>
      <c r="F205" s="79" t="e">
        <f>#REF!</f>
        <v>#REF!</v>
      </c>
      <c r="G205" s="63" t="e">
        <f>#REF!</f>
        <v>#REF!</v>
      </c>
      <c r="H205" s="63" t="s">
        <v>102</v>
      </c>
      <c r="I205" s="63"/>
      <c r="J205" s="57" t="str">
        <f>'YARIŞMA BİLGİLERİ'!$F$21</f>
        <v>2005-2006-2007-2008-2009  DOĞUMLU ERKEKLER</v>
      </c>
      <c r="K205" s="60" t="str">
        <f t="shared" si="3"/>
        <v>İZMİR-TÜRKİYE’NİN EN HIZLISI İL SEÇME YARIŞLARI</v>
      </c>
      <c r="L205" s="61" t="e">
        <f>#REF!</f>
        <v>#REF!</v>
      </c>
      <c r="M205" s="61" t="s">
        <v>96</v>
      </c>
    </row>
    <row r="206" spans="1:13" s="107" customFormat="1" ht="28.5" customHeight="1" x14ac:dyDescent="0.2">
      <c r="A206" s="55">
        <v>537</v>
      </c>
      <c r="B206" s="93" t="s">
        <v>106</v>
      </c>
      <c r="C206" s="95" t="e">
        <f>#REF!</f>
        <v>#REF!</v>
      </c>
      <c r="D206" s="97" t="e">
        <f>#REF!</f>
        <v>#REF!</v>
      </c>
      <c r="E206" s="97" t="e">
        <f>#REF!</f>
        <v>#REF!</v>
      </c>
      <c r="F206" s="99" t="e">
        <f>#REF!</f>
        <v>#REF!</v>
      </c>
      <c r="G206" s="96" t="e">
        <f>#REF!</f>
        <v>#REF!</v>
      </c>
      <c r="H206" s="63" t="s">
        <v>99</v>
      </c>
      <c r="I206" s="105"/>
      <c r="J206" s="57" t="str">
        <f>'YARIŞMA BİLGİLERİ'!$F$21</f>
        <v>2005-2006-2007-2008-2009  DOĞUMLU ERKEKLER</v>
      </c>
      <c r="K206" s="106" t="str">
        <f t="shared" si="3"/>
        <v>İZMİR-TÜRKİYE’NİN EN HIZLISI İL SEÇME YARIŞLARI</v>
      </c>
      <c r="L206" s="61" t="e">
        <f>#REF!</f>
        <v>#REF!</v>
      </c>
      <c r="M206" s="61" t="s">
        <v>96</v>
      </c>
    </row>
    <row r="207" spans="1:13" s="107" customFormat="1" ht="28.5" customHeight="1" x14ac:dyDescent="0.2">
      <c r="A207" s="55">
        <v>538</v>
      </c>
      <c r="B207" s="93" t="s">
        <v>106</v>
      </c>
      <c r="C207" s="95" t="e">
        <f>#REF!</f>
        <v>#REF!</v>
      </c>
      <c r="D207" s="97" t="e">
        <f>#REF!</f>
        <v>#REF!</v>
      </c>
      <c r="E207" s="97" t="e">
        <f>#REF!</f>
        <v>#REF!</v>
      </c>
      <c r="F207" s="99" t="e">
        <f>#REF!</f>
        <v>#REF!</v>
      </c>
      <c r="G207" s="96" t="e">
        <f>#REF!</f>
        <v>#REF!</v>
      </c>
      <c r="H207" s="63" t="s">
        <v>99</v>
      </c>
      <c r="I207" s="105"/>
      <c r="J207" s="57" t="str">
        <f>'YARIŞMA BİLGİLERİ'!$F$21</f>
        <v>2005-2006-2007-2008-2009  DOĞUMLU ERKEKLER</v>
      </c>
      <c r="K207" s="106" t="str">
        <f t="shared" si="3"/>
        <v>İZMİR-TÜRKİYE’NİN EN HIZLISI İL SEÇME YARIŞLARI</v>
      </c>
      <c r="L207" s="61" t="e">
        <f>#REF!</f>
        <v>#REF!</v>
      </c>
      <c r="M207" s="61" t="s">
        <v>96</v>
      </c>
    </row>
    <row r="208" spans="1:13" s="107" customFormat="1" ht="28.5" customHeight="1" x14ac:dyDescent="0.2">
      <c r="A208" s="55">
        <v>539</v>
      </c>
      <c r="B208" s="93" t="s">
        <v>106</v>
      </c>
      <c r="C208" s="95" t="e">
        <f>#REF!</f>
        <v>#REF!</v>
      </c>
      <c r="D208" s="97" t="e">
        <f>#REF!</f>
        <v>#REF!</v>
      </c>
      <c r="E208" s="97" t="e">
        <f>#REF!</f>
        <v>#REF!</v>
      </c>
      <c r="F208" s="99" t="e">
        <f>#REF!</f>
        <v>#REF!</v>
      </c>
      <c r="G208" s="96" t="e">
        <f>#REF!</f>
        <v>#REF!</v>
      </c>
      <c r="H208" s="63" t="s">
        <v>99</v>
      </c>
      <c r="I208" s="105"/>
      <c r="J208" s="57" t="str">
        <f>'YARIŞMA BİLGİLERİ'!$F$21</f>
        <v>2005-2006-2007-2008-2009  DOĞUMLU ERKEKLER</v>
      </c>
      <c r="K208" s="106" t="str">
        <f t="shared" si="3"/>
        <v>İZMİR-TÜRKİYE’NİN EN HIZLISI İL SEÇME YARIŞLARI</v>
      </c>
      <c r="L208" s="61" t="e">
        <f>#REF!</f>
        <v>#REF!</v>
      </c>
      <c r="M208" s="61" t="s">
        <v>96</v>
      </c>
    </row>
    <row r="209" spans="1:13" s="107" customFormat="1" ht="28.5" customHeight="1" x14ac:dyDescent="0.2">
      <c r="A209" s="55">
        <v>540</v>
      </c>
      <c r="B209" s="93" t="s">
        <v>106</v>
      </c>
      <c r="C209" s="95" t="e">
        <f>#REF!</f>
        <v>#REF!</v>
      </c>
      <c r="D209" s="97" t="e">
        <f>#REF!</f>
        <v>#REF!</v>
      </c>
      <c r="E209" s="97" t="e">
        <f>#REF!</f>
        <v>#REF!</v>
      </c>
      <c r="F209" s="99" t="e">
        <f>#REF!</f>
        <v>#REF!</v>
      </c>
      <c r="G209" s="96" t="e">
        <f>#REF!</f>
        <v>#REF!</v>
      </c>
      <c r="H209" s="63" t="s">
        <v>99</v>
      </c>
      <c r="I209" s="105"/>
      <c r="J209" s="57" t="str">
        <f>'YARIŞMA BİLGİLERİ'!$F$21</f>
        <v>2005-2006-2007-2008-2009  DOĞUMLU ERKEKLER</v>
      </c>
      <c r="K209" s="106" t="str">
        <f t="shared" si="3"/>
        <v>İZMİR-TÜRKİYE’NİN EN HIZLISI İL SEÇME YARIŞLARI</v>
      </c>
      <c r="L209" s="61" t="e">
        <f>#REF!</f>
        <v>#REF!</v>
      </c>
      <c r="M209" s="61" t="s">
        <v>96</v>
      </c>
    </row>
    <row r="210" spans="1:13" s="107" customFormat="1" ht="28.5" customHeight="1" x14ac:dyDescent="0.2">
      <c r="A210" s="55">
        <v>541</v>
      </c>
      <c r="B210" s="93" t="s">
        <v>106</v>
      </c>
      <c r="C210" s="95" t="e">
        <f>#REF!</f>
        <v>#REF!</v>
      </c>
      <c r="D210" s="97" t="e">
        <f>#REF!</f>
        <v>#REF!</v>
      </c>
      <c r="E210" s="97" t="e">
        <f>#REF!</f>
        <v>#REF!</v>
      </c>
      <c r="F210" s="99" t="e">
        <f>#REF!</f>
        <v>#REF!</v>
      </c>
      <c r="G210" s="96" t="e">
        <f>#REF!</f>
        <v>#REF!</v>
      </c>
      <c r="H210" s="63" t="s">
        <v>99</v>
      </c>
      <c r="I210" s="105"/>
      <c r="J210" s="57" t="str">
        <f>'YARIŞMA BİLGİLERİ'!$F$21</f>
        <v>2005-2006-2007-2008-2009  DOĞUMLU ERKEKLER</v>
      </c>
      <c r="K210" s="106" t="str">
        <f t="shared" si="3"/>
        <v>İZMİR-TÜRKİYE’NİN EN HIZLISI İL SEÇME YARIŞLARI</v>
      </c>
      <c r="L210" s="61" t="e">
        <f>#REF!</f>
        <v>#REF!</v>
      </c>
      <c r="M210" s="61" t="s">
        <v>96</v>
      </c>
    </row>
    <row r="211" spans="1:13" s="107" customFormat="1" ht="28.5" customHeight="1" x14ac:dyDescent="0.2">
      <c r="A211" s="55">
        <v>542</v>
      </c>
      <c r="B211" s="93" t="s">
        <v>106</v>
      </c>
      <c r="C211" s="95" t="e">
        <f>#REF!</f>
        <v>#REF!</v>
      </c>
      <c r="D211" s="97" t="e">
        <f>#REF!</f>
        <v>#REF!</v>
      </c>
      <c r="E211" s="97" t="e">
        <f>#REF!</f>
        <v>#REF!</v>
      </c>
      <c r="F211" s="99" t="e">
        <f>#REF!</f>
        <v>#REF!</v>
      </c>
      <c r="G211" s="96" t="e">
        <f>#REF!</f>
        <v>#REF!</v>
      </c>
      <c r="H211" s="63" t="s">
        <v>99</v>
      </c>
      <c r="I211" s="105"/>
      <c r="J211" s="57" t="str">
        <f>'YARIŞMA BİLGİLERİ'!$F$21</f>
        <v>2005-2006-2007-2008-2009  DOĞUMLU ERKEKLER</v>
      </c>
      <c r="K211" s="106" t="str">
        <f t="shared" si="3"/>
        <v>İZMİR-TÜRKİYE’NİN EN HIZLISI İL SEÇME YARIŞLARI</v>
      </c>
      <c r="L211" s="61" t="e">
        <f>#REF!</f>
        <v>#REF!</v>
      </c>
      <c r="M211" s="61" t="s">
        <v>96</v>
      </c>
    </row>
    <row r="212" spans="1:13" s="107" customFormat="1" ht="28.5" customHeight="1" x14ac:dyDescent="0.2">
      <c r="A212" s="55">
        <v>543</v>
      </c>
      <c r="B212" s="93" t="s">
        <v>106</v>
      </c>
      <c r="C212" s="95" t="e">
        <f>#REF!</f>
        <v>#REF!</v>
      </c>
      <c r="D212" s="97" t="e">
        <f>#REF!</f>
        <v>#REF!</v>
      </c>
      <c r="E212" s="97" t="e">
        <f>#REF!</f>
        <v>#REF!</v>
      </c>
      <c r="F212" s="99" t="e">
        <f>#REF!</f>
        <v>#REF!</v>
      </c>
      <c r="G212" s="96" t="e">
        <f>#REF!</f>
        <v>#REF!</v>
      </c>
      <c r="H212" s="63" t="s">
        <v>99</v>
      </c>
      <c r="I212" s="105"/>
      <c r="J212" s="57" t="str">
        <f>'YARIŞMA BİLGİLERİ'!$F$21</f>
        <v>2005-2006-2007-2008-2009  DOĞUMLU ERKEKLER</v>
      </c>
      <c r="K212" s="106" t="str">
        <f t="shared" si="3"/>
        <v>İZMİR-TÜRKİYE’NİN EN HIZLISI İL SEÇME YARIŞLARI</v>
      </c>
      <c r="L212" s="61" t="e">
        <f>#REF!</f>
        <v>#REF!</v>
      </c>
      <c r="M212" s="61" t="s">
        <v>96</v>
      </c>
    </row>
    <row r="213" spans="1:13" s="107" customFormat="1" ht="28.5" customHeight="1" x14ac:dyDescent="0.2">
      <c r="A213" s="55">
        <v>544</v>
      </c>
      <c r="B213" s="93" t="s">
        <v>106</v>
      </c>
      <c r="C213" s="95" t="e">
        <f>#REF!</f>
        <v>#REF!</v>
      </c>
      <c r="D213" s="97" t="e">
        <f>#REF!</f>
        <v>#REF!</v>
      </c>
      <c r="E213" s="97" t="e">
        <f>#REF!</f>
        <v>#REF!</v>
      </c>
      <c r="F213" s="99" t="e">
        <f>#REF!</f>
        <v>#REF!</v>
      </c>
      <c r="G213" s="96" t="e">
        <f>#REF!</f>
        <v>#REF!</v>
      </c>
      <c r="H213" s="63" t="s">
        <v>99</v>
      </c>
      <c r="I213" s="105"/>
      <c r="J213" s="57" t="str">
        <f>'YARIŞMA BİLGİLERİ'!$F$21</f>
        <v>2005-2006-2007-2008-2009  DOĞUMLU ERKEKLER</v>
      </c>
      <c r="K213" s="106" t="str">
        <f t="shared" si="3"/>
        <v>İZMİR-TÜRKİYE’NİN EN HIZLISI İL SEÇME YARIŞLARI</v>
      </c>
      <c r="L213" s="61" t="e">
        <f>#REF!</f>
        <v>#REF!</v>
      </c>
      <c r="M213" s="61" t="s">
        <v>96</v>
      </c>
    </row>
    <row r="214" spans="1:13" s="107" customFormat="1" ht="28.5" customHeight="1" x14ac:dyDescent="0.2">
      <c r="A214" s="55">
        <v>545</v>
      </c>
      <c r="B214" s="93" t="s">
        <v>106</v>
      </c>
      <c r="C214" s="95" t="e">
        <f>#REF!</f>
        <v>#REF!</v>
      </c>
      <c r="D214" s="97" t="e">
        <f>#REF!</f>
        <v>#REF!</v>
      </c>
      <c r="E214" s="97" t="e">
        <f>#REF!</f>
        <v>#REF!</v>
      </c>
      <c r="F214" s="99" t="e">
        <f>#REF!</f>
        <v>#REF!</v>
      </c>
      <c r="G214" s="96" t="e">
        <f>#REF!</f>
        <v>#REF!</v>
      </c>
      <c r="H214" s="63" t="s">
        <v>99</v>
      </c>
      <c r="I214" s="105"/>
      <c r="J214" s="57" t="str">
        <f>'YARIŞMA BİLGİLERİ'!$F$21</f>
        <v>2005-2006-2007-2008-2009  DOĞUMLU ERKEKLER</v>
      </c>
      <c r="K214" s="106" t="str">
        <f t="shared" si="3"/>
        <v>İZMİR-TÜRKİYE’NİN EN HIZLISI İL SEÇME YARIŞLARI</v>
      </c>
      <c r="L214" s="61" t="e">
        <f>#REF!</f>
        <v>#REF!</v>
      </c>
      <c r="M214" s="61" t="s">
        <v>96</v>
      </c>
    </row>
    <row r="215" spans="1:13" s="107" customFormat="1" ht="28.5" customHeight="1" x14ac:dyDescent="0.2">
      <c r="A215" s="55">
        <v>546</v>
      </c>
      <c r="B215" s="93" t="s">
        <v>106</v>
      </c>
      <c r="C215" s="95" t="e">
        <f>#REF!</f>
        <v>#REF!</v>
      </c>
      <c r="D215" s="97" t="e">
        <f>#REF!</f>
        <v>#REF!</v>
      </c>
      <c r="E215" s="97" t="e">
        <f>#REF!</f>
        <v>#REF!</v>
      </c>
      <c r="F215" s="99" t="e">
        <f>#REF!</f>
        <v>#REF!</v>
      </c>
      <c r="G215" s="96" t="e">
        <f>#REF!</f>
        <v>#REF!</v>
      </c>
      <c r="H215" s="63" t="s">
        <v>99</v>
      </c>
      <c r="I215" s="105"/>
      <c r="J215" s="57" t="str">
        <f>'YARIŞMA BİLGİLERİ'!$F$21</f>
        <v>2005-2006-2007-2008-2009  DOĞUMLU ERKEKLER</v>
      </c>
      <c r="K215" s="106" t="str">
        <f t="shared" si="3"/>
        <v>İZMİR-TÜRKİYE’NİN EN HIZLISI İL SEÇME YARIŞLARI</v>
      </c>
      <c r="L215" s="61" t="e">
        <f>#REF!</f>
        <v>#REF!</v>
      </c>
      <c r="M215" s="61" t="s">
        <v>96</v>
      </c>
    </row>
    <row r="216" spans="1:13" s="107" customFormat="1" ht="28.5" customHeight="1" x14ac:dyDescent="0.2">
      <c r="A216" s="55">
        <v>547</v>
      </c>
      <c r="B216" s="93" t="s">
        <v>106</v>
      </c>
      <c r="C216" s="95" t="e">
        <f>#REF!</f>
        <v>#REF!</v>
      </c>
      <c r="D216" s="97" t="e">
        <f>#REF!</f>
        <v>#REF!</v>
      </c>
      <c r="E216" s="97" t="e">
        <f>#REF!</f>
        <v>#REF!</v>
      </c>
      <c r="F216" s="99" t="e">
        <f>#REF!</f>
        <v>#REF!</v>
      </c>
      <c r="G216" s="96" t="e">
        <f>#REF!</f>
        <v>#REF!</v>
      </c>
      <c r="H216" s="63" t="s">
        <v>99</v>
      </c>
      <c r="I216" s="105"/>
      <c r="J216" s="57" t="str">
        <f>'YARIŞMA BİLGİLERİ'!$F$21</f>
        <v>2005-2006-2007-2008-2009  DOĞUMLU ERKEKLER</v>
      </c>
      <c r="K216" s="106" t="str">
        <f t="shared" si="3"/>
        <v>İZMİR-TÜRKİYE’NİN EN HIZLISI İL SEÇME YARIŞLARI</v>
      </c>
      <c r="L216" s="61" t="e">
        <f>#REF!</f>
        <v>#REF!</v>
      </c>
      <c r="M216" s="61" t="s">
        <v>96</v>
      </c>
    </row>
    <row r="217" spans="1:13" s="107" customFormat="1" ht="28.5" customHeight="1" x14ac:dyDescent="0.2">
      <c r="A217" s="55">
        <v>548</v>
      </c>
      <c r="B217" s="93" t="s">
        <v>106</v>
      </c>
      <c r="C217" s="95" t="e">
        <f>#REF!</f>
        <v>#REF!</v>
      </c>
      <c r="D217" s="97" t="e">
        <f>#REF!</f>
        <v>#REF!</v>
      </c>
      <c r="E217" s="97" t="e">
        <f>#REF!</f>
        <v>#REF!</v>
      </c>
      <c r="F217" s="99" t="e">
        <f>#REF!</f>
        <v>#REF!</v>
      </c>
      <c r="G217" s="96" t="e">
        <f>#REF!</f>
        <v>#REF!</v>
      </c>
      <c r="H217" s="63" t="s">
        <v>99</v>
      </c>
      <c r="I217" s="105"/>
      <c r="J217" s="57" t="str">
        <f>'YARIŞMA BİLGİLERİ'!$F$21</f>
        <v>2005-2006-2007-2008-2009  DOĞUMLU ERKEKLER</v>
      </c>
      <c r="K217" s="106" t="str">
        <f t="shared" si="3"/>
        <v>İZMİR-TÜRKİYE’NİN EN HIZLISI İL SEÇME YARIŞLARI</v>
      </c>
      <c r="L217" s="61" t="e">
        <f>#REF!</f>
        <v>#REF!</v>
      </c>
      <c r="M217" s="61" t="s">
        <v>96</v>
      </c>
    </row>
    <row r="218" spans="1:13" s="107" customFormat="1" ht="28.5" customHeight="1" x14ac:dyDescent="0.2">
      <c r="A218" s="55">
        <v>549</v>
      </c>
      <c r="B218" s="93" t="s">
        <v>106</v>
      </c>
      <c r="C218" s="95" t="e">
        <f>#REF!</f>
        <v>#REF!</v>
      </c>
      <c r="D218" s="97" t="e">
        <f>#REF!</f>
        <v>#REF!</v>
      </c>
      <c r="E218" s="97" t="e">
        <f>#REF!</f>
        <v>#REF!</v>
      </c>
      <c r="F218" s="99" t="e">
        <f>#REF!</f>
        <v>#REF!</v>
      </c>
      <c r="G218" s="96" t="e">
        <f>#REF!</f>
        <v>#REF!</v>
      </c>
      <c r="H218" s="63" t="s">
        <v>99</v>
      </c>
      <c r="I218" s="105"/>
      <c r="J218" s="57" t="str">
        <f>'YARIŞMA BİLGİLERİ'!$F$21</f>
        <v>2005-2006-2007-2008-2009  DOĞUMLU ERKEKLER</v>
      </c>
      <c r="K218" s="106" t="str">
        <f t="shared" si="3"/>
        <v>İZMİR-TÜRKİYE’NİN EN HIZLISI İL SEÇME YARIŞLARI</v>
      </c>
      <c r="L218" s="61" t="e">
        <f>#REF!</f>
        <v>#REF!</v>
      </c>
      <c r="M218" s="61" t="s">
        <v>96</v>
      </c>
    </row>
    <row r="219" spans="1:13" s="107" customFormat="1" ht="28.5" customHeight="1" x14ac:dyDescent="0.2">
      <c r="A219" s="55">
        <v>550</v>
      </c>
      <c r="B219" s="93" t="s">
        <v>106</v>
      </c>
      <c r="C219" s="95" t="e">
        <f>#REF!</f>
        <v>#REF!</v>
      </c>
      <c r="D219" s="97" t="e">
        <f>#REF!</f>
        <v>#REF!</v>
      </c>
      <c r="E219" s="97" t="e">
        <f>#REF!</f>
        <v>#REF!</v>
      </c>
      <c r="F219" s="99" t="e">
        <f>#REF!</f>
        <v>#REF!</v>
      </c>
      <c r="G219" s="96" t="e">
        <f>#REF!</f>
        <v>#REF!</v>
      </c>
      <c r="H219" s="63" t="s">
        <v>99</v>
      </c>
      <c r="I219" s="105"/>
      <c r="J219" s="57" t="str">
        <f>'YARIŞMA BİLGİLERİ'!$F$21</f>
        <v>2005-2006-2007-2008-2009  DOĞUMLU ERKEKLER</v>
      </c>
      <c r="K219" s="106" t="str">
        <f t="shared" si="3"/>
        <v>İZMİR-TÜRKİYE’NİN EN HIZLISI İL SEÇME YARIŞLARI</v>
      </c>
      <c r="L219" s="61" t="e">
        <f>#REF!</f>
        <v>#REF!</v>
      </c>
      <c r="M219" s="61" t="s">
        <v>96</v>
      </c>
    </row>
    <row r="220" spans="1:13" s="107" customFormat="1" ht="28.5" customHeight="1" x14ac:dyDescent="0.2">
      <c r="A220" s="55">
        <v>551</v>
      </c>
      <c r="B220" s="93" t="s">
        <v>106</v>
      </c>
      <c r="C220" s="95" t="e">
        <f>#REF!</f>
        <v>#REF!</v>
      </c>
      <c r="D220" s="97" t="e">
        <f>#REF!</f>
        <v>#REF!</v>
      </c>
      <c r="E220" s="97" t="e">
        <f>#REF!</f>
        <v>#REF!</v>
      </c>
      <c r="F220" s="99" t="e">
        <f>#REF!</f>
        <v>#REF!</v>
      </c>
      <c r="G220" s="96" t="e">
        <f>#REF!</f>
        <v>#REF!</v>
      </c>
      <c r="H220" s="63" t="s">
        <v>99</v>
      </c>
      <c r="I220" s="105"/>
      <c r="J220" s="57" t="str">
        <f>'YARIŞMA BİLGİLERİ'!$F$21</f>
        <v>2005-2006-2007-2008-2009  DOĞUMLU ERKEKLER</v>
      </c>
      <c r="K220" s="106" t="str">
        <f t="shared" si="3"/>
        <v>İZMİR-TÜRKİYE’NİN EN HIZLISI İL SEÇME YARIŞLARI</v>
      </c>
      <c r="L220" s="61" t="e">
        <f>#REF!</f>
        <v>#REF!</v>
      </c>
      <c r="M220" s="61" t="s">
        <v>96</v>
      </c>
    </row>
    <row r="221" spans="1:13" s="107" customFormat="1" ht="28.5" customHeight="1" x14ac:dyDescent="0.2">
      <c r="A221" s="55">
        <v>552</v>
      </c>
      <c r="B221" s="93" t="s">
        <v>106</v>
      </c>
      <c r="C221" s="95" t="e">
        <f>#REF!</f>
        <v>#REF!</v>
      </c>
      <c r="D221" s="97" t="e">
        <f>#REF!</f>
        <v>#REF!</v>
      </c>
      <c r="E221" s="97" t="e">
        <f>#REF!</f>
        <v>#REF!</v>
      </c>
      <c r="F221" s="99" t="e">
        <f>#REF!</f>
        <v>#REF!</v>
      </c>
      <c r="G221" s="96" t="e">
        <f>#REF!</f>
        <v>#REF!</v>
      </c>
      <c r="H221" s="63" t="s">
        <v>99</v>
      </c>
      <c r="I221" s="105"/>
      <c r="J221" s="57" t="str">
        <f>'YARIŞMA BİLGİLERİ'!$F$21</f>
        <v>2005-2006-2007-2008-2009  DOĞUMLU ERKEKLER</v>
      </c>
      <c r="K221" s="106" t="str">
        <f t="shared" si="3"/>
        <v>İZMİR-TÜRKİYE’NİN EN HIZLISI İL SEÇME YARIŞLARI</v>
      </c>
      <c r="L221" s="61" t="e">
        <f>#REF!</f>
        <v>#REF!</v>
      </c>
      <c r="M221" s="61" t="s">
        <v>96</v>
      </c>
    </row>
    <row r="222" spans="1:13" s="107" customFormat="1" ht="28.5" customHeight="1" x14ac:dyDescent="0.2">
      <c r="A222" s="55">
        <v>553</v>
      </c>
      <c r="B222" s="93" t="s">
        <v>106</v>
      </c>
      <c r="C222" s="95" t="e">
        <f>#REF!</f>
        <v>#REF!</v>
      </c>
      <c r="D222" s="97" t="e">
        <f>#REF!</f>
        <v>#REF!</v>
      </c>
      <c r="E222" s="97" t="e">
        <f>#REF!</f>
        <v>#REF!</v>
      </c>
      <c r="F222" s="99" t="e">
        <f>#REF!</f>
        <v>#REF!</v>
      </c>
      <c r="G222" s="96" t="e">
        <f>#REF!</f>
        <v>#REF!</v>
      </c>
      <c r="H222" s="63" t="s">
        <v>99</v>
      </c>
      <c r="I222" s="105"/>
      <c r="J222" s="57" t="str">
        <f>'YARIŞMA BİLGİLERİ'!$F$21</f>
        <v>2005-2006-2007-2008-2009  DOĞUMLU ERKEKLER</v>
      </c>
      <c r="K222" s="106" t="str">
        <f t="shared" si="3"/>
        <v>İZMİR-TÜRKİYE’NİN EN HIZLISI İL SEÇME YARIŞLARI</v>
      </c>
      <c r="L222" s="61" t="e">
        <f>#REF!</f>
        <v>#REF!</v>
      </c>
      <c r="M222" s="61" t="s">
        <v>96</v>
      </c>
    </row>
    <row r="223" spans="1:13" s="107" customFormat="1" ht="28.5" customHeight="1" x14ac:dyDescent="0.2">
      <c r="A223" s="55">
        <v>554</v>
      </c>
      <c r="B223" s="93" t="s">
        <v>106</v>
      </c>
      <c r="C223" s="95" t="e">
        <f>#REF!</f>
        <v>#REF!</v>
      </c>
      <c r="D223" s="97" t="e">
        <f>#REF!</f>
        <v>#REF!</v>
      </c>
      <c r="E223" s="97" t="e">
        <f>#REF!</f>
        <v>#REF!</v>
      </c>
      <c r="F223" s="99" t="e">
        <f>#REF!</f>
        <v>#REF!</v>
      </c>
      <c r="G223" s="96" t="e">
        <f>#REF!</f>
        <v>#REF!</v>
      </c>
      <c r="H223" s="63" t="s">
        <v>99</v>
      </c>
      <c r="I223" s="105"/>
      <c r="J223" s="57" t="str">
        <f>'YARIŞMA BİLGİLERİ'!$F$21</f>
        <v>2005-2006-2007-2008-2009  DOĞUMLU ERKEKLER</v>
      </c>
      <c r="K223" s="106" t="str">
        <f t="shared" si="3"/>
        <v>İZMİR-TÜRKİYE’NİN EN HIZLISI İL SEÇME YARIŞLARI</v>
      </c>
      <c r="L223" s="61" t="e">
        <f>#REF!</f>
        <v>#REF!</v>
      </c>
      <c r="M223" s="61" t="s">
        <v>96</v>
      </c>
    </row>
    <row r="224" spans="1:13" s="107" customFormat="1" ht="28.5" customHeight="1" x14ac:dyDescent="0.2">
      <c r="A224" s="55">
        <v>555</v>
      </c>
      <c r="B224" s="93" t="s">
        <v>106</v>
      </c>
      <c r="C224" s="95" t="e">
        <f>#REF!</f>
        <v>#REF!</v>
      </c>
      <c r="D224" s="97" t="e">
        <f>#REF!</f>
        <v>#REF!</v>
      </c>
      <c r="E224" s="97" t="e">
        <f>#REF!</f>
        <v>#REF!</v>
      </c>
      <c r="F224" s="99" t="e">
        <f>#REF!</f>
        <v>#REF!</v>
      </c>
      <c r="G224" s="96" t="e">
        <f>#REF!</f>
        <v>#REF!</v>
      </c>
      <c r="H224" s="63" t="s">
        <v>99</v>
      </c>
      <c r="I224" s="105"/>
      <c r="J224" s="57" t="str">
        <f>'YARIŞMA BİLGİLERİ'!$F$21</f>
        <v>2005-2006-2007-2008-2009  DOĞUMLU ERKEKLER</v>
      </c>
      <c r="K224" s="106" t="str">
        <f t="shared" si="3"/>
        <v>İZMİR-TÜRKİYE’NİN EN HIZLISI İL SEÇME YARIŞLARI</v>
      </c>
      <c r="L224" s="61" t="e">
        <f>#REF!</f>
        <v>#REF!</v>
      </c>
      <c r="M224" s="61" t="s">
        <v>96</v>
      </c>
    </row>
    <row r="225" spans="1:13" s="107" customFormat="1" ht="28.5" customHeight="1" x14ac:dyDescent="0.2">
      <c r="A225" s="55">
        <v>556</v>
      </c>
      <c r="B225" s="93" t="s">
        <v>106</v>
      </c>
      <c r="C225" s="95" t="e">
        <f>#REF!</f>
        <v>#REF!</v>
      </c>
      <c r="D225" s="97" t="e">
        <f>#REF!</f>
        <v>#REF!</v>
      </c>
      <c r="E225" s="97" t="e">
        <f>#REF!</f>
        <v>#REF!</v>
      </c>
      <c r="F225" s="99" t="e">
        <f>#REF!</f>
        <v>#REF!</v>
      </c>
      <c r="G225" s="96" t="e">
        <f>#REF!</f>
        <v>#REF!</v>
      </c>
      <c r="H225" s="63" t="s">
        <v>99</v>
      </c>
      <c r="I225" s="105"/>
      <c r="J225" s="57" t="str">
        <f>'YARIŞMA BİLGİLERİ'!$F$21</f>
        <v>2005-2006-2007-2008-2009  DOĞUMLU ERKEKLER</v>
      </c>
      <c r="K225" s="106" t="str">
        <f t="shared" si="3"/>
        <v>İZMİR-TÜRKİYE’NİN EN HIZLISI İL SEÇME YARIŞLARI</v>
      </c>
      <c r="L225" s="61" t="e">
        <f>#REF!</f>
        <v>#REF!</v>
      </c>
      <c r="M225" s="61" t="s">
        <v>96</v>
      </c>
    </row>
    <row r="226" spans="1:13" s="107" customFormat="1" ht="28.5" customHeight="1" x14ac:dyDescent="0.2">
      <c r="A226" s="55">
        <v>557</v>
      </c>
      <c r="B226" s="93" t="s">
        <v>106</v>
      </c>
      <c r="C226" s="95" t="e">
        <f>#REF!</f>
        <v>#REF!</v>
      </c>
      <c r="D226" s="97" t="e">
        <f>#REF!</f>
        <v>#REF!</v>
      </c>
      <c r="E226" s="97" t="e">
        <f>#REF!</f>
        <v>#REF!</v>
      </c>
      <c r="F226" s="99" t="e">
        <f>#REF!</f>
        <v>#REF!</v>
      </c>
      <c r="G226" s="96" t="e">
        <f>#REF!</f>
        <v>#REF!</v>
      </c>
      <c r="H226" s="63" t="s">
        <v>99</v>
      </c>
      <c r="I226" s="105"/>
      <c r="J226" s="57" t="str">
        <f>'YARIŞMA BİLGİLERİ'!$F$21</f>
        <v>2005-2006-2007-2008-2009  DOĞUMLU ERKEKLER</v>
      </c>
      <c r="K226" s="106" t="str">
        <f t="shared" si="3"/>
        <v>İZMİR-TÜRKİYE’NİN EN HIZLISI İL SEÇME YARIŞLARI</v>
      </c>
      <c r="L226" s="61" t="e">
        <f>#REF!</f>
        <v>#REF!</v>
      </c>
      <c r="M226" s="61" t="s">
        <v>96</v>
      </c>
    </row>
    <row r="227" spans="1:13" s="107" customFormat="1" ht="28.5" customHeight="1" x14ac:dyDescent="0.2">
      <c r="A227" s="55">
        <v>558</v>
      </c>
      <c r="B227" s="93" t="s">
        <v>106</v>
      </c>
      <c r="C227" s="95" t="e">
        <f>#REF!</f>
        <v>#REF!</v>
      </c>
      <c r="D227" s="97" t="e">
        <f>#REF!</f>
        <v>#REF!</v>
      </c>
      <c r="E227" s="97" t="e">
        <f>#REF!</f>
        <v>#REF!</v>
      </c>
      <c r="F227" s="99" t="e">
        <f>#REF!</f>
        <v>#REF!</v>
      </c>
      <c r="G227" s="96" t="e">
        <f>#REF!</f>
        <v>#REF!</v>
      </c>
      <c r="H227" s="63" t="s">
        <v>99</v>
      </c>
      <c r="I227" s="105"/>
      <c r="J227" s="57" t="str">
        <f>'YARIŞMA BİLGİLERİ'!$F$21</f>
        <v>2005-2006-2007-2008-2009  DOĞUMLU ERKEKLER</v>
      </c>
      <c r="K227" s="106" t="str">
        <f t="shared" si="3"/>
        <v>İZMİR-TÜRKİYE’NİN EN HIZLISI İL SEÇME YARIŞLARI</v>
      </c>
      <c r="L227" s="61" t="e">
        <f>#REF!</f>
        <v>#REF!</v>
      </c>
      <c r="M227" s="61" t="s">
        <v>96</v>
      </c>
    </row>
    <row r="228" spans="1:13" s="107" customFormat="1" ht="28.5" customHeight="1" x14ac:dyDescent="0.2">
      <c r="A228" s="55">
        <v>559</v>
      </c>
      <c r="B228" s="93" t="s">
        <v>106</v>
      </c>
      <c r="C228" s="95" t="e">
        <f>#REF!</f>
        <v>#REF!</v>
      </c>
      <c r="D228" s="97" t="e">
        <f>#REF!</f>
        <v>#REF!</v>
      </c>
      <c r="E228" s="97" t="e">
        <f>#REF!</f>
        <v>#REF!</v>
      </c>
      <c r="F228" s="99" t="e">
        <f>#REF!</f>
        <v>#REF!</v>
      </c>
      <c r="G228" s="96" t="e">
        <f>#REF!</f>
        <v>#REF!</v>
      </c>
      <c r="H228" s="63" t="s">
        <v>99</v>
      </c>
      <c r="I228" s="105"/>
      <c r="J228" s="57" t="str">
        <f>'YARIŞMA BİLGİLERİ'!$F$21</f>
        <v>2005-2006-2007-2008-2009  DOĞUMLU ERKEKLER</v>
      </c>
      <c r="K228" s="106" t="str">
        <f t="shared" si="3"/>
        <v>İZMİR-TÜRKİYE’NİN EN HIZLISI İL SEÇME YARIŞLARI</v>
      </c>
      <c r="L228" s="61" t="e">
        <f>#REF!</f>
        <v>#REF!</v>
      </c>
      <c r="M228" s="61" t="s">
        <v>96</v>
      </c>
    </row>
    <row r="229" spans="1:13" s="107" customFormat="1" ht="28.5" customHeight="1" x14ac:dyDescent="0.2">
      <c r="A229" s="55">
        <v>560</v>
      </c>
      <c r="B229" s="93" t="s">
        <v>106</v>
      </c>
      <c r="C229" s="95" t="e">
        <f>#REF!</f>
        <v>#REF!</v>
      </c>
      <c r="D229" s="97" t="e">
        <f>#REF!</f>
        <v>#REF!</v>
      </c>
      <c r="E229" s="97" t="e">
        <f>#REF!</f>
        <v>#REF!</v>
      </c>
      <c r="F229" s="99" t="e">
        <f>#REF!</f>
        <v>#REF!</v>
      </c>
      <c r="G229" s="96" t="e">
        <f>#REF!</f>
        <v>#REF!</v>
      </c>
      <c r="H229" s="63" t="s">
        <v>99</v>
      </c>
      <c r="I229" s="105"/>
      <c r="J229" s="57" t="str">
        <f>'YARIŞMA BİLGİLERİ'!$F$21</f>
        <v>2005-2006-2007-2008-2009  DOĞUMLU ERKEKLER</v>
      </c>
      <c r="K229" s="106" t="str">
        <f t="shared" si="3"/>
        <v>İZMİR-TÜRKİYE’NİN EN HIZLISI İL SEÇME YARIŞLARI</v>
      </c>
      <c r="L229" s="61" t="e">
        <f>#REF!</f>
        <v>#REF!</v>
      </c>
      <c r="M229" s="61" t="s">
        <v>96</v>
      </c>
    </row>
    <row r="230" spans="1:13" s="107" customFormat="1" ht="28.5" customHeight="1" x14ac:dyDescent="0.2">
      <c r="A230" s="55">
        <v>561</v>
      </c>
      <c r="B230" s="93" t="s">
        <v>106</v>
      </c>
      <c r="C230" s="95" t="e">
        <f>#REF!</f>
        <v>#REF!</v>
      </c>
      <c r="D230" s="97" t="e">
        <f>#REF!</f>
        <v>#REF!</v>
      </c>
      <c r="E230" s="97" t="e">
        <f>#REF!</f>
        <v>#REF!</v>
      </c>
      <c r="F230" s="99" t="e">
        <f>#REF!</f>
        <v>#REF!</v>
      </c>
      <c r="G230" s="96" t="e">
        <f>#REF!</f>
        <v>#REF!</v>
      </c>
      <c r="H230" s="63" t="s">
        <v>99</v>
      </c>
      <c r="I230" s="105"/>
      <c r="J230" s="57" t="str">
        <f>'YARIŞMA BİLGİLERİ'!$F$21</f>
        <v>2005-2006-2007-2008-2009  DOĞUMLU ERKEKLER</v>
      </c>
      <c r="K230" s="106" t="str">
        <f t="shared" si="3"/>
        <v>İZMİR-TÜRKİYE’NİN EN HIZLISI İL SEÇME YARIŞLARI</v>
      </c>
      <c r="L230" s="61" t="e">
        <f>#REF!</f>
        <v>#REF!</v>
      </c>
      <c r="M230" s="61" t="s">
        <v>96</v>
      </c>
    </row>
    <row r="231" spans="1:13" s="107" customFormat="1" ht="28.5" customHeight="1" x14ac:dyDescent="0.2">
      <c r="A231" s="55">
        <v>562</v>
      </c>
      <c r="B231" s="93" t="s">
        <v>106</v>
      </c>
      <c r="C231" s="95" t="e">
        <f>#REF!</f>
        <v>#REF!</v>
      </c>
      <c r="D231" s="97" t="e">
        <f>#REF!</f>
        <v>#REF!</v>
      </c>
      <c r="E231" s="97" t="e">
        <f>#REF!</f>
        <v>#REF!</v>
      </c>
      <c r="F231" s="99" t="e">
        <f>#REF!</f>
        <v>#REF!</v>
      </c>
      <c r="G231" s="96" t="e">
        <f>#REF!</f>
        <v>#REF!</v>
      </c>
      <c r="H231" s="63" t="s">
        <v>99</v>
      </c>
      <c r="I231" s="105"/>
      <c r="J231" s="57" t="str">
        <f>'YARIŞMA BİLGİLERİ'!$F$21</f>
        <v>2005-2006-2007-2008-2009  DOĞUMLU ERKEKLER</v>
      </c>
      <c r="K231" s="106" t="str">
        <f t="shared" si="3"/>
        <v>İZMİR-TÜRKİYE’NİN EN HIZLISI İL SEÇME YARIŞLARI</v>
      </c>
      <c r="L231" s="61" t="e">
        <f>#REF!</f>
        <v>#REF!</v>
      </c>
      <c r="M231" s="61" t="s">
        <v>96</v>
      </c>
    </row>
    <row r="232" spans="1:13" s="107" customFormat="1" ht="28.5" customHeight="1" x14ac:dyDescent="0.2">
      <c r="A232" s="55">
        <v>563</v>
      </c>
      <c r="B232" s="93" t="s">
        <v>101</v>
      </c>
      <c r="C232" s="95" t="e">
        <f>#REF!</f>
        <v>#REF!</v>
      </c>
      <c r="D232" s="97" t="e">
        <f>#REF!</f>
        <v>#REF!</v>
      </c>
      <c r="E232" s="97" t="e">
        <f>#REF!</f>
        <v>#REF!</v>
      </c>
      <c r="F232" s="98" t="e">
        <f>#REF!</f>
        <v>#REF!</v>
      </c>
      <c r="G232" s="96" t="e">
        <f>#REF!</f>
        <v>#REF!</v>
      </c>
      <c r="H232" s="63" t="s">
        <v>101</v>
      </c>
      <c r="I232" s="63" t="e">
        <f>#REF!</f>
        <v>#REF!</v>
      </c>
      <c r="J232" s="57" t="str">
        <f>'YARIŞMA BİLGİLERİ'!$F$21</f>
        <v>2005-2006-2007-2008-2009  DOĞUMLU ERKEKLER</v>
      </c>
      <c r="K232" s="106" t="str">
        <f t="shared" si="3"/>
        <v>İZMİR-TÜRKİYE’NİN EN HIZLISI İL SEÇME YARIŞLARI</v>
      </c>
      <c r="L232" s="61" t="e">
        <f>#REF!</f>
        <v>#REF!</v>
      </c>
      <c r="M232" s="61" t="s">
        <v>96</v>
      </c>
    </row>
    <row r="233" spans="1:13" s="107" customFormat="1" ht="28.5" customHeight="1" x14ac:dyDescent="0.2">
      <c r="A233" s="55">
        <v>564</v>
      </c>
      <c r="B233" s="93" t="s">
        <v>101</v>
      </c>
      <c r="C233" s="95" t="e">
        <f>#REF!</f>
        <v>#REF!</v>
      </c>
      <c r="D233" s="97" t="e">
        <f>#REF!</f>
        <v>#REF!</v>
      </c>
      <c r="E233" s="97" t="e">
        <f>#REF!</f>
        <v>#REF!</v>
      </c>
      <c r="F233" s="98" t="e">
        <f>#REF!</f>
        <v>#REF!</v>
      </c>
      <c r="G233" s="96" t="e">
        <f>#REF!</f>
        <v>#REF!</v>
      </c>
      <c r="H233" s="63" t="s">
        <v>101</v>
      </c>
      <c r="I233" s="63" t="e">
        <f>#REF!</f>
        <v>#REF!</v>
      </c>
      <c r="J233" s="57" t="str">
        <f>'YARIŞMA BİLGİLERİ'!$F$21</f>
        <v>2005-2006-2007-2008-2009  DOĞUMLU ERKEKLER</v>
      </c>
      <c r="K233" s="106" t="str">
        <f t="shared" si="3"/>
        <v>İZMİR-TÜRKİYE’NİN EN HIZLISI İL SEÇME YARIŞLARI</v>
      </c>
      <c r="L233" s="61" t="e">
        <f>#REF!</f>
        <v>#REF!</v>
      </c>
      <c r="M233" s="61" t="s">
        <v>96</v>
      </c>
    </row>
    <row r="234" spans="1:13" s="107" customFormat="1" ht="28.5" customHeight="1" x14ac:dyDescent="0.2">
      <c r="A234" s="55">
        <v>565</v>
      </c>
      <c r="B234" s="93" t="s">
        <v>101</v>
      </c>
      <c r="C234" s="95" t="e">
        <f>#REF!</f>
        <v>#REF!</v>
      </c>
      <c r="D234" s="97" t="e">
        <f>#REF!</f>
        <v>#REF!</v>
      </c>
      <c r="E234" s="97" t="e">
        <f>#REF!</f>
        <v>#REF!</v>
      </c>
      <c r="F234" s="98" t="e">
        <f>#REF!</f>
        <v>#REF!</v>
      </c>
      <c r="G234" s="96" t="e">
        <f>#REF!</f>
        <v>#REF!</v>
      </c>
      <c r="H234" s="63" t="s">
        <v>101</v>
      </c>
      <c r="I234" s="63" t="e">
        <f>#REF!</f>
        <v>#REF!</v>
      </c>
      <c r="J234" s="57" t="str">
        <f>'YARIŞMA BİLGİLERİ'!$F$21</f>
        <v>2005-2006-2007-2008-2009  DOĞUMLU ERKEKLER</v>
      </c>
      <c r="K234" s="106" t="str">
        <f t="shared" si="3"/>
        <v>İZMİR-TÜRKİYE’NİN EN HIZLISI İL SEÇME YARIŞLARI</v>
      </c>
      <c r="L234" s="61" t="e">
        <f>#REF!</f>
        <v>#REF!</v>
      </c>
      <c r="M234" s="61" t="s">
        <v>96</v>
      </c>
    </row>
    <row r="235" spans="1:13" s="107" customFormat="1" ht="28.5" customHeight="1" x14ac:dyDescent="0.2">
      <c r="A235" s="55">
        <v>566</v>
      </c>
      <c r="B235" s="93" t="s">
        <v>101</v>
      </c>
      <c r="C235" s="95" t="e">
        <f>#REF!</f>
        <v>#REF!</v>
      </c>
      <c r="D235" s="97" t="e">
        <f>#REF!</f>
        <v>#REF!</v>
      </c>
      <c r="E235" s="97" t="e">
        <f>#REF!</f>
        <v>#REF!</v>
      </c>
      <c r="F235" s="98" t="e">
        <f>#REF!</f>
        <v>#REF!</v>
      </c>
      <c r="G235" s="96" t="e">
        <f>#REF!</f>
        <v>#REF!</v>
      </c>
      <c r="H235" s="63" t="s">
        <v>101</v>
      </c>
      <c r="I235" s="63" t="e">
        <f>#REF!</f>
        <v>#REF!</v>
      </c>
      <c r="J235" s="57" t="str">
        <f>'YARIŞMA BİLGİLERİ'!$F$21</f>
        <v>2005-2006-2007-2008-2009  DOĞUMLU ERKEKLER</v>
      </c>
      <c r="K235" s="106" t="str">
        <f t="shared" si="3"/>
        <v>İZMİR-TÜRKİYE’NİN EN HIZLISI İL SEÇME YARIŞLARI</v>
      </c>
      <c r="L235" s="61" t="e">
        <f>#REF!</f>
        <v>#REF!</v>
      </c>
      <c r="M235" s="61" t="s">
        <v>96</v>
      </c>
    </row>
    <row r="236" spans="1:13" s="107" customFormat="1" ht="28.5" customHeight="1" x14ac:dyDescent="0.2">
      <c r="A236" s="55">
        <v>567</v>
      </c>
      <c r="B236" s="93" t="s">
        <v>101</v>
      </c>
      <c r="C236" s="95" t="e">
        <f>#REF!</f>
        <v>#REF!</v>
      </c>
      <c r="D236" s="97" t="e">
        <f>#REF!</f>
        <v>#REF!</v>
      </c>
      <c r="E236" s="97" t="e">
        <f>#REF!</f>
        <v>#REF!</v>
      </c>
      <c r="F236" s="98" t="e">
        <f>#REF!</f>
        <v>#REF!</v>
      </c>
      <c r="G236" s="96" t="e">
        <f>#REF!</f>
        <v>#REF!</v>
      </c>
      <c r="H236" s="63" t="s">
        <v>101</v>
      </c>
      <c r="I236" s="63" t="e">
        <f>#REF!</f>
        <v>#REF!</v>
      </c>
      <c r="J236" s="57" t="str">
        <f>'YARIŞMA BİLGİLERİ'!$F$21</f>
        <v>2005-2006-2007-2008-2009  DOĞUMLU ERKEKLER</v>
      </c>
      <c r="K236" s="106" t="str">
        <f t="shared" si="3"/>
        <v>İZMİR-TÜRKİYE’NİN EN HIZLISI İL SEÇME YARIŞLARI</v>
      </c>
      <c r="L236" s="61" t="e">
        <f>#REF!</f>
        <v>#REF!</v>
      </c>
      <c r="M236" s="61" t="s">
        <v>96</v>
      </c>
    </row>
    <row r="237" spans="1:13" s="107" customFormat="1" ht="28.5" customHeight="1" x14ac:dyDescent="0.2">
      <c r="A237" s="55">
        <v>590</v>
      </c>
      <c r="B237" s="93" t="s">
        <v>101</v>
      </c>
      <c r="C237" s="95" t="e">
        <f>#REF!</f>
        <v>#REF!</v>
      </c>
      <c r="D237" s="97" t="e">
        <f>#REF!</f>
        <v>#REF!</v>
      </c>
      <c r="E237" s="97" t="e">
        <f>#REF!</f>
        <v>#REF!</v>
      </c>
      <c r="F237" s="98" t="e">
        <f>#REF!</f>
        <v>#REF!</v>
      </c>
      <c r="G237" s="96" t="e">
        <f>#REF!</f>
        <v>#REF!</v>
      </c>
      <c r="H237" s="63" t="s">
        <v>101</v>
      </c>
      <c r="I237" s="63" t="e">
        <f>#REF!</f>
        <v>#REF!</v>
      </c>
      <c r="J237" s="57" t="str">
        <f>'YARIŞMA BİLGİLERİ'!$F$21</f>
        <v>2005-2006-2007-2008-2009  DOĞUMLU ERKEKLER</v>
      </c>
      <c r="K237" s="106" t="str">
        <f t="shared" si="3"/>
        <v>İZMİR-TÜRKİYE’NİN EN HIZLISI İL SEÇME YARIŞLARI</v>
      </c>
      <c r="L237" s="61" t="e">
        <f>#REF!</f>
        <v>#REF!</v>
      </c>
      <c r="M237" s="61" t="s">
        <v>96</v>
      </c>
    </row>
    <row r="238" spans="1:13" s="107" customFormat="1" ht="28.5" customHeight="1" x14ac:dyDescent="0.2">
      <c r="A238" s="55">
        <v>591</v>
      </c>
      <c r="B238" s="93" t="s">
        <v>101</v>
      </c>
      <c r="C238" s="95" t="e">
        <f>#REF!</f>
        <v>#REF!</v>
      </c>
      <c r="D238" s="97" t="e">
        <f>#REF!</f>
        <v>#REF!</v>
      </c>
      <c r="E238" s="97" t="e">
        <f>#REF!</f>
        <v>#REF!</v>
      </c>
      <c r="F238" s="98" t="e">
        <f>#REF!</f>
        <v>#REF!</v>
      </c>
      <c r="G238" s="96" t="e">
        <f>#REF!</f>
        <v>#REF!</v>
      </c>
      <c r="H238" s="63" t="s">
        <v>101</v>
      </c>
      <c r="I238" s="63" t="e">
        <f>#REF!</f>
        <v>#REF!</v>
      </c>
      <c r="J238" s="57" t="str">
        <f>'YARIŞMA BİLGİLERİ'!$F$21</f>
        <v>2005-2006-2007-2008-2009  DOĞUMLU ERKEKLER</v>
      </c>
      <c r="K238" s="106" t="str">
        <f t="shared" si="3"/>
        <v>İZMİR-TÜRKİYE’NİN EN HIZLISI İL SEÇME YARIŞLARI</v>
      </c>
      <c r="L238" s="61" t="e">
        <f>#REF!</f>
        <v>#REF!</v>
      </c>
      <c r="M238" s="61" t="s">
        <v>96</v>
      </c>
    </row>
    <row r="239" spans="1:13" s="107" customFormat="1" ht="28.5" customHeight="1" x14ac:dyDescent="0.2">
      <c r="A239" s="55">
        <v>592</v>
      </c>
      <c r="B239" s="93" t="s">
        <v>101</v>
      </c>
      <c r="C239" s="95" t="e">
        <f>#REF!</f>
        <v>#REF!</v>
      </c>
      <c r="D239" s="97" t="e">
        <f>#REF!</f>
        <v>#REF!</v>
      </c>
      <c r="E239" s="97" t="e">
        <f>#REF!</f>
        <v>#REF!</v>
      </c>
      <c r="F239" s="98" t="e">
        <f>#REF!</f>
        <v>#REF!</v>
      </c>
      <c r="G239" s="96" t="e">
        <f>#REF!</f>
        <v>#REF!</v>
      </c>
      <c r="H239" s="63" t="s">
        <v>101</v>
      </c>
      <c r="I239" s="63" t="e">
        <f>#REF!</f>
        <v>#REF!</v>
      </c>
      <c r="J239" s="57" t="str">
        <f>'YARIŞMA BİLGİLERİ'!$F$21</f>
        <v>2005-2006-2007-2008-2009  DOĞUMLU ERKEKLER</v>
      </c>
      <c r="K239" s="106" t="str">
        <f t="shared" si="3"/>
        <v>İZMİR-TÜRKİYE’NİN EN HIZLISI İL SEÇME YARIŞLARI</v>
      </c>
      <c r="L239" s="61" t="e">
        <f>#REF!</f>
        <v>#REF!</v>
      </c>
      <c r="M239" s="61" t="s">
        <v>96</v>
      </c>
    </row>
    <row r="240" spans="1:13" s="107" customFormat="1" ht="28.5" customHeight="1" x14ac:dyDescent="0.2">
      <c r="A240" s="55">
        <v>593</v>
      </c>
      <c r="B240" s="93" t="s">
        <v>101</v>
      </c>
      <c r="C240" s="95" t="e">
        <f>#REF!</f>
        <v>#REF!</v>
      </c>
      <c r="D240" s="97" t="e">
        <f>#REF!</f>
        <v>#REF!</v>
      </c>
      <c r="E240" s="97" t="e">
        <f>#REF!</f>
        <v>#REF!</v>
      </c>
      <c r="F240" s="98" t="e">
        <f>#REF!</f>
        <v>#REF!</v>
      </c>
      <c r="G240" s="96" t="e">
        <f>#REF!</f>
        <v>#REF!</v>
      </c>
      <c r="H240" s="63" t="s">
        <v>101</v>
      </c>
      <c r="I240" s="63" t="e">
        <f>#REF!</f>
        <v>#REF!</v>
      </c>
      <c r="J240" s="57" t="str">
        <f>'YARIŞMA BİLGİLERİ'!$F$21</f>
        <v>2005-2006-2007-2008-2009  DOĞUMLU ERKEKLER</v>
      </c>
      <c r="K240" s="106" t="str">
        <f t="shared" si="3"/>
        <v>İZMİR-TÜRKİYE’NİN EN HIZLISI İL SEÇME YARIŞLARI</v>
      </c>
      <c r="L240" s="61" t="e">
        <f>#REF!</f>
        <v>#REF!</v>
      </c>
      <c r="M240" s="61" t="s">
        <v>96</v>
      </c>
    </row>
    <row r="241" spans="1:13" s="107" customFormat="1" ht="28.5" customHeight="1" x14ac:dyDescent="0.2">
      <c r="A241" s="55">
        <v>594</v>
      </c>
      <c r="B241" s="93" t="s">
        <v>101</v>
      </c>
      <c r="C241" s="95" t="e">
        <f>#REF!</f>
        <v>#REF!</v>
      </c>
      <c r="D241" s="97" t="e">
        <f>#REF!</f>
        <v>#REF!</v>
      </c>
      <c r="E241" s="97" t="e">
        <f>#REF!</f>
        <v>#REF!</v>
      </c>
      <c r="F241" s="98" t="e">
        <f>#REF!</f>
        <v>#REF!</v>
      </c>
      <c r="G241" s="96" t="e">
        <f>#REF!</f>
        <v>#REF!</v>
      </c>
      <c r="H241" s="63" t="s">
        <v>101</v>
      </c>
      <c r="I241" s="63" t="e">
        <f>#REF!</f>
        <v>#REF!</v>
      </c>
      <c r="J241" s="57" t="str">
        <f>'YARIŞMA BİLGİLERİ'!$F$21</f>
        <v>2005-2006-2007-2008-2009  DOĞUMLU ERKEKLER</v>
      </c>
      <c r="K241" s="106" t="str">
        <f t="shared" si="3"/>
        <v>İZMİR-TÜRKİYE’NİN EN HIZLISI İL SEÇME YARIŞLARI</v>
      </c>
      <c r="L241" s="61" t="e">
        <f>#REF!</f>
        <v>#REF!</v>
      </c>
      <c r="M241" s="61" t="s">
        <v>96</v>
      </c>
    </row>
    <row r="242" spans="1:13" s="107" customFormat="1" ht="28.5" customHeight="1" x14ac:dyDescent="0.2">
      <c r="A242" s="55">
        <v>610</v>
      </c>
      <c r="B242" s="65" t="s">
        <v>89</v>
      </c>
      <c r="C242" s="56" t="e">
        <f>#REF!</f>
        <v>#REF!</v>
      </c>
      <c r="D242" s="60" t="e">
        <f>#REF!</f>
        <v>#REF!</v>
      </c>
      <c r="E242" s="60" t="e">
        <f>#REF!</f>
        <v>#REF!</v>
      </c>
      <c r="F242" s="62" t="e">
        <f>#REF!</f>
        <v>#REF!</v>
      </c>
      <c r="G242" s="63" t="e">
        <f>#REF!</f>
        <v>#REF!</v>
      </c>
      <c r="H242" s="63" t="s">
        <v>84</v>
      </c>
      <c r="I242" s="63" t="e">
        <f>#REF!</f>
        <v>#REF!</v>
      </c>
      <c r="J242" s="57" t="str">
        <f>'YARIŞMA BİLGİLERİ'!$F$21</f>
        <v>2005-2006-2007-2008-2009  DOĞUMLU ERKEKLER</v>
      </c>
      <c r="K242" s="60" t="str">
        <f t="shared" si="3"/>
        <v>İZMİR-TÜRKİYE’NİN EN HIZLISI İL SEÇME YARIŞLARI</v>
      </c>
      <c r="L242" s="61" t="e">
        <f>#REF!</f>
        <v>#REF!</v>
      </c>
      <c r="M242" s="61" t="s">
        <v>96</v>
      </c>
    </row>
    <row r="243" spans="1:13" s="107" customFormat="1" ht="28.5" customHeight="1" x14ac:dyDescent="0.2">
      <c r="A243" s="55">
        <v>611</v>
      </c>
      <c r="B243" s="65" t="s">
        <v>89</v>
      </c>
      <c r="C243" s="56" t="e">
        <f>#REF!</f>
        <v>#REF!</v>
      </c>
      <c r="D243" s="60" t="e">
        <f>#REF!</f>
        <v>#REF!</v>
      </c>
      <c r="E243" s="60" t="e">
        <f>#REF!</f>
        <v>#REF!</v>
      </c>
      <c r="F243" s="62" t="e">
        <f>#REF!</f>
        <v>#REF!</v>
      </c>
      <c r="G243" s="63" t="e">
        <f>#REF!</f>
        <v>#REF!</v>
      </c>
      <c r="H243" s="63" t="s">
        <v>84</v>
      </c>
      <c r="I243" s="63" t="e">
        <f>#REF!</f>
        <v>#REF!</v>
      </c>
      <c r="J243" s="57" t="str">
        <f>'YARIŞMA BİLGİLERİ'!$F$21</f>
        <v>2005-2006-2007-2008-2009  DOĞUMLU ERKEKLER</v>
      </c>
      <c r="K243" s="60" t="str">
        <f t="shared" si="3"/>
        <v>İZMİR-TÜRKİYE’NİN EN HIZLISI İL SEÇME YARIŞLARI</v>
      </c>
      <c r="L243" s="61" t="e">
        <f>#REF!</f>
        <v>#REF!</v>
      </c>
      <c r="M243" s="61" t="s">
        <v>96</v>
      </c>
    </row>
    <row r="244" spans="1:13" s="107" customFormat="1" ht="28.5" customHeight="1" x14ac:dyDescent="0.2">
      <c r="A244" s="55">
        <v>612</v>
      </c>
      <c r="B244" s="65" t="s">
        <v>89</v>
      </c>
      <c r="C244" s="56" t="e">
        <f>#REF!</f>
        <v>#REF!</v>
      </c>
      <c r="D244" s="60" t="e">
        <f>#REF!</f>
        <v>#REF!</v>
      </c>
      <c r="E244" s="60" t="e">
        <f>#REF!</f>
        <v>#REF!</v>
      </c>
      <c r="F244" s="62" t="e">
        <f>#REF!</f>
        <v>#REF!</v>
      </c>
      <c r="G244" s="63" t="e">
        <f>#REF!</f>
        <v>#REF!</v>
      </c>
      <c r="H244" s="63" t="s">
        <v>84</v>
      </c>
      <c r="I244" s="63" t="e">
        <f>#REF!</f>
        <v>#REF!</v>
      </c>
      <c r="J244" s="57" t="str">
        <f>'YARIŞMA BİLGİLERİ'!$F$21</f>
        <v>2005-2006-2007-2008-2009  DOĞUMLU ERKEKLER</v>
      </c>
      <c r="K244" s="60" t="str">
        <f t="shared" ref="K244:K282" si="4">CONCATENATE(K$1,"-",A$1)</f>
        <v>İZMİR-TÜRKİYE’NİN EN HIZLISI İL SEÇME YARIŞLARI</v>
      </c>
      <c r="L244" s="61" t="e">
        <f>#REF!</f>
        <v>#REF!</v>
      </c>
      <c r="M244" s="61" t="s">
        <v>96</v>
      </c>
    </row>
    <row r="245" spans="1:13" s="107" customFormat="1" ht="28.5" customHeight="1" x14ac:dyDescent="0.2">
      <c r="A245" s="55">
        <v>613</v>
      </c>
      <c r="B245" s="65" t="s">
        <v>89</v>
      </c>
      <c r="C245" s="56" t="e">
        <f>#REF!</f>
        <v>#REF!</v>
      </c>
      <c r="D245" s="60" t="e">
        <f>#REF!</f>
        <v>#REF!</v>
      </c>
      <c r="E245" s="60" t="e">
        <f>#REF!</f>
        <v>#REF!</v>
      </c>
      <c r="F245" s="62" t="e">
        <f>#REF!</f>
        <v>#REF!</v>
      </c>
      <c r="G245" s="63" t="e">
        <f>#REF!</f>
        <v>#REF!</v>
      </c>
      <c r="H245" s="63" t="s">
        <v>84</v>
      </c>
      <c r="I245" s="63" t="e">
        <f>#REF!</f>
        <v>#REF!</v>
      </c>
      <c r="J245" s="57" t="str">
        <f>'YARIŞMA BİLGİLERİ'!$F$21</f>
        <v>2005-2006-2007-2008-2009  DOĞUMLU ERKEKLER</v>
      </c>
      <c r="K245" s="60" t="str">
        <f t="shared" si="4"/>
        <v>İZMİR-TÜRKİYE’NİN EN HIZLISI İL SEÇME YARIŞLARI</v>
      </c>
      <c r="L245" s="61" t="e">
        <f>#REF!</f>
        <v>#REF!</v>
      </c>
      <c r="M245" s="61" t="s">
        <v>96</v>
      </c>
    </row>
    <row r="246" spans="1:13" s="107" customFormat="1" ht="28.5" customHeight="1" x14ac:dyDescent="0.2">
      <c r="A246" s="55">
        <v>614</v>
      </c>
      <c r="B246" s="65" t="s">
        <v>89</v>
      </c>
      <c r="C246" s="56" t="e">
        <f>#REF!</f>
        <v>#REF!</v>
      </c>
      <c r="D246" s="60" t="e">
        <f>#REF!</f>
        <v>#REF!</v>
      </c>
      <c r="E246" s="60" t="e">
        <f>#REF!</f>
        <v>#REF!</v>
      </c>
      <c r="F246" s="62" t="e">
        <f>#REF!</f>
        <v>#REF!</v>
      </c>
      <c r="G246" s="63" t="e">
        <f>#REF!</f>
        <v>#REF!</v>
      </c>
      <c r="H246" s="63" t="s">
        <v>84</v>
      </c>
      <c r="I246" s="63" t="e">
        <f>#REF!</f>
        <v>#REF!</v>
      </c>
      <c r="J246" s="57" t="str">
        <f>'YARIŞMA BİLGİLERİ'!$F$21</f>
        <v>2005-2006-2007-2008-2009  DOĞUMLU ERKEKLER</v>
      </c>
      <c r="K246" s="60" t="str">
        <f t="shared" si="4"/>
        <v>İZMİR-TÜRKİYE’NİN EN HIZLISI İL SEÇME YARIŞLARI</v>
      </c>
      <c r="L246" s="61" t="e">
        <f>#REF!</f>
        <v>#REF!</v>
      </c>
      <c r="M246" s="61" t="s">
        <v>96</v>
      </c>
    </row>
    <row r="247" spans="1:13" s="107" customFormat="1" ht="28.5" customHeight="1" x14ac:dyDescent="0.2">
      <c r="A247" s="55">
        <v>635</v>
      </c>
      <c r="B247" s="65" t="s">
        <v>89</v>
      </c>
      <c r="C247" s="56" t="e">
        <f>#REF!</f>
        <v>#REF!</v>
      </c>
      <c r="D247" s="60" t="e">
        <f>#REF!</f>
        <v>#REF!</v>
      </c>
      <c r="E247" s="60" t="e">
        <f>#REF!</f>
        <v>#REF!</v>
      </c>
      <c r="F247" s="62" t="e">
        <f>#REF!</f>
        <v>#REF!</v>
      </c>
      <c r="G247" s="63" t="e">
        <f>#REF!</f>
        <v>#REF!</v>
      </c>
      <c r="H247" s="63" t="s">
        <v>84</v>
      </c>
      <c r="I247" s="63" t="e">
        <f>#REF!</f>
        <v>#REF!</v>
      </c>
      <c r="J247" s="57" t="str">
        <f>'YARIŞMA BİLGİLERİ'!$F$21</f>
        <v>2005-2006-2007-2008-2009  DOĞUMLU ERKEKLER</v>
      </c>
      <c r="K247" s="60" t="str">
        <f t="shared" si="4"/>
        <v>İZMİR-TÜRKİYE’NİN EN HIZLISI İL SEÇME YARIŞLARI</v>
      </c>
      <c r="L247" s="61" t="e">
        <f>#REF!</f>
        <v>#REF!</v>
      </c>
      <c r="M247" s="61" t="s">
        <v>96</v>
      </c>
    </row>
    <row r="248" spans="1:13" s="107" customFormat="1" ht="28.5" customHeight="1" x14ac:dyDescent="0.2">
      <c r="A248" s="55">
        <v>636</v>
      </c>
      <c r="B248" s="65" t="s">
        <v>89</v>
      </c>
      <c r="C248" s="56" t="e">
        <f>#REF!</f>
        <v>#REF!</v>
      </c>
      <c r="D248" s="60" t="e">
        <f>#REF!</f>
        <v>#REF!</v>
      </c>
      <c r="E248" s="60" t="e">
        <f>#REF!</f>
        <v>#REF!</v>
      </c>
      <c r="F248" s="62" t="e">
        <f>#REF!</f>
        <v>#REF!</v>
      </c>
      <c r="G248" s="63" t="e">
        <f>#REF!</f>
        <v>#REF!</v>
      </c>
      <c r="H248" s="63" t="s">
        <v>84</v>
      </c>
      <c r="I248" s="63" t="e">
        <f>#REF!</f>
        <v>#REF!</v>
      </c>
      <c r="J248" s="57" t="str">
        <f>'YARIŞMA BİLGİLERİ'!$F$21</f>
        <v>2005-2006-2007-2008-2009  DOĞUMLU ERKEKLER</v>
      </c>
      <c r="K248" s="60" t="str">
        <f t="shared" si="4"/>
        <v>İZMİR-TÜRKİYE’NİN EN HIZLISI İL SEÇME YARIŞLARI</v>
      </c>
      <c r="L248" s="61" t="e">
        <f>#REF!</f>
        <v>#REF!</v>
      </c>
      <c r="M248" s="61" t="s">
        <v>96</v>
      </c>
    </row>
    <row r="249" spans="1:13" s="107" customFormat="1" ht="28.5" customHeight="1" x14ac:dyDescent="0.2">
      <c r="A249" s="55">
        <v>637</v>
      </c>
      <c r="B249" s="65" t="s">
        <v>89</v>
      </c>
      <c r="C249" s="56" t="e">
        <f>#REF!</f>
        <v>#REF!</v>
      </c>
      <c r="D249" s="60" t="e">
        <f>#REF!</f>
        <v>#REF!</v>
      </c>
      <c r="E249" s="60" t="e">
        <f>#REF!</f>
        <v>#REF!</v>
      </c>
      <c r="F249" s="62" t="e">
        <f>#REF!</f>
        <v>#REF!</v>
      </c>
      <c r="G249" s="63" t="e">
        <f>#REF!</f>
        <v>#REF!</v>
      </c>
      <c r="H249" s="63" t="s">
        <v>84</v>
      </c>
      <c r="I249" s="63" t="e">
        <f>#REF!</f>
        <v>#REF!</v>
      </c>
      <c r="J249" s="57" t="str">
        <f>'YARIŞMA BİLGİLERİ'!$F$21</f>
        <v>2005-2006-2007-2008-2009  DOĞUMLU ERKEKLER</v>
      </c>
      <c r="K249" s="60" t="str">
        <f t="shared" si="4"/>
        <v>İZMİR-TÜRKİYE’NİN EN HIZLISI İL SEÇME YARIŞLARI</v>
      </c>
      <c r="L249" s="61" t="e">
        <f>#REF!</f>
        <v>#REF!</v>
      </c>
      <c r="M249" s="61" t="s">
        <v>96</v>
      </c>
    </row>
    <row r="250" spans="1:13" s="107" customFormat="1" ht="28.5" customHeight="1" x14ac:dyDescent="0.2">
      <c r="A250" s="55">
        <v>638</v>
      </c>
      <c r="B250" s="65" t="s">
        <v>89</v>
      </c>
      <c r="C250" s="56" t="e">
        <f>#REF!</f>
        <v>#REF!</v>
      </c>
      <c r="D250" s="60" t="e">
        <f>#REF!</f>
        <v>#REF!</v>
      </c>
      <c r="E250" s="60" t="e">
        <f>#REF!</f>
        <v>#REF!</v>
      </c>
      <c r="F250" s="62" t="e">
        <f>#REF!</f>
        <v>#REF!</v>
      </c>
      <c r="G250" s="63" t="e">
        <f>#REF!</f>
        <v>#REF!</v>
      </c>
      <c r="H250" s="63" t="s">
        <v>84</v>
      </c>
      <c r="I250" s="63" t="e">
        <f>#REF!</f>
        <v>#REF!</v>
      </c>
      <c r="J250" s="57" t="str">
        <f>'YARIŞMA BİLGİLERİ'!$F$21</f>
        <v>2005-2006-2007-2008-2009  DOĞUMLU ERKEKLER</v>
      </c>
      <c r="K250" s="60" t="str">
        <f t="shared" si="4"/>
        <v>İZMİR-TÜRKİYE’NİN EN HIZLISI İL SEÇME YARIŞLARI</v>
      </c>
      <c r="L250" s="61" t="e">
        <f>#REF!</f>
        <v>#REF!</v>
      </c>
      <c r="M250" s="61" t="s">
        <v>96</v>
      </c>
    </row>
    <row r="251" spans="1:13" s="107" customFormat="1" ht="28.5" customHeight="1" x14ac:dyDescent="0.2">
      <c r="A251" s="55">
        <v>639</v>
      </c>
      <c r="B251" s="65" t="s">
        <v>89</v>
      </c>
      <c r="C251" s="56" t="e">
        <f>#REF!</f>
        <v>#REF!</v>
      </c>
      <c r="D251" s="60" t="e">
        <f>#REF!</f>
        <v>#REF!</v>
      </c>
      <c r="E251" s="60" t="e">
        <f>#REF!</f>
        <v>#REF!</v>
      </c>
      <c r="F251" s="62" t="e">
        <f>#REF!</f>
        <v>#REF!</v>
      </c>
      <c r="G251" s="63" t="e">
        <f>#REF!</f>
        <v>#REF!</v>
      </c>
      <c r="H251" s="63" t="s">
        <v>84</v>
      </c>
      <c r="I251" s="63" t="e">
        <f>#REF!</f>
        <v>#REF!</v>
      </c>
      <c r="J251" s="57" t="str">
        <f>'YARIŞMA BİLGİLERİ'!$F$21</f>
        <v>2005-2006-2007-2008-2009  DOĞUMLU ERKEKLER</v>
      </c>
      <c r="K251" s="60" t="str">
        <f t="shared" si="4"/>
        <v>İZMİR-TÜRKİYE’NİN EN HIZLISI İL SEÇME YARIŞLARI</v>
      </c>
      <c r="L251" s="61" t="e">
        <f>#REF!</f>
        <v>#REF!</v>
      </c>
      <c r="M251" s="61" t="s">
        <v>96</v>
      </c>
    </row>
    <row r="252" spans="1:13" s="107" customFormat="1" ht="28.5" customHeight="1" x14ac:dyDescent="0.2">
      <c r="A252" s="55">
        <v>655</v>
      </c>
      <c r="B252" s="65" t="s">
        <v>93</v>
      </c>
      <c r="C252" s="56" t="e">
        <f>#REF!</f>
        <v>#REF!</v>
      </c>
      <c r="D252" s="60" t="e">
        <f>#REF!</f>
        <v>#REF!</v>
      </c>
      <c r="E252" s="60" t="e">
        <f>#REF!</f>
        <v>#REF!</v>
      </c>
      <c r="F252" s="78" t="e">
        <f>#REF!</f>
        <v>#REF!</v>
      </c>
      <c r="G252" s="58" t="e">
        <f>#REF!</f>
        <v>#REF!</v>
      </c>
      <c r="H252" s="57" t="s">
        <v>93</v>
      </c>
      <c r="I252" s="63"/>
      <c r="J252" s="57" t="str">
        <f>'YARIŞMA BİLGİLERİ'!$F$21</f>
        <v>2005-2006-2007-2008-2009  DOĞUMLU ERKEKLER</v>
      </c>
      <c r="K252" s="60" t="str">
        <f t="shared" si="4"/>
        <v>İZMİR-TÜRKİYE’NİN EN HIZLISI İL SEÇME YARIŞLARI</v>
      </c>
      <c r="L252" s="61" t="e">
        <f>#REF!</f>
        <v>#REF!</v>
      </c>
      <c r="M252" s="61" t="s">
        <v>96</v>
      </c>
    </row>
    <row r="253" spans="1:13" s="107" customFormat="1" ht="28.5" customHeight="1" x14ac:dyDescent="0.2">
      <c r="A253" s="55">
        <v>656</v>
      </c>
      <c r="B253" s="65" t="s">
        <v>93</v>
      </c>
      <c r="C253" s="56" t="e">
        <f>#REF!</f>
        <v>#REF!</v>
      </c>
      <c r="D253" s="60" t="e">
        <f>#REF!</f>
        <v>#REF!</v>
      </c>
      <c r="E253" s="60" t="e">
        <f>#REF!</f>
        <v>#REF!</v>
      </c>
      <c r="F253" s="78" t="e">
        <f>#REF!</f>
        <v>#REF!</v>
      </c>
      <c r="G253" s="58" t="e">
        <f>#REF!</f>
        <v>#REF!</v>
      </c>
      <c r="H253" s="57" t="s">
        <v>93</v>
      </c>
      <c r="I253" s="63"/>
      <c r="J253" s="57" t="str">
        <f>'YARIŞMA BİLGİLERİ'!$F$21</f>
        <v>2005-2006-2007-2008-2009  DOĞUMLU ERKEKLER</v>
      </c>
      <c r="K253" s="60" t="str">
        <f t="shared" si="4"/>
        <v>İZMİR-TÜRKİYE’NİN EN HIZLISI İL SEÇME YARIŞLARI</v>
      </c>
      <c r="L253" s="61" t="e">
        <f>#REF!</f>
        <v>#REF!</v>
      </c>
      <c r="M253" s="61" t="s">
        <v>96</v>
      </c>
    </row>
    <row r="254" spans="1:13" s="107" customFormat="1" ht="28.5" customHeight="1" x14ac:dyDescent="0.2">
      <c r="A254" s="55">
        <v>657</v>
      </c>
      <c r="B254" s="65" t="s">
        <v>93</v>
      </c>
      <c r="C254" s="56" t="e">
        <f>#REF!</f>
        <v>#REF!</v>
      </c>
      <c r="D254" s="60" t="e">
        <f>#REF!</f>
        <v>#REF!</v>
      </c>
      <c r="E254" s="60" t="e">
        <f>#REF!</f>
        <v>#REF!</v>
      </c>
      <c r="F254" s="78" t="e">
        <f>#REF!</f>
        <v>#REF!</v>
      </c>
      <c r="G254" s="58" t="e">
        <f>#REF!</f>
        <v>#REF!</v>
      </c>
      <c r="H254" s="57" t="s">
        <v>93</v>
      </c>
      <c r="I254" s="63"/>
      <c r="J254" s="57" t="str">
        <f>'YARIŞMA BİLGİLERİ'!$F$21</f>
        <v>2005-2006-2007-2008-2009  DOĞUMLU ERKEKLER</v>
      </c>
      <c r="K254" s="60" t="str">
        <f t="shared" si="4"/>
        <v>İZMİR-TÜRKİYE’NİN EN HIZLISI İL SEÇME YARIŞLARI</v>
      </c>
      <c r="L254" s="61" t="e">
        <f>#REF!</f>
        <v>#REF!</v>
      </c>
      <c r="M254" s="61" t="s">
        <v>96</v>
      </c>
    </row>
    <row r="255" spans="1:13" s="107" customFormat="1" ht="28.5" customHeight="1" x14ac:dyDescent="0.2">
      <c r="A255" s="55">
        <v>658</v>
      </c>
      <c r="B255" s="65" t="s">
        <v>93</v>
      </c>
      <c r="C255" s="56" t="e">
        <f>#REF!</f>
        <v>#REF!</v>
      </c>
      <c r="D255" s="60" t="e">
        <f>#REF!</f>
        <v>#REF!</v>
      </c>
      <c r="E255" s="60" t="e">
        <f>#REF!</f>
        <v>#REF!</v>
      </c>
      <c r="F255" s="78" t="e">
        <f>#REF!</f>
        <v>#REF!</v>
      </c>
      <c r="G255" s="58" t="e">
        <f>#REF!</f>
        <v>#REF!</v>
      </c>
      <c r="H255" s="57" t="s">
        <v>93</v>
      </c>
      <c r="I255" s="63"/>
      <c r="J255" s="57" t="str">
        <f>'YARIŞMA BİLGİLERİ'!$F$21</f>
        <v>2005-2006-2007-2008-2009  DOĞUMLU ERKEKLER</v>
      </c>
      <c r="K255" s="60" t="str">
        <f t="shared" si="4"/>
        <v>İZMİR-TÜRKİYE’NİN EN HIZLISI İL SEÇME YARIŞLARI</v>
      </c>
      <c r="L255" s="61" t="e">
        <f>#REF!</f>
        <v>#REF!</v>
      </c>
      <c r="M255" s="61" t="s">
        <v>96</v>
      </c>
    </row>
    <row r="256" spans="1:13" s="107" customFormat="1" ht="28.5" customHeight="1" x14ac:dyDescent="0.2">
      <c r="A256" s="55">
        <v>659</v>
      </c>
      <c r="B256" s="65" t="s">
        <v>93</v>
      </c>
      <c r="C256" s="56" t="e">
        <f>#REF!</f>
        <v>#REF!</v>
      </c>
      <c r="D256" s="60" t="e">
        <f>#REF!</f>
        <v>#REF!</v>
      </c>
      <c r="E256" s="60" t="e">
        <f>#REF!</f>
        <v>#REF!</v>
      </c>
      <c r="F256" s="78" t="e">
        <f>#REF!</f>
        <v>#REF!</v>
      </c>
      <c r="G256" s="58" t="e">
        <f>#REF!</f>
        <v>#REF!</v>
      </c>
      <c r="H256" s="57" t="s">
        <v>93</v>
      </c>
      <c r="I256" s="63"/>
      <c r="J256" s="57" t="str">
        <f>'YARIŞMA BİLGİLERİ'!$F$21</f>
        <v>2005-2006-2007-2008-2009  DOĞUMLU ERKEKLER</v>
      </c>
      <c r="K256" s="60" t="str">
        <f t="shared" si="4"/>
        <v>İZMİR-TÜRKİYE’NİN EN HIZLISI İL SEÇME YARIŞLARI</v>
      </c>
      <c r="L256" s="61" t="e">
        <f>#REF!</f>
        <v>#REF!</v>
      </c>
      <c r="M256" s="61" t="s">
        <v>96</v>
      </c>
    </row>
    <row r="257" spans="1:13" s="108" customFormat="1" ht="28.5" customHeight="1" x14ac:dyDescent="0.2">
      <c r="A257" s="55">
        <v>675</v>
      </c>
      <c r="B257" s="65" t="s">
        <v>93</v>
      </c>
      <c r="C257" s="56" t="e">
        <f>#REF!</f>
        <v>#REF!</v>
      </c>
      <c r="D257" s="60" t="e">
        <f>#REF!</f>
        <v>#REF!</v>
      </c>
      <c r="E257" s="60" t="e">
        <f>#REF!</f>
        <v>#REF!</v>
      </c>
      <c r="F257" s="78" t="e">
        <f>#REF!</f>
        <v>#REF!</v>
      </c>
      <c r="G257" s="58" t="e">
        <f>#REF!</f>
        <v>#REF!</v>
      </c>
      <c r="H257" s="57" t="s">
        <v>93</v>
      </c>
      <c r="I257" s="63"/>
      <c r="J257" s="57" t="str">
        <f>'YARIŞMA BİLGİLERİ'!$F$21</f>
        <v>2005-2006-2007-2008-2009  DOĞUMLU ERKEKLER</v>
      </c>
      <c r="K257" s="60" t="str">
        <f t="shared" si="4"/>
        <v>İZMİR-TÜRKİYE’NİN EN HIZLISI İL SEÇME YARIŞLARI</v>
      </c>
      <c r="L257" s="61" t="e">
        <f>#REF!</f>
        <v>#REF!</v>
      </c>
      <c r="M257" s="61" t="s">
        <v>96</v>
      </c>
    </row>
    <row r="258" spans="1:13" s="108" customFormat="1" ht="28.5" customHeight="1" x14ac:dyDescent="0.2">
      <c r="A258" s="55">
        <v>676</v>
      </c>
      <c r="B258" s="65" t="s">
        <v>93</v>
      </c>
      <c r="C258" s="56" t="e">
        <f>#REF!</f>
        <v>#REF!</v>
      </c>
      <c r="D258" s="60" t="e">
        <f>#REF!</f>
        <v>#REF!</v>
      </c>
      <c r="E258" s="60" t="e">
        <f>#REF!</f>
        <v>#REF!</v>
      </c>
      <c r="F258" s="78" t="e">
        <f>#REF!</f>
        <v>#REF!</v>
      </c>
      <c r="G258" s="58" t="e">
        <f>#REF!</f>
        <v>#REF!</v>
      </c>
      <c r="H258" s="57" t="s">
        <v>93</v>
      </c>
      <c r="I258" s="63"/>
      <c r="J258" s="57" t="str">
        <f>'YARIŞMA BİLGİLERİ'!$F$21</f>
        <v>2005-2006-2007-2008-2009  DOĞUMLU ERKEKLER</v>
      </c>
      <c r="K258" s="60" t="str">
        <f t="shared" si="4"/>
        <v>İZMİR-TÜRKİYE’NİN EN HIZLISI İL SEÇME YARIŞLARI</v>
      </c>
      <c r="L258" s="61" t="e">
        <f>#REF!</f>
        <v>#REF!</v>
      </c>
      <c r="M258" s="61" t="s">
        <v>96</v>
      </c>
    </row>
    <row r="259" spans="1:13" s="108" customFormat="1" ht="28.5" customHeight="1" x14ac:dyDescent="0.2">
      <c r="A259" s="55">
        <v>677</v>
      </c>
      <c r="B259" s="65" t="s">
        <v>93</v>
      </c>
      <c r="C259" s="56" t="e">
        <f>#REF!</f>
        <v>#REF!</v>
      </c>
      <c r="D259" s="60" t="e">
        <f>#REF!</f>
        <v>#REF!</v>
      </c>
      <c r="E259" s="60" t="e">
        <f>#REF!</f>
        <v>#REF!</v>
      </c>
      <c r="F259" s="78" t="e">
        <f>#REF!</f>
        <v>#REF!</v>
      </c>
      <c r="G259" s="58" t="e">
        <f>#REF!</f>
        <v>#REF!</v>
      </c>
      <c r="H259" s="57" t="s">
        <v>93</v>
      </c>
      <c r="I259" s="63"/>
      <c r="J259" s="57" t="str">
        <f>'YARIŞMA BİLGİLERİ'!$F$21</f>
        <v>2005-2006-2007-2008-2009  DOĞUMLU ERKEKLER</v>
      </c>
      <c r="K259" s="60" t="str">
        <f t="shared" si="4"/>
        <v>İZMİR-TÜRKİYE’NİN EN HIZLISI İL SEÇME YARIŞLARI</v>
      </c>
      <c r="L259" s="61" t="e">
        <f>#REF!</f>
        <v>#REF!</v>
      </c>
      <c r="M259" s="61" t="s">
        <v>96</v>
      </c>
    </row>
    <row r="260" spans="1:13" s="108" customFormat="1" ht="28.5" customHeight="1" x14ac:dyDescent="0.2">
      <c r="A260" s="55">
        <v>678</v>
      </c>
      <c r="B260" s="65" t="s">
        <v>93</v>
      </c>
      <c r="C260" s="56" t="e">
        <f>#REF!</f>
        <v>#REF!</v>
      </c>
      <c r="D260" s="60" t="e">
        <f>#REF!</f>
        <v>#REF!</v>
      </c>
      <c r="E260" s="60" t="e">
        <f>#REF!</f>
        <v>#REF!</v>
      </c>
      <c r="F260" s="78" t="e">
        <f>#REF!</f>
        <v>#REF!</v>
      </c>
      <c r="G260" s="58" t="e">
        <f>#REF!</f>
        <v>#REF!</v>
      </c>
      <c r="H260" s="57" t="s">
        <v>93</v>
      </c>
      <c r="I260" s="63"/>
      <c r="J260" s="57" t="str">
        <f>'YARIŞMA BİLGİLERİ'!$F$21</f>
        <v>2005-2006-2007-2008-2009  DOĞUMLU ERKEKLER</v>
      </c>
      <c r="K260" s="60" t="str">
        <f t="shared" si="4"/>
        <v>İZMİR-TÜRKİYE’NİN EN HIZLISI İL SEÇME YARIŞLARI</v>
      </c>
      <c r="L260" s="61" t="e">
        <f>#REF!</f>
        <v>#REF!</v>
      </c>
      <c r="M260" s="61" t="s">
        <v>96</v>
      </c>
    </row>
    <row r="261" spans="1:13" s="108" customFormat="1" ht="28.5" customHeight="1" x14ac:dyDescent="0.2">
      <c r="A261" s="55">
        <v>679</v>
      </c>
      <c r="B261" s="65" t="s">
        <v>93</v>
      </c>
      <c r="C261" s="56" t="e">
        <f>#REF!</f>
        <v>#REF!</v>
      </c>
      <c r="D261" s="60" t="e">
        <f>#REF!</f>
        <v>#REF!</v>
      </c>
      <c r="E261" s="60" t="e">
        <f>#REF!</f>
        <v>#REF!</v>
      </c>
      <c r="F261" s="78" t="e">
        <f>#REF!</f>
        <v>#REF!</v>
      </c>
      <c r="G261" s="58" t="e">
        <f>#REF!</f>
        <v>#REF!</v>
      </c>
      <c r="H261" s="57" t="s">
        <v>93</v>
      </c>
      <c r="I261" s="63"/>
      <c r="J261" s="57" t="str">
        <f>'YARIŞMA BİLGİLERİ'!$F$21</f>
        <v>2005-2006-2007-2008-2009  DOĞUMLU ERKEKLER</v>
      </c>
      <c r="K261" s="60" t="str">
        <f t="shared" si="4"/>
        <v>İZMİR-TÜRKİYE’NİN EN HIZLISI İL SEÇME YARIŞLARI</v>
      </c>
      <c r="L261" s="61" t="e">
        <f>#REF!</f>
        <v>#REF!</v>
      </c>
      <c r="M261" s="61" t="s">
        <v>96</v>
      </c>
    </row>
    <row r="262" spans="1:13" ht="24.75" customHeight="1" x14ac:dyDescent="0.2">
      <c r="A262" s="55">
        <v>690</v>
      </c>
      <c r="B262" s="93" t="s">
        <v>95</v>
      </c>
      <c r="C262" s="95" t="e">
        <f>#REF!</f>
        <v>#REF!</v>
      </c>
      <c r="D262" s="97" t="e">
        <f>#REF!</f>
        <v>#REF!</v>
      </c>
      <c r="E262" s="97" t="e">
        <f>#REF!</f>
        <v>#REF!</v>
      </c>
      <c r="F262" s="98" t="e">
        <f>#REF!</f>
        <v>#REF!</v>
      </c>
      <c r="G262" s="96" t="e">
        <f>#REF!</f>
        <v>#REF!</v>
      </c>
      <c r="H262" s="63" t="s">
        <v>91</v>
      </c>
      <c r="I262" s="105"/>
      <c r="J262" s="57" t="str">
        <f>'YARIŞMA BİLGİLERİ'!$F$21</f>
        <v>2005-2006-2007-2008-2009  DOĞUMLU ERKEKLER</v>
      </c>
      <c r="K262" s="106" t="str">
        <f t="shared" si="4"/>
        <v>İZMİR-TÜRKİYE’NİN EN HIZLISI İL SEÇME YARIŞLARI</v>
      </c>
      <c r="L262" s="61" t="e">
        <f>#REF!</f>
        <v>#REF!</v>
      </c>
      <c r="M262" s="61" t="s">
        <v>96</v>
      </c>
    </row>
    <row r="263" spans="1:13" ht="24.75" customHeight="1" x14ac:dyDescent="0.2">
      <c r="A263" s="55">
        <v>691</v>
      </c>
      <c r="B263" s="93" t="s">
        <v>95</v>
      </c>
      <c r="C263" s="95" t="e">
        <f>#REF!</f>
        <v>#REF!</v>
      </c>
      <c r="D263" s="97" t="e">
        <f>#REF!</f>
        <v>#REF!</v>
      </c>
      <c r="E263" s="97" t="e">
        <f>#REF!</f>
        <v>#REF!</v>
      </c>
      <c r="F263" s="98" t="e">
        <f>#REF!</f>
        <v>#REF!</v>
      </c>
      <c r="G263" s="96" t="e">
        <f>#REF!</f>
        <v>#REF!</v>
      </c>
      <c r="H263" s="63" t="s">
        <v>91</v>
      </c>
      <c r="I263" s="105"/>
      <c r="J263" s="57" t="str">
        <f>'YARIŞMA BİLGİLERİ'!$F$21</f>
        <v>2005-2006-2007-2008-2009  DOĞUMLU ERKEKLER</v>
      </c>
      <c r="K263" s="106" t="str">
        <f t="shared" si="4"/>
        <v>İZMİR-TÜRKİYE’NİN EN HIZLISI İL SEÇME YARIŞLARI</v>
      </c>
      <c r="L263" s="61" t="e">
        <f>#REF!</f>
        <v>#REF!</v>
      </c>
      <c r="M263" s="61" t="s">
        <v>96</v>
      </c>
    </row>
    <row r="264" spans="1:13" ht="24.75" customHeight="1" x14ac:dyDescent="0.2">
      <c r="A264" s="55">
        <v>692</v>
      </c>
      <c r="B264" s="93" t="s">
        <v>95</v>
      </c>
      <c r="C264" s="95" t="e">
        <f>#REF!</f>
        <v>#REF!</v>
      </c>
      <c r="D264" s="97" t="e">
        <f>#REF!</f>
        <v>#REF!</v>
      </c>
      <c r="E264" s="97" t="e">
        <f>#REF!</f>
        <v>#REF!</v>
      </c>
      <c r="F264" s="98" t="e">
        <f>#REF!</f>
        <v>#REF!</v>
      </c>
      <c r="G264" s="96" t="e">
        <f>#REF!</f>
        <v>#REF!</v>
      </c>
      <c r="H264" s="63" t="s">
        <v>91</v>
      </c>
      <c r="I264" s="105"/>
      <c r="J264" s="57" t="str">
        <f>'YARIŞMA BİLGİLERİ'!$F$21</f>
        <v>2005-2006-2007-2008-2009  DOĞUMLU ERKEKLER</v>
      </c>
      <c r="K264" s="106" t="str">
        <f t="shared" si="4"/>
        <v>İZMİR-TÜRKİYE’NİN EN HIZLISI İL SEÇME YARIŞLARI</v>
      </c>
      <c r="L264" s="61" t="e">
        <f>#REF!</f>
        <v>#REF!</v>
      </c>
      <c r="M264" s="61" t="s">
        <v>96</v>
      </c>
    </row>
    <row r="265" spans="1:13" ht="24.75" customHeight="1" x14ac:dyDescent="0.2">
      <c r="A265" s="55">
        <v>693</v>
      </c>
      <c r="B265" s="93" t="s">
        <v>95</v>
      </c>
      <c r="C265" s="95" t="e">
        <f>#REF!</f>
        <v>#REF!</v>
      </c>
      <c r="D265" s="97" t="e">
        <f>#REF!</f>
        <v>#REF!</v>
      </c>
      <c r="E265" s="97" t="e">
        <f>#REF!</f>
        <v>#REF!</v>
      </c>
      <c r="F265" s="98" t="e">
        <f>#REF!</f>
        <v>#REF!</v>
      </c>
      <c r="G265" s="96" t="e">
        <f>#REF!</f>
        <v>#REF!</v>
      </c>
      <c r="H265" s="63" t="s">
        <v>91</v>
      </c>
      <c r="I265" s="105"/>
      <c r="J265" s="57" t="str">
        <f>'YARIŞMA BİLGİLERİ'!$F$21</f>
        <v>2005-2006-2007-2008-2009  DOĞUMLU ERKEKLER</v>
      </c>
      <c r="K265" s="106" t="str">
        <f t="shared" si="4"/>
        <v>İZMİR-TÜRKİYE’NİN EN HIZLISI İL SEÇME YARIŞLARI</v>
      </c>
      <c r="L265" s="61" t="e">
        <f>#REF!</f>
        <v>#REF!</v>
      </c>
      <c r="M265" s="61" t="s">
        <v>96</v>
      </c>
    </row>
    <row r="266" spans="1:13" ht="24.75" customHeight="1" x14ac:dyDescent="0.2">
      <c r="A266" s="55">
        <v>694</v>
      </c>
      <c r="B266" s="93" t="s">
        <v>95</v>
      </c>
      <c r="C266" s="95" t="e">
        <f>#REF!</f>
        <v>#REF!</v>
      </c>
      <c r="D266" s="97" t="e">
        <f>#REF!</f>
        <v>#REF!</v>
      </c>
      <c r="E266" s="97" t="e">
        <f>#REF!</f>
        <v>#REF!</v>
      </c>
      <c r="F266" s="98" t="e">
        <f>#REF!</f>
        <v>#REF!</v>
      </c>
      <c r="G266" s="96" t="e">
        <f>#REF!</f>
        <v>#REF!</v>
      </c>
      <c r="H266" s="63" t="s">
        <v>91</v>
      </c>
      <c r="I266" s="105"/>
      <c r="J266" s="57" t="str">
        <f>'YARIŞMA BİLGİLERİ'!$F$21</f>
        <v>2005-2006-2007-2008-2009  DOĞUMLU ERKEKLER</v>
      </c>
      <c r="K266" s="106" t="str">
        <f t="shared" si="4"/>
        <v>İZMİR-TÜRKİYE’NİN EN HIZLISI İL SEÇME YARIŞLARI</v>
      </c>
      <c r="L266" s="61" t="e">
        <f>#REF!</f>
        <v>#REF!</v>
      </c>
      <c r="M266" s="61" t="s">
        <v>96</v>
      </c>
    </row>
    <row r="267" spans="1:13" ht="24.75" customHeight="1" x14ac:dyDescent="0.2">
      <c r="A267" s="55">
        <v>695</v>
      </c>
      <c r="B267" s="93" t="s">
        <v>95</v>
      </c>
      <c r="C267" s="95" t="e">
        <f>#REF!</f>
        <v>#REF!</v>
      </c>
      <c r="D267" s="97" t="e">
        <f>#REF!</f>
        <v>#REF!</v>
      </c>
      <c r="E267" s="97" t="e">
        <f>#REF!</f>
        <v>#REF!</v>
      </c>
      <c r="F267" s="98" t="e">
        <f>#REF!</f>
        <v>#REF!</v>
      </c>
      <c r="G267" s="96" t="e">
        <f>#REF!</f>
        <v>#REF!</v>
      </c>
      <c r="H267" s="63" t="s">
        <v>91</v>
      </c>
      <c r="I267" s="105"/>
      <c r="J267" s="57" t="str">
        <f>'YARIŞMA BİLGİLERİ'!$F$21</f>
        <v>2005-2006-2007-2008-2009  DOĞUMLU ERKEKLER</v>
      </c>
      <c r="K267" s="106" t="str">
        <f t="shared" si="4"/>
        <v>İZMİR-TÜRKİYE’NİN EN HIZLISI İL SEÇME YARIŞLARI</v>
      </c>
      <c r="L267" s="61" t="e">
        <f>#REF!</f>
        <v>#REF!</v>
      </c>
      <c r="M267" s="61" t="s">
        <v>96</v>
      </c>
    </row>
    <row r="268" spans="1:13" ht="24.75" customHeight="1" x14ac:dyDescent="0.2">
      <c r="A268" s="55">
        <v>696</v>
      </c>
      <c r="B268" s="93" t="s">
        <v>95</v>
      </c>
      <c r="C268" s="95" t="e">
        <f>#REF!</f>
        <v>#REF!</v>
      </c>
      <c r="D268" s="97" t="e">
        <f>#REF!</f>
        <v>#REF!</v>
      </c>
      <c r="E268" s="97" t="e">
        <f>#REF!</f>
        <v>#REF!</v>
      </c>
      <c r="F268" s="98" t="e">
        <f>#REF!</f>
        <v>#REF!</v>
      </c>
      <c r="G268" s="96" t="e">
        <f>#REF!</f>
        <v>#REF!</v>
      </c>
      <c r="H268" s="63" t="s">
        <v>91</v>
      </c>
      <c r="I268" s="105"/>
      <c r="J268" s="57" t="str">
        <f>'YARIŞMA BİLGİLERİ'!$F$21</f>
        <v>2005-2006-2007-2008-2009  DOĞUMLU ERKEKLER</v>
      </c>
      <c r="K268" s="106" t="str">
        <f t="shared" si="4"/>
        <v>İZMİR-TÜRKİYE’NİN EN HIZLISI İL SEÇME YARIŞLARI</v>
      </c>
      <c r="L268" s="61" t="e">
        <f>#REF!</f>
        <v>#REF!</v>
      </c>
      <c r="M268" s="61" t="s">
        <v>96</v>
      </c>
    </row>
    <row r="269" spans="1:13" ht="24.75" customHeight="1" x14ac:dyDescent="0.2">
      <c r="A269" s="55">
        <v>697</v>
      </c>
      <c r="B269" s="93" t="s">
        <v>95</v>
      </c>
      <c r="C269" s="95" t="e">
        <f>#REF!</f>
        <v>#REF!</v>
      </c>
      <c r="D269" s="97" t="e">
        <f>#REF!</f>
        <v>#REF!</v>
      </c>
      <c r="E269" s="97" t="e">
        <f>#REF!</f>
        <v>#REF!</v>
      </c>
      <c r="F269" s="98" t="e">
        <f>#REF!</f>
        <v>#REF!</v>
      </c>
      <c r="G269" s="96" t="e">
        <f>#REF!</f>
        <v>#REF!</v>
      </c>
      <c r="H269" s="63" t="s">
        <v>91</v>
      </c>
      <c r="I269" s="105"/>
      <c r="J269" s="57" t="str">
        <f>'YARIŞMA BİLGİLERİ'!$F$21</f>
        <v>2005-2006-2007-2008-2009  DOĞUMLU ERKEKLER</v>
      </c>
      <c r="K269" s="106" t="str">
        <f t="shared" si="4"/>
        <v>İZMİR-TÜRKİYE’NİN EN HIZLISI İL SEÇME YARIŞLARI</v>
      </c>
      <c r="L269" s="61" t="e">
        <f>#REF!</f>
        <v>#REF!</v>
      </c>
      <c r="M269" s="61" t="s">
        <v>96</v>
      </c>
    </row>
    <row r="270" spans="1:13" ht="24.75" customHeight="1" x14ac:dyDescent="0.2">
      <c r="A270" s="55">
        <v>698</v>
      </c>
      <c r="B270" s="93" t="s">
        <v>95</v>
      </c>
      <c r="C270" s="95" t="e">
        <f>#REF!</f>
        <v>#REF!</v>
      </c>
      <c r="D270" s="97" t="e">
        <f>#REF!</f>
        <v>#REF!</v>
      </c>
      <c r="E270" s="97" t="e">
        <f>#REF!</f>
        <v>#REF!</v>
      </c>
      <c r="F270" s="98" t="e">
        <f>#REF!</f>
        <v>#REF!</v>
      </c>
      <c r="G270" s="96" t="e">
        <f>#REF!</f>
        <v>#REF!</v>
      </c>
      <c r="H270" s="63" t="s">
        <v>91</v>
      </c>
      <c r="I270" s="105"/>
      <c r="J270" s="57" t="str">
        <f>'YARIŞMA BİLGİLERİ'!$F$21</f>
        <v>2005-2006-2007-2008-2009  DOĞUMLU ERKEKLER</v>
      </c>
      <c r="K270" s="106" t="str">
        <f t="shared" si="4"/>
        <v>İZMİR-TÜRKİYE’NİN EN HIZLISI İL SEÇME YARIŞLARI</v>
      </c>
      <c r="L270" s="61" t="e">
        <f>#REF!</f>
        <v>#REF!</v>
      </c>
      <c r="M270" s="61" t="s">
        <v>96</v>
      </c>
    </row>
    <row r="271" spans="1:13" ht="24.75" customHeight="1" x14ac:dyDescent="0.2">
      <c r="A271" s="55">
        <v>699</v>
      </c>
      <c r="B271" s="93" t="s">
        <v>95</v>
      </c>
      <c r="C271" s="95" t="e">
        <f>#REF!</f>
        <v>#REF!</v>
      </c>
      <c r="D271" s="97" t="e">
        <f>#REF!</f>
        <v>#REF!</v>
      </c>
      <c r="E271" s="97" t="e">
        <f>#REF!</f>
        <v>#REF!</v>
      </c>
      <c r="F271" s="98" t="e">
        <f>#REF!</f>
        <v>#REF!</v>
      </c>
      <c r="G271" s="96" t="e">
        <f>#REF!</f>
        <v>#REF!</v>
      </c>
      <c r="H271" s="63" t="s">
        <v>91</v>
      </c>
      <c r="I271" s="105"/>
      <c r="J271" s="57" t="str">
        <f>'YARIŞMA BİLGİLERİ'!$F$21</f>
        <v>2005-2006-2007-2008-2009  DOĞUMLU ERKEKLER</v>
      </c>
      <c r="K271" s="106" t="str">
        <f t="shared" si="4"/>
        <v>İZMİR-TÜRKİYE’NİN EN HIZLISI İL SEÇME YARIŞLARI</v>
      </c>
      <c r="L271" s="61" t="e">
        <f>#REF!</f>
        <v>#REF!</v>
      </c>
      <c r="M271" s="61" t="s">
        <v>96</v>
      </c>
    </row>
    <row r="272" spans="1:13" ht="24.75" customHeight="1" x14ac:dyDescent="0.2">
      <c r="A272" s="55">
        <v>700</v>
      </c>
      <c r="B272" s="93" t="s">
        <v>95</v>
      </c>
      <c r="C272" s="95" t="e">
        <f>#REF!</f>
        <v>#REF!</v>
      </c>
      <c r="D272" s="97" t="e">
        <f>#REF!</f>
        <v>#REF!</v>
      </c>
      <c r="E272" s="97" t="e">
        <f>#REF!</f>
        <v>#REF!</v>
      </c>
      <c r="F272" s="98" t="e">
        <f>#REF!</f>
        <v>#REF!</v>
      </c>
      <c r="G272" s="96" t="e">
        <f>#REF!</f>
        <v>#REF!</v>
      </c>
      <c r="H272" s="63" t="s">
        <v>91</v>
      </c>
      <c r="I272" s="105"/>
      <c r="J272" s="57" t="str">
        <f>'YARIŞMA BİLGİLERİ'!$F$21</f>
        <v>2005-2006-2007-2008-2009  DOĞUMLU ERKEKLER</v>
      </c>
      <c r="K272" s="106" t="str">
        <f t="shared" si="4"/>
        <v>İZMİR-TÜRKİYE’NİN EN HIZLISI İL SEÇME YARIŞLARI</v>
      </c>
      <c r="L272" s="61" t="e">
        <f>#REF!</f>
        <v>#REF!</v>
      </c>
      <c r="M272" s="61" t="s">
        <v>96</v>
      </c>
    </row>
    <row r="273" spans="1:13" ht="24.75" customHeight="1" x14ac:dyDescent="0.2">
      <c r="A273" s="55">
        <v>701</v>
      </c>
      <c r="B273" s="93" t="s">
        <v>95</v>
      </c>
      <c r="C273" s="95" t="e">
        <f>#REF!</f>
        <v>#REF!</v>
      </c>
      <c r="D273" s="97" t="e">
        <f>#REF!</f>
        <v>#REF!</v>
      </c>
      <c r="E273" s="97" t="e">
        <f>#REF!</f>
        <v>#REF!</v>
      </c>
      <c r="F273" s="98" t="e">
        <f>#REF!</f>
        <v>#REF!</v>
      </c>
      <c r="G273" s="96" t="e">
        <f>#REF!</f>
        <v>#REF!</v>
      </c>
      <c r="H273" s="63" t="s">
        <v>91</v>
      </c>
      <c r="I273" s="105"/>
      <c r="J273" s="57" t="str">
        <f>'YARIŞMA BİLGİLERİ'!$F$21</f>
        <v>2005-2006-2007-2008-2009  DOĞUMLU ERKEKLER</v>
      </c>
      <c r="K273" s="106" t="str">
        <f t="shared" si="4"/>
        <v>İZMİR-TÜRKİYE’NİN EN HIZLISI İL SEÇME YARIŞLARI</v>
      </c>
      <c r="L273" s="61" t="e">
        <f>#REF!</f>
        <v>#REF!</v>
      </c>
      <c r="M273" s="61" t="s">
        <v>96</v>
      </c>
    </row>
    <row r="274" spans="1:13" ht="24.75" customHeight="1" x14ac:dyDescent="0.2">
      <c r="A274" s="55">
        <v>702</v>
      </c>
      <c r="B274" s="93" t="s">
        <v>95</v>
      </c>
      <c r="C274" s="95" t="e">
        <f>#REF!</f>
        <v>#REF!</v>
      </c>
      <c r="D274" s="97" t="e">
        <f>#REF!</f>
        <v>#REF!</v>
      </c>
      <c r="E274" s="97" t="e">
        <f>#REF!</f>
        <v>#REF!</v>
      </c>
      <c r="F274" s="98" t="e">
        <f>#REF!</f>
        <v>#REF!</v>
      </c>
      <c r="G274" s="96" t="e">
        <f>#REF!</f>
        <v>#REF!</v>
      </c>
      <c r="H274" s="63" t="s">
        <v>91</v>
      </c>
      <c r="I274" s="105"/>
      <c r="J274" s="57" t="str">
        <f>'YARIŞMA BİLGİLERİ'!$F$21</f>
        <v>2005-2006-2007-2008-2009  DOĞUMLU ERKEKLER</v>
      </c>
      <c r="K274" s="106" t="str">
        <f t="shared" si="4"/>
        <v>İZMİR-TÜRKİYE’NİN EN HIZLISI İL SEÇME YARIŞLARI</v>
      </c>
      <c r="L274" s="61" t="e">
        <f>#REF!</f>
        <v>#REF!</v>
      </c>
      <c r="M274" s="61" t="s">
        <v>96</v>
      </c>
    </row>
    <row r="275" spans="1:13" ht="24.75" customHeight="1" x14ac:dyDescent="0.2">
      <c r="A275" s="55">
        <v>737</v>
      </c>
      <c r="B275" s="93" t="s">
        <v>95</v>
      </c>
      <c r="C275" s="95" t="e">
        <f>#REF!</f>
        <v>#REF!</v>
      </c>
      <c r="D275" s="97" t="e">
        <f>#REF!</f>
        <v>#REF!</v>
      </c>
      <c r="E275" s="97" t="e">
        <f>#REF!</f>
        <v>#REF!</v>
      </c>
      <c r="F275" s="98" t="e">
        <f>#REF!</f>
        <v>#REF!</v>
      </c>
      <c r="G275" s="96" t="e">
        <f>#REF!</f>
        <v>#REF!</v>
      </c>
      <c r="H275" s="63" t="s">
        <v>91</v>
      </c>
      <c r="I275" s="105"/>
      <c r="J275" s="57" t="str">
        <f>'YARIŞMA BİLGİLERİ'!$F$21</f>
        <v>2005-2006-2007-2008-2009  DOĞUMLU ERKEKLER</v>
      </c>
      <c r="K275" s="106" t="str">
        <f t="shared" si="4"/>
        <v>İZMİR-TÜRKİYE’NİN EN HIZLISI İL SEÇME YARIŞLARI</v>
      </c>
      <c r="L275" s="61" t="e">
        <f>#REF!</f>
        <v>#REF!</v>
      </c>
      <c r="M275" s="61" t="s">
        <v>96</v>
      </c>
    </row>
    <row r="276" spans="1:13" ht="24.75" customHeight="1" x14ac:dyDescent="0.2">
      <c r="A276" s="55">
        <v>738</v>
      </c>
      <c r="B276" s="93" t="s">
        <v>95</v>
      </c>
      <c r="C276" s="95" t="e">
        <f>#REF!</f>
        <v>#REF!</v>
      </c>
      <c r="D276" s="97" t="e">
        <f>#REF!</f>
        <v>#REF!</v>
      </c>
      <c r="E276" s="97" t="e">
        <f>#REF!</f>
        <v>#REF!</v>
      </c>
      <c r="F276" s="98" t="e">
        <f>#REF!</f>
        <v>#REF!</v>
      </c>
      <c r="G276" s="96" t="e">
        <f>#REF!</f>
        <v>#REF!</v>
      </c>
      <c r="H276" s="63" t="s">
        <v>91</v>
      </c>
      <c r="I276" s="105"/>
      <c r="J276" s="57" t="str">
        <f>'YARIŞMA BİLGİLERİ'!$F$21</f>
        <v>2005-2006-2007-2008-2009  DOĞUMLU ERKEKLER</v>
      </c>
      <c r="K276" s="106" t="str">
        <f t="shared" si="4"/>
        <v>İZMİR-TÜRKİYE’NİN EN HIZLISI İL SEÇME YARIŞLARI</v>
      </c>
      <c r="L276" s="61" t="e">
        <f>#REF!</f>
        <v>#REF!</v>
      </c>
      <c r="M276" s="61" t="s">
        <v>96</v>
      </c>
    </row>
    <row r="277" spans="1:13" ht="24.75" customHeight="1" x14ac:dyDescent="0.2">
      <c r="A277" s="55">
        <v>739</v>
      </c>
      <c r="B277" s="93" t="s">
        <v>95</v>
      </c>
      <c r="C277" s="95" t="e">
        <f>#REF!</f>
        <v>#REF!</v>
      </c>
      <c r="D277" s="97" t="e">
        <f>#REF!</f>
        <v>#REF!</v>
      </c>
      <c r="E277" s="97" t="e">
        <f>#REF!</f>
        <v>#REF!</v>
      </c>
      <c r="F277" s="98" t="e">
        <f>#REF!</f>
        <v>#REF!</v>
      </c>
      <c r="G277" s="96" t="e">
        <f>#REF!</f>
        <v>#REF!</v>
      </c>
      <c r="H277" s="63" t="s">
        <v>91</v>
      </c>
      <c r="I277" s="105"/>
      <c r="J277" s="57" t="str">
        <f>'YARIŞMA BİLGİLERİ'!$F$21</f>
        <v>2005-2006-2007-2008-2009  DOĞUMLU ERKEKLER</v>
      </c>
      <c r="K277" s="106" t="str">
        <f t="shared" si="4"/>
        <v>İZMİR-TÜRKİYE’NİN EN HIZLISI İL SEÇME YARIŞLARI</v>
      </c>
      <c r="L277" s="61" t="e">
        <f>#REF!</f>
        <v>#REF!</v>
      </c>
      <c r="M277" s="61" t="s">
        <v>96</v>
      </c>
    </row>
    <row r="278" spans="1:13" ht="24.75" customHeight="1" x14ac:dyDescent="0.2">
      <c r="A278" s="55">
        <v>740</v>
      </c>
      <c r="B278" s="93" t="s">
        <v>95</v>
      </c>
      <c r="C278" s="95" t="e">
        <f>#REF!</f>
        <v>#REF!</v>
      </c>
      <c r="D278" s="97" t="e">
        <f>#REF!</f>
        <v>#REF!</v>
      </c>
      <c r="E278" s="97" t="e">
        <f>#REF!</f>
        <v>#REF!</v>
      </c>
      <c r="F278" s="98" t="e">
        <f>#REF!</f>
        <v>#REF!</v>
      </c>
      <c r="G278" s="96" t="e">
        <f>#REF!</f>
        <v>#REF!</v>
      </c>
      <c r="H278" s="63" t="s">
        <v>91</v>
      </c>
      <c r="I278" s="105"/>
      <c r="J278" s="57" t="str">
        <f>'YARIŞMA BİLGİLERİ'!$F$21</f>
        <v>2005-2006-2007-2008-2009  DOĞUMLU ERKEKLER</v>
      </c>
      <c r="K278" s="106" t="str">
        <f t="shared" si="4"/>
        <v>İZMİR-TÜRKİYE’NİN EN HIZLISI İL SEÇME YARIŞLARI</v>
      </c>
      <c r="L278" s="61" t="e">
        <f>#REF!</f>
        <v>#REF!</v>
      </c>
      <c r="M278" s="61" t="s">
        <v>96</v>
      </c>
    </row>
    <row r="279" spans="1:13" ht="24.75" customHeight="1" x14ac:dyDescent="0.2">
      <c r="A279" s="55">
        <v>741</v>
      </c>
      <c r="B279" s="93" t="s">
        <v>95</v>
      </c>
      <c r="C279" s="95" t="e">
        <f>#REF!</f>
        <v>#REF!</v>
      </c>
      <c r="D279" s="97" t="e">
        <f>#REF!</f>
        <v>#REF!</v>
      </c>
      <c r="E279" s="97" t="e">
        <f>#REF!</f>
        <v>#REF!</v>
      </c>
      <c r="F279" s="98" t="e">
        <f>#REF!</f>
        <v>#REF!</v>
      </c>
      <c r="G279" s="96" t="e">
        <f>#REF!</f>
        <v>#REF!</v>
      </c>
      <c r="H279" s="63" t="s">
        <v>91</v>
      </c>
      <c r="I279" s="105"/>
      <c r="J279" s="57" t="str">
        <f>'YARIŞMA BİLGİLERİ'!$F$21</f>
        <v>2005-2006-2007-2008-2009  DOĞUMLU ERKEKLER</v>
      </c>
      <c r="K279" s="106" t="str">
        <f t="shared" si="4"/>
        <v>İZMİR-TÜRKİYE’NİN EN HIZLISI İL SEÇME YARIŞLARI</v>
      </c>
      <c r="L279" s="61" t="e">
        <f>#REF!</f>
        <v>#REF!</v>
      </c>
      <c r="M279" s="61" t="s">
        <v>96</v>
      </c>
    </row>
    <row r="280" spans="1:13" ht="24.75" customHeight="1" x14ac:dyDescent="0.2">
      <c r="A280" s="55">
        <v>742</v>
      </c>
      <c r="B280" s="93" t="s">
        <v>95</v>
      </c>
      <c r="C280" s="95" t="e">
        <f>#REF!</f>
        <v>#REF!</v>
      </c>
      <c r="D280" s="97" t="e">
        <f>#REF!</f>
        <v>#REF!</v>
      </c>
      <c r="E280" s="97" t="e">
        <f>#REF!</f>
        <v>#REF!</v>
      </c>
      <c r="F280" s="98" t="e">
        <f>#REF!</f>
        <v>#REF!</v>
      </c>
      <c r="G280" s="96" t="e">
        <f>#REF!</f>
        <v>#REF!</v>
      </c>
      <c r="H280" s="63" t="s">
        <v>91</v>
      </c>
      <c r="I280" s="105"/>
      <c r="J280" s="57" t="str">
        <f>'YARIŞMA BİLGİLERİ'!$F$21</f>
        <v>2005-2006-2007-2008-2009  DOĞUMLU ERKEKLER</v>
      </c>
      <c r="K280" s="106" t="str">
        <f t="shared" si="4"/>
        <v>İZMİR-TÜRKİYE’NİN EN HIZLISI İL SEÇME YARIŞLARI</v>
      </c>
      <c r="L280" s="61" t="e">
        <f>#REF!</f>
        <v>#REF!</v>
      </c>
      <c r="M280" s="61" t="s">
        <v>96</v>
      </c>
    </row>
    <row r="281" spans="1:13" ht="24.75" customHeight="1" x14ac:dyDescent="0.2">
      <c r="A281" s="55">
        <v>743</v>
      </c>
      <c r="B281" s="93" t="s">
        <v>95</v>
      </c>
      <c r="C281" s="95" t="e">
        <f>#REF!</f>
        <v>#REF!</v>
      </c>
      <c r="D281" s="97" t="e">
        <f>#REF!</f>
        <v>#REF!</v>
      </c>
      <c r="E281" s="97" t="e">
        <f>#REF!</f>
        <v>#REF!</v>
      </c>
      <c r="F281" s="98" t="e">
        <f>#REF!</f>
        <v>#REF!</v>
      </c>
      <c r="G281" s="96" t="e">
        <f>#REF!</f>
        <v>#REF!</v>
      </c>
      <c r="H281" s="63" t="s">
        <v>91</v>
      </c>
      <c r="I281" s="105"/>
      <c r="J281" s="57" t="str">
        <f>'YARIŞMA BİLGİLERİ'!$F$21</f>
        <v>2005-2006-2007-2008-2009  DOĞUMLU ERKEKLER</v>
      </c>
      <c r="K281" s="106" t="str">
        <f t="shared" si="4"/>
        <v>İZMİR-TÜRKİYE’NİN EN HIZLISI İL SEÇME YARIŞLARI</v>
      </c>
      <c r="L281" s="61" t="e">
        <f>#REF!</f>
        <v>#REF!</v>
      </c>
      <c r="M281" s="61" t="s">
        <v>96</v>
      </c>
    </row>
    <row r="282" spans="1:13" ht="24.75" customHeight="1" x14ac:dyDescent="0.2">
      <c r="A282" s="55">
        <v>744</v>
      </c>
      <c r="B282" s="93" t="s">
        <v>95</v>
      </c>
      <c r="C282" s="95" t="e">
        <f>#REF!</f>
        <v>#REF!</v>
      </c>
      <c r="D282" s="97" t="e">
        <f>#REF!</f>
        <v>#REF!</v>
      </c>
      <c r="E282" s="97" t="e">
        <f>#REF!</f>
        <v>#REF!</v>
      </c>
      <c r="F282" s="98" t="e">
        <f>#REF!</f>
        <v>#REF!</v>
      </c>
      <c r="G282" s="96" t="e">
        <f>#REF!</f>
        <v>#REF!</v>
      </c>
      <c r="H282" s="63" t="s">
        <v>91</v>
      </c>
      <c r="I282" s="105"/>
      <c r="J282" s="57" t="str">
        <f>'YARIŞMA BİLGİLERİ'!$F$21</f>
        <v>2005-2006-2007-2008-2009  DOĞUMLU ERKEKLER</v>
      </c>
      <c r="K282" s="106" t="str">
        <f t="shared" si="4"/>
        <v>İZMİR-TÜRKİYE’NİN EN HIZLISI İL SEÇME YARIŞLARI</v>
      </c>
      <c r="L282" s="61" t="e">
        <f>#REF!</f>
        <v>#REF!</v>
      </c>
      <c r="M282" s="61" t="s">
        <v>96</v>
      </c>
    </row>
    <row r="283" spans="1:13" ht="24.75" customHeight="1" x14ac:dyDescent="0.2">
      <c r="A283" s="55">
        <v>745</v>
      </c>
      <c r="B283" s="93" t="s">
        <v>95</v>
      </c>
      <c r="C283" s="95" t="e">
        <f>#REF!</f>
        <v>#REF!</v>
      </c>
      <c r="D283" s="97" t="e">
        <f>#REF!</f>
        <v>#REF!</v>
      </c>
      <c r="E283" s="97" t="e">
        <f>#REF!</f>
        <v>#REF!</v>
      </c>
      <c r="F283" s="98" t="e">
        <f>#REF!</f>
        <v>#REF!</v>
      </c>
      <c r="G283" s="96" t="e">
        <f>#REF!</f>
        <v>#REF!</v>
      </c>
      <c r="H283" s="63" t="s">
        <v>91</v>
      </c>
      <c r="I283" s="105"/>
      <c r="J283" s="57" t="str">
        <f>'YARIŞMA BİLGİLERİ'!$F$21</f>
        <v>2005-2006-2007-2008-2009  DOĞUMLU ERKEKLER</v>
      </c>
      <c r="K283" s="106" t="str">
        <f t="shared" ref="K283:K346" si="5">CONCATENATE(K$1,"-",A$1)</f>
        <v>İZMİR-TÜRKİYE’NİN EN HIZLISI İL SEÇME YARIŞLARI</v>
      </c>
      <c r="L283" s="61" t="e">
        <f>#REF!</f>
        <v>#REF!</v>
      </c>
      <c r="M283" s="61" t="s">
        <v>96</v>
      </c>
    </row>
    <row r="284" spans="1:13" ht="24.75" customHeight="1" x14ac:dyDescent="0.2">
      <c r="A284" s="55">
        <v>746</v>
      </c>
      <c r="B284" s="93" t="s">
        <v>95</v>
      </c>
      <c r="C284" s="95" t="e">
        <f>#REF!</f>
        <v>#REF!</v>
      </c>
      <c r="D284" s="97" t="e">
        <f>#REF!</f>
        <v>#REF!</v>
      </c>
      <c r="E284" s="97" t="e">
        <f>#REF!</f>
        <v>#REF!</v>
      </c>
      <c r="F284" s="98" t="e">
        <f>#REF!</f>
        <v>#REF!</v>
      </c>
      <c r="G284" s="96" t="e">
        <f>#REF!</f>
        <v>#REF!</v>
      </c>
      <c r="H284" s="63" t="s">
        <v>91</v>
      </c>
      <c r="I284" s="105"/>
      <c r="J284" s="57" t="str">
        <f>'YARIŞMA BİLGİLERİ'!$F$21</f>
        <v>2005-2006-2007-2008-2009  DOĞUMLU ERKEKLER</v>
      </c>
      <c r="K284" s="106" t="str">
        <f t="shared" si="5"/>
        <v>İZMİR-TÜRKİYE’NİN EN HIZLISI İL SEÇME YARIŞLARI</v>
      </c>
      <c r="L284" s="61" t="e">
        <f>#REF!</f>
        <v>#REF!</v>
      </c>
      <c r="M284" s="61" t="s">
        <v>96</v>
      </c>
    </row>
    <row r="285" spans="1:13" ht="24.75" customHeight="1" x14ac:dyDescent="0.2">
      <c r="A285" s="55">
        <v>747</v>
      </c>
      <c r="B285" s="93" t="s">
        <v>95</v>
      </c>
      <c r="C285" s="95" t="e">
        <f>#REF!</f>
        <v>#REF!</v>
      </c>
      <c r="D285" s="97" t="e">
        <f>#REF!</f>
        <v>#REF!</v>
      </c>
      <c r="E285" s="97" t="e">
        <f>#REF!</f>
        <v>#REF!</v>
      </c>
      <c r="F285" s="98" t="e">
        <f>#REF!</f>
        <v>#REF!</v>
      </c>
      <c r="G285" s="96" t="e">
        <f>#REF!</f>
        <v>#REF!</v>
      </c>
      <c r="H285" s="63" t="s">
        <v>91</v>
      </c>
      <c r="I285" s="105"/>
      <c r="J285" s="57" t="str">
        <f>'YARIŞMA BİLGİLERİ'!$F$21</f>
        <v>2005-2006-2007-2008-2009  DOĞUMLU ERKEKLER</v>
      </c>
      <c r="K285" s="106" t="str">
        <f t="shared" si="5"/>
        <v>İZMİR-TÜRKİYE’NİN EN HIZLISI İL SEÇME YARIŞLARI</v>
      </c>
      <c r="L285" s="61" t="e">
        <f>#REF!</f>
        <v>#REF!</v>
      </c>
      <c r="M285" s="61" t="s">
        <v>96</v>
      </c>
    </row>
    <row r="286" spans="1:13" ht="24.75" customHeight="1" x14ac:dyDescent="0.2">
      <c r="A286" s="55">
        <v>748</v>
      </c>
      <c r="B286" s="93" t="s">
        <v>95</v>
      </c>
      <c r="C286" s="95" t="e">
        <f>#REF!</f>
        <v>#REF!</v>
      </c>
      <c r="D286" s="97" t="e">
        <f>#REF!</f>
        <v>#REF!</v>
      </c>
      <c r="E286" s="97" t="e">
        <f>#REF!</f>
        <v>#REF!</v>
      </c>
      <c r="F286" s="98" t="e">
        <f>#REF!</f>
        <v>#REF!</v>
      </c>
      <c r="G286" s="96" t="e">
        <f>#REF!</f>
        <v>#REF!</v>
      </c>
      <c r="H286" s="63" t="s">
        <v>91</v>
      </c>
      <c r="I286" s="105"/>
      <c r="J286" s="57" t="str">
        <f>'YARIŞMA BİLGİLERİ'!$F$21</f>
        <v>2005-2006-2007-2008-2009  DOĞUMLU ERKEKLER</v>
      </c>
      <c r="K286" s="106" t="str">
        <f t="shared" si="5"/>
        <v>İZMİR-TÜRKİYE’NİN EN HIZLISI İL SEÇME YARIŞLARI</v>
      </c>
      <c r="L286" s="61" t="e">
        <f>#REF!</f>
        <v>#REF!</v>
      </c>
      <c r="M286" s="61" t="s">
        <v>96</v>
      </c>
    </row>
    <row r="287" spans="1:13" ht="24.75" customHeight="1" x14ac:dyDescent="0.2">
      <c r="A287" s="55">
        <v>749</v>
      </c>
      <c r="B287" s="93" t="s">
        <v>95</v>
      </c>
      <c r="C287" s="95" t="e">
        <f>#REF!</f>
        <v>#REF!</v>
      </c>
      <c r="D287" s="97" t="e">
        <f>#REF!</f>
        <v>#REF!</v>
      </c>
      <c r="E287" s="97" t="e">
        <f>#REF!</f>
        <v>#REF!</v>
      </c>
      <c r="F287" s="98" t="e">
        <f>#REF!</f>
        <v>#REF!</v>
      </c>
      <c r="G287" s="96" t="e">
        <f>#REF!</f>
        <v>#REF!</v>
      </c>
      <c r="H287" s="63" t="s">
        <v>91</v>
      </c>
      <c r="I287" s="105"/>
      <c r="J287" s="57" t="str">
        <f>'YARIŞMA BİLGİLERİ'!$F$21</f>
        <v>2005-2006-2007-2008-2009  DOĞUMLU ERKEKLER</v>
      </c>
      <c r="K287" s="106" t="str">
        <f t="shared" si="5"/>
        <v>İZMİR-TÜRKİYE’NİN EN HIZLISI İL SEÇME YARIŞLARI</v>
      </c>
      <c r="L287" s="61" t="e">
        <f>#REF!</f>
        <v>#REF!</v>
      </c>
      <c r="M287" s="61" t="s">
        <v>96</v>
      </c>
    </row>
    <row r="288" spans="1:13" ht="24.75" customHeight="1" x14ac:dyDescent="0.2">
      <c r="A288" s="55">
        <v>750</v>
      </c>
      <c r="B288" s="93" t="s">
        <v>95</v>
      </c>
      <c r="C288" s="95" t="e">
        <f>#REF!</f>
        <v>#REF!</v>
      </c>
      <c r="D288" s="97" t="e">
        <f>#REF!</f>
        <v>#REF!</v>
      </c>
      <c r="E288" s="97" t="e">
        <f>#REF!</f>
        <v>#REF!</v>
      </c>
      <c r="F288" s="98" t="e">
        <f>#REF!</f>
        <v>#REF!</v>
      </c>
      <c r="G288" s="96" t="e">
        <f>#REF!</f>
        <v>#REF!</v>
      </c>
      <c r="H288" s="63" t="s">
        <v>91</v>
      </c>
      <c r="I288" s="105"/>
      <c r="J288" s="57" t="str">
        <f>'YARIŞMA BİLGİLERİ'!$F$21</f>
        <v>2005-2006-2007-2008-2009  DOĞUMLU ERKEKLER</v>
      </c>
      <c r="K288" s="106" t="str">
        <f t="shared" si="5"/>
        <v>İZMİR-TÜRKİYE’NİN EN HIZLISI İL SEÇME YARIŞLARI</v>
      </c>
      <c r="L288" s="61" t="e">
        <f>#REF!</f>
        <v>#REF!</v>
      </c>
      <c r="M288" s="61" t="s">
        <v>96</v>
      </c>
    </row>
    <row r="289" spans="1:13" ht="24.75" customHeight="1" x14ac:dyDescent="0.2">
      <c r="A289" s="55">
        <v>751</v>
      </c>
      <c r="B289" s="93" t="s">
        <v>95</v>
      </c>
      <c r="C289" s="95" t="e">
        <f>#REF!</f>
        <v>#REF!</v>
      </c>
      <c r="D289" s="97" t="e">
        <f>#REF!</f>
        <v>#REF!</v>
      </c>
      <c r="E289" s="97" t="e">
        <f>#REF!</f>
        <v>#REF!</v>
      </c>
      <c r="F289" s="98" t="e">
        <f>#REF!</f>
        <v>#REF!</v>
      </c>
      <c r="G289" s="96" t="e">
        <f>#REF!</f>
        <v>#REF!</v>
      </c>
      <c r="H289" s="63" t="s">
        <v>91</v>
      </c>
      <c r="I289" s="105"/>
      <c r="J289" s="57" t="str">
        <f>'YARIŞMA BİLGİLERİ'!$F$21</f>
        <v>2005-2006-2007-2008-2009  DOĞUMLU ERKEKLER</v>
      </c>
      <c r="K289" s="106" t="str">
        <f t="shared" si="5"/>
        <v>İZMİR-TÜRKİYE’NİN EN HIZLISI İL SEÇME YARIŞLARI</v>
      </c>
      <c r="L289" s="61" t="e">
        <f>#REF!</f>
        <v>#REF!</v>
      </c>
      <c r="M289" s="61" t="s">
        <v>96</v>
      </c>
    </row>
    <row r="290" spans="1:13" ht="24.75" customHeight="1" x14ac:dyDescent="0.2">
      <c r="A290" s="55">
        <v>752</v>
      </c>
      <c r="B290" s="93" t="s">
        <v>104</v>
      </c>
      <c r="C290" s="95" t="e">
        <f>#REF!</f>
        <v>#REF!</v>
      </c>
      <c r="D290" s="97" t="e">
        <f>#REF!</f>
        <v>#REF!</v>
      </c>
      <c r="E290" s="97" t="e">
        <f>#REF!</f>
        <v>#REF!</v>
      </c>
      <c r="F290" s="98" t="e">
        <f>#REF!</f>
        <v>#REF!</v>
      </c>
      <c r="G290" s="96" t="e">
        <f>#REF!</f>
        <v>#REF!</v>
      </c>
      <c r="H290" s="63" t="s">
        <v>97</v>
      </c>
      <c r="I290" s="105"/>
      <c r="J290" s="57" t="str">
        <f>'YARIŞMA BİLGİLERİ'!$F$21</f>
        <v>2005-2006-2007-2008-2009  DOĞUMLU ERKEKLER</v>
      </c>
      <c r="K290" s="106" t="str">
        <f t="shared" si="5"/>
        <v>İZMİR-TÜRKİYE’NİN EN HIZLISI İL SEÇME YARIŞLARI</v>
      </c>
      <c r="L290" s="61" t="e">
        <f>#REF!</f>
        <v>#REF!</v>
      </c>
      <c r="M290" s="61" t="s">
        <v>96</v>
      </c>
    </row>
    <row r="291" spans="1:13" ht="24.75" customHeight="1" x14ac:dyDescent="0.2">
      <c r="A291" s="55">
        <v>753</v>
      </c>
      <c r="B291" s="93" t="s">
        <v>104</v>
      </c>
      <c r="C291" s="95" t="e">
        <f>#REF!</f>
        <v>#REF!</v>
      </c>
      <c r="D291" s="97" t="e">
        <f>#REF!</f>
        <v>#REF!</v>
      </c>
      <c r="E291" s="97" t="e">
        <f>#REF!</f>
        <v>#REF!</v>
      </c>
      <c r="F291" s="98" t="e">
        <f>#REF!</f>
        <v>#REF!</v>
      </c>
      <c r="G291" s="96" t="e">
        <f>#REF!</f>
        <v>#REF!</v>
      </c>
      <c r="H291" s="63" t="s">
        <v>97</v>
      </c>
      <c r="I291" s="105"/>
      <c r="J291" s="57" t="str">
        <f>'YARIŞMA BİLGİLERİ'!$F$21</f>
        <v>2005-2006-2007-2008-2009  DOĞUMLU ERKEKLER</v>
      </c>
      <c r="K291" s="106" t="str">
        <f t="shared" si="5"/>
        <v>İZMİR-TÜRKİYE’NİN EN HIZLISI İL SEÇME YARIŞLARI</v>
      </c>
      <c r="L291" s="61" t="e">
        <f>#REF!</f>
        <v>#REF!</v>
      </c>
      <c r="M291" s="61" t="s">
        <v>96</v>
      </c>
    </row>
    <row r="292" spans="1:13" ht="24.75" customHeight="1" x14ac:dyDescent="0.2">
      <c r="A292" s="55">
        <v>754</v>
      </c>
      <c r="B292" s="93" t="s">
        <v>104</v>
      </c>
      <c r="C292" s="95" t="e">
        <f>#REF!</f>
        <v>#REF!</v>
      </c>
      <c r="D292" s="97" t="e">
        <f>#REF!</f>
        <v>#REF!</v>
      </c>
      <c r="E292" s="97" t="e">
        <f>#REF!</f>
        <v>#REF!</v>
      </c>
      <c r="F292" s="98" t="e">
        <f>#REF!</f>
        <v>#REF!</v>
      </c>
      <c r="G292" s="96" t="e">
        <f>#REF!</f>
        <v>#REF!</v>
      </c>
      <c r="H292" s="63" t="s">
        <v>97</v>
      </c>
      <c r="I292" s="105"/>
      <c r="J292" s="57" t="str">
        <f>'YARIŞMA BİLGİLERİ'!$F$21</f>
        <v>2005-2006-2007-2008-2009  DOĞUMLU ERKEKLER</v>
      </c>
      <c r="K292" s="106" t="str">
        <f t="shared" si="5"/>
        <v>İZMİR-TÜRKİYE’NİN EN HIZLISI İL SEÇME YARIŞLARI</v>
      </c>
      <c r="L292" s="61" t="e">
        <f>#REF!</f>
        <v>#REF!</v>
      </c>
      <c r="M292" s="61" t="s">
        <v>96</v>
      </c>
    </row>
    <row r="293" spans="1:13" ht="24.75" customHeight="1" x14ac:dyDescent="0.2">
      <c r="A293" s="55">
        <v>755</v>
      </c>
      <c r="B293" s="93" t="s">
        <v>104</v>
      </c>
      <c r="C293" s="95" t="e">
        <f>#REF!</f>
        <v>#REF!</v>
      </c>
      <c r="D293" s="97" t="e">
        <f>#REF!</f>
        <v>#REF!</v>
      </c>
      <c r="E293" s="97" t="e">
        <f>#REF!</f>
        <v>#REF!</v>
      </c>
      <c r="F293" s="98" t="e">
        <f>#REF!</f>
        <v>#REF!</v>
      </c>
      <c r="G293" s="96" t="e">
        <f>#REF!</f>
        <v>#REF!</v>
      </c>
      <c r="H293" s="63" t="s">
        <v>97</v>
      </c>
      <c r="I293" s="105"/>
      <c r="J293" s="57" t="str">
        <f>'YARIŞMA BİLGİLERİ'!$F$21</f>
        <v>2005-2006-2007-2008-2009  DOĞUMLU ERKEKLER</v>
      </c>
      <c r="K293" s="106" t="str">
        <f t="shared" si="5"/>
        <v>İZMİR-TÜRKİYE’NİN EN HIZLISI İL SEÇME YARIŞLARI</v>
      </c>
      <c r="L293" s="61" t="e">
        <f>#REF!</f>
        <v>#REF!</v>
      </c>
      <c r="M293" s="61" t="s">
        <v>96</v>
      </c>
    </row>
    <row r="294" spans="1:13" ht="24.75" customHeight="1" x14ac:dyDescent="0.2">
      <c r="A294" s="55">
        <v>756</v>
      </c>
      <c r="B294" s="93" t="s">
        <v>104</v>
      </c>
      <c r="C294" s="95" t="e">
        <f>#REF!</f>
        <v>#REF!</v>
      </c>
      <c r="D294" s="97" t="e">
        <f>#REF!</f>
        <v>#REF!</v>
      </c>
      <c r="E294" s="97" t="e">
        <f>#REF!</f>
        <v>#REF!</v>
      </c>
      <c r="F294" s="98" t="e">
        <f>#REF!</f>
        <v>#REF!</v>
      </c>
      <c r="G294" s="96" t="e">
        <f>#REF!</f>
        <v>#REF!</v>
      </c>
      <c r="H294" s="63" t="s">
        <v>97</v>
      </c>
      <c r="I294" s="105"/>
      <c r="J294" s="57" t="str">
        <f>'YARIŞMA BİLGİLERİ'!$F$21</f>
        <v>2005-2006-2007-2008-2009  DOĞUMLU ERKEKLER</v>
      </c>
      <c r="K294" s="106" t="str">
        <f t="shared" si="5"/>
        <v>İZMİR-TÜRKİYE’NİN EN HIZLISI İL SEÇME YARIŞLARI</v>
      </c>
      <c r="L294" s="61" t="e">
        <f>#REF!</f>
        <v>#REF!</v>
      </c>
      <c r="M294" s="61" t="s">
        <v>96</v>
      </c>
    </row>
    <row r="295" spans="1:13" ht="24.75" customHeight="1" x14ac:dyDescent="0.2">
      <c r="A295" s="55">
        <v>757</v>
      </c>
      <c r="B295" s="93" t="s">
        <v>104</v>
      </c>
      <c r="C295" s="95" t="e">
        <f>#REF!</f>
        <v>#REF!</v>
      </c>
      <c r="D295" s="97" t="e">
        <f>#REF!</f>
        <v>#REF!</v>
      </c>
      <c r="E295" s="97" t="e">
        <f>#REF!</f>
        <v>#REF!</v>
      </c>
      <c r="F295" s="98" t="e">
        <f>#REF!</f>
        <v>#REF!</v>
      </c>
      <c r="G295" s="96" t="e">
        <f>#REF!</f>
        <v>#REF!</v>
      </c>
      <c r="H295" s="63" t="s">
        <v>97</v>
      </c>
      <c r="I295" s="105"/>
      <c r="J295" s="57" t="str">
        <f>'YARIŞMA BİLGİLERİ'!$F$21</f>
        <v>2005-2006-2007-2008-2009  DOĞUMLU ERKEKLER</v>
      </c>
      <c r="K295" s="106" t="str">
        <f t="shared" si="5"/>
        <v>İZMİR-TÜRKİYE’NİN EN HIZLISI İL SEÇME YARIŞLARI</v>
      </c>
      <c r="L295" s="61" t="e">
        <f>#REF!</f>
        <v>#REF!</v>
      </c>
      <c r="M295" s="61" t="s">
        <v>96</v>
      </c>
    </row>
    <row r="296" spans="1:13" ht="24.75" customHeight="1" x14ac:dyDescent="0.2">
      <c r="A296" s="55">
        <v>758</v>
      </c>
      <c r="B296" s="93" t="s">
        <v>104</v>
      </c>
      <c r="C296" s="95" t="e">
        <f>#REF!</f>
        <v>#REF!</v>
      </c>
      <c r="D296" s="97" t="e">
        <f>#REF!</f>
        <v>#REF!</v>
      </c>
      <c r="E296" s="97" t="e">
        <f>#REF!</f>
        <v>#REF!</v>
      </c>
      <c r="F296" s="98" t="e">
        <f>#REF!</f>
        <v>#REF!</v>
      </c>
      <c r="G296" s="96" t="e">
        <f>#REF!</f>
        <v>#REF!</v>
      </c>
      <c r="H296" s="63" t="s">
        <v>97</v>
      </c>
      <c r="I296" s="105"/>
      <c r="J296" s="57" t="str">
        <f>'YARIŞMA BİLGİLERİ'!$F$21</f>
        <v>2005-2006-2007-2008-2009  DOĞUMLU ERKEKLER</v>
      </c>
      <c r="K296" s="106" t="str">
        <f t="shared" si="5"/>
        <v>İZMİR-TÜRKİYE’NİN EN HIZLISI İL SEÇME YARIŞLARI</v>
      </c>
      <c r="L296" s="61" t="e">
        <f>#REF!</f>
        <v>#REF!</v>
      </c>
      <c r="M296" s="61" t="s">
        <v>96</v>
      </c>
    </row>
    <row r="297" spans="1:13" ht="24.75" customHeight="1" x14ac:dyDescent="0.2">
      <c r="A297" s="55">
        <v>759</v>
      </c>
      <c r="B297" s="93" t="s">
        <v>104</v>
      </c>
      <c r="C297" s="95" t="e">
        <f>#REF!</f>
        <v>#REF!</v>
      </c>
      <c r="D297" s="97" t="e">
        <f>#REF!</f>
        <v>#REF!</v>
      </c>
      <c r="E297" s="97" t="e">
        <f>#REF!</f>
        <v>#REF!</v>
      </c>
      <c r="F297" s="98" t="e">
        <f>#REF!</f>
        <v>#REF!</v>
      </c>
      <c r="G297" s="96" t="e">
        <f>#REF!</f>
        <v>#REF!</v>
      </c>
      <c r="H297" s="63" t="s">
        <v>97</v>
      </c>
      <c r="I297" s="105"/>
      <c r="J297" s="57" t="str">
        <f>'YARIŞMA BİLGİLERİ'!$F$21</f>
        <v>2005-2006-2007-2008-2009  DOĞUMLU ERKEKLER</v>
      </c>
      <c r="K297" s="106" t="str">
        <f t="shared" si="5"/>
        <v>İZMİR-TÜRKİYE’NİN EN HIZLISI İL SEÇME YARIŞLARI</v>
      </c>
      <c r="L297" s="61" t="e">
        <f>#REF!</f>
        <v>#REF!</v>
      </c>
      <c r="M297" s="61" t="s">
        <v>96</v>
      </c>
    </row>
    <row r="298" spans="1:13" ht="24.75" customHeight="1" x14ac:dyDescent="0.2">
      <c r="A298" s="55">
        <v>760</v>
      </c>
      <c r="B298" s="93" t="s">
        <v>104</v>
      </c>
      <c r="C298" s="95" t="e">
        <f>#REF!</f>
        <v>#REF!</v>
      </c>
      <c r="D298" s="97" t="e">
        <f>#REF!</f>
        <v>#REF!</v>
      </c>
      <c r="E298" s="97" t="e">
        <f>#REF!</f>
        <v>#REF!</v>
      </c>
      <c r="F298" s="98" t="e">
        <f>#REF!</f>
        <v>#REF!</v>
      </c>
      <c r="G298" s="96" t="e">
        <f>#REF!</f>
        <v>#REF!</v>
      </c>
      <c r="H298" s="63" t="s">
        <v>97</v>
      </c>
      <c r="I298" s="105"/>
      <c r="J298" s="57" t="str">
        <f>'YARIŞMA BİLGİLERİ'!$F$21</f>
        <v>2005-2006-2007-2008-2009  DOĞUMLU ERKEKLER</v>
      </c>
      <c r="K298" s="106" t="str">
        <f t="shared" si="5"/>
        <v>İZMİR-TÜRKİYE’NİN EN HIZLISI İL SEÇME YARIŞLARI</v>
      </c>
      <c r="L298" s="61" t="e">
        <f>#REF!</f>
        <v>#REF!</v>
      </c>
      <c r="M298" s="61" t="s">
        <v>96</v>
      </c>
    </row>
    <row r="299" spans="1:13" ht="24.75" customHeight="1" x14ac:dyDescent="0.2">
      <c r="A299" s="55">
        <v>761</v>
      </c>
      <c r="B299" s="93" t="s">
        <v>104</v>
      </c>
      <c r="C299" s="95" t="e">
        <f>#REF!</f>
        <v>#REF!</v>
      </c>
      <c r="D299" s="97" t="e">
        <f>#REF!</f>
        <v>#REF!</v>
      </c>
      <c r="E299" s="97" t="e">
        <f>#REF!</f>
        <v>#REF!</v>
      </c>
      <c r="F299" s="98" t="e">
        <f>#REF!</f>
        <v>#REF!</v>
      </c>
      <c r="G299" s="96" t="e">
        <f>#REF!</f>
        <v>#REF!</v>
      </c>
      <c r="H299" s="63" t="s">
        <v>97</v>
      </c>
      <c r="I299" s="105"/>
      <c r="J299" s="57" t="str">
        <f>'YARIŞMA BİLGİLERİ'!$F$21</f>
        <v>2005-2006-2007-2008-2009  DOĞUMLU ERKEKLER</v>
      </c>
      <c r="K299" s="106" t="str">
        <f t="shared" si="5"/>
        <v>İZMİR-TÜRKİYE’NİN EN HIZLISI İL SEÇME YARIŞLARI</v>
      </c>
      <c r="L299" s="61" t="e">
        <f>#REF!</f>
        <v>#REF!</v>
      </c>
      <c r="M299" s="61" t="s">
        <v>96</v>
      </c>
    </row>
    <row r="300" spans="1:13" ht="24.75" customHeight="1" x14ac:dyDescent="0.2">
      <c r="A300" s="55">
        <v>762</v>
      </c>
      <c r="B300" s="93" t="s">
        <v>104</v>
      </c>
      <c r="C300" s="95" t="e">
        <f>#REF!</f>
        <v>#REF!</v>
      </c>
      <c r="D300" s="97" t="e">
        <f>#REF!</f>
        <v>#REF!</v>
      </c>
      <c r="E300" s="97" t="e">
        <f>#REF!</f>
        <v>#REF!</v>
      </c>
      <c r="F300" s="98" t="e">
        <f>#REF!</f>
        <v>#REF!</v>
      </c>
      <c r="G300" s="96" t="e">
        <f>#REF!</f>
        <v>#REF!</v>
      </c>
      <c r="H300" s="63" t="s">
        <v>97</v>
      </c>
      <c r="I300" s="105"/>
      <c r="J300" s="57" t="str">
        <f>'YARIŞMA BİLGİLERİ'!$F$21</f>
        <v>2005-2006-2007-2008-2009  DOĞUMLU ERKEKLER</v>
      </c>
      <c r="K300" s="106" t="str">
        <f t="shared" si="5"/>
        <v>İZMİR-TÜRKİYE’NİN EN HIZLISI İL SEÇME YARIŞLARI</v>
      </c>
      <c r="L300" s="61" t="e">
        <f>#REF!</f>
        <v>#REF!</v>
      </c>
      <c r="M300" s="61" t="s">
        <v>96</v>
      </c>
    </row>
    <row r="301" spans="1:13" ht="24.75" customHeight="1" x14ac:dyDescent="0.2">
      <c r="A301" s="55">
        <v>763</v>
      </c>
      <c r="B301" s="93" t="s">
        <v>104</v>
      </c>
      <c r="C301" s="95" t="e">
        <f>#REF!</f>
        <v>#REF!</v>
      </c>
      <c r="D301" s="97" t="e">
        <f>#REF!</f>
        <v>#REF!</v>
      </c>
      <c r="E301" s="97" t="e">
        <f>#REF!</f>
        <v>#REF!</v>
      </c>
      <c r="F301" s="98" t="e">
        <f>#REF!</f>
        <v>#REF!</v>
      </c>
      <c r="G301" s="96" t="e">
        <f>#REF!</f>
        <v>#REF!</v>
      </c>
      <c r="H301" s="63" t="s">
        <v>97</v>
      </c>
      <c r="I301" s="105"/>
      <c r="J301" s="57" t="str">
        <f>'YARIŞMA BİLGİLERİ'!$F$21</f>
        <v>2005-2006-2007-2008-2009  DOĞUMLU ERKEKLER</v>
      </c>
      <c r="K301" s="106" t="str">
        <f t="shared" si="5"/>
        <v>İZMİR-TÜRKİYE’NİN EN HIZLISI İL SEÇME YARIŞLARI</v>
      </c>
      <c r="L301" s="61" t="e">
        <f>#REF!</f>
        <v>#REF!</v>
      </c>
      <c r="M301" s="61" t="s">
        <v>96</v>
      </c>
    </row>
    <row r="302" spans="1:13" ht="24.75" customHeight="1" x14ac:dyDescent="0.2">
      <c r="A302" s="55">
        <v>764</v>
      </c>
      <c r="B302" s="93" t="s">
        <v>104</v>
      </c>
      <c r="C302" s="95" t="e">
        <f>#REF!</f>
        <v>#REF!</v>
      </c>
      <c r="D302" s="97" t="e">
        <f>#REF!</f>
        <v>#REF!</v>
      </c>
      <c r="E302" s="97" t="e">
        <f>#REF!</f>
        <v>#REF!</v>
      </c>
      <c r="F302" s="98" t="e">
        <f>#REF!</f>
        <v>#REF!</v>
      </c>
      <c r="G302" s="96" t="e">
        <f>#REF!</f>
        <v>#REF!</v>
      </c>
      <c r="H302" s="63" t="s">
        <v>97</v>
      </c>
      <c r="I302" s="105"/>
      <c r="J302" s="57" t="str">
        <f>'YARIŞMA BİLGİLERİ'!$F$21</f>
        <v>2005-2006-2007-2008-2009  DOĞUMLU ERKEKLER</v>
      </c>
      <c r="K302" s="106" t="str">
        <f t="shared" si="5"/>
        <v>İZMİR-TÜRKİYE’NİN EN HIZLISI İL SEÇME YARIŞLARI</v>
      </c>
      <c r="L302" s="61" t="e">
        <f>#REF!</f>
        <v>#REF!</v>
      </c>
      <c r="M302" s="61" t="s">
        <v>96</v>
      </c>
    </row>
    <row r="303" spans="1:13" ht="24.75" customHeight="1" x14ac:dyDescent="0.2">
      <c r="A303" s="55">
        <v>771</v>
      </c>
      <c r="B303" s="93" t="s">
        <v>104</v>
      </c>
      <c r="C303" s="95" t="e">
        <f>#REF!</f>
        <v>#REF!</v>
      </c>
      <c r="D303" s="97" t="e">
        <f>#REF!</f>
        <v>#REF!</v>
      </c>
      <c r="E303" s="97" t="e">
        <f>#REF!</f>
        <v>#REF!</v>
      </c>
      <c r="F303" s="98" t="e">
        <f>#REF!</f>
        <v>#REF!</v>
      </c>
      <c r="G303" s="96" t="e">
        <f>#REF!</f>
        <v>#REF!</v>
      </c>
      <c r="H303" s="63" t="s">
        <v>97</v>
      </c>
      <c r="I303" s="105"/>
      <c r="J303" s="57" t="str">
        <f>'YARIŞMA BİLGİLERİ'!$F$21</f>
        <v>2005-2006-2007-2008-2009  DOĞUMLU ERKEKLER</v>
      </c>
      <c r="K303" s="106" t="str">
        <f t="shared" si="5"/>
        <v>İZMİR-TÜRKİYE’NİN EN HIZLISI İL SEÇME YARIŞLARI</v>
      </c>
      <c r="L303" s="61" t="e">
        <f>#REF!</f>
        <v>#REF!</v>
      </c>
      <c r="M303" s="61" t="s">
        <v>96</v>
      </c>
    </row>
    <row r="304" spans="1:13" ht="24.75" customHeight="1" x14ac:dyDescent="0.2">
      <c r="A304" s="55">
        <v>772</v>
      </c>
      <c r="B304" s="93" t="s">
        <v>104</v>
      </c>
      <c r="C304" s="95" t="e">
        <f>#REF!</f>
        <v>#REF!</v>
      </c>
      <c r="D304" s="97" t="e">
        <f>#REF!</f>
        <v>#REF!</v>
      </c>
      <c r="E304" s="97" t="e">
        <f>#REF!</f>
        <v>#REF!</v>
      </c>
      <c r="F304" s="98" t="e">
        <f>#REF!</f>
        <v>#REF!</v>
      </c>
      <c r="G304" s="96" t="e">
        <f>#REF!</f>
        <v>#REF!</v>
      </c>
      <c r="H304" s="63" t="s">
        <v>97</v>
      </c>
      <c r="I304" s="105"/>
      <c r="J304" s="57" t="str">
        <f>'YARIŞMA BİLGİLERİ'!$F$21</f>
        <v>2005-2006-2007-2008-2009  DOĞUMLU ERKEKLER</v>
      </c>
      <c r="K304" s="106" t="str">
        <f t="shared" si="5"/>
        <v>İZMİR-TÜRKİYE’NİN EN HIZLISI İL SEÇME YARIŞLARI</v>
      </c>
      <c r="L304" s="61" t="e">
        <f>#REF!</f>
        <v>#REF!</v>
      </c>
      <c r="M304" s="61" t="s">
        <v>96</v>
      </c>
    </row>
    <row r="305" spans="1:13" ht="24.75" customHeight="1" x14ac:dyDescent="0.2">
      <c r="A305" s="55">
        <v>773</v>
      </c>
      <c r="B305" s="93" t="s">
        <v>104</v>
      </c>
      <c r="C305" s="95" t="e">
        <f>#REF!</f>
        <v>#REF!</v>
      </c>
      <c r="D305" s="97" t="e">
        <f>#REF!</f>
        <v>#REF!</v>
      </c>
      <c r="E305" s="97" t="e">
        <f>#REF!</f>
        <v>#REF!</v>
      </c>
      <c r="F305" s="98" t="e">
        <f>#REF!</f>
        <v>#REF!</v>
      </c>
      <c r="G305" s="96" t="e">
        <f>#REF!</f>
        <v>#REF!</v>
      </c>
      <c r="H305" s="63" t="s">
        <v>97</v>
      </c>
      <c r="I305" s="105"/>
      <c r="J305" s="57" t="str">
        <f>'YARIŞMA BİLGİLERİ'!$F$21</f>
        <v>2005-2006-2007-2008-2009  DOĞUMLU ERKEKLER</v>
      </c>
      <c r="K305" s="106" t="str">
        <f t="shared" si="5"/>
        <v>İZMİR-TÜRKİYE’NİN EN HIZLISI İL SEÇME YARIŞLARI</v>
      </c>
      <c r="L305" s="61" t="e">
        <f>#REF!</f>
        <v>#REF!</v>
      </c>
      <c r="M305" s="61" t="s">
        <v>96</v>
      </c>
    </row>
    <row r="306" spans="1:13" ht="24.75" customHeight="1" x14ac:dyDescent="0.2">
      <c r="A306" s="55">
        <v>774</v>
      </c>
      <c r="B306" s="93" t="s">
        <v>104</v>
      </c>
      <c r="C306" s="95" t="e">
        <f>#REF!</f>
        <v>#REF!</v>
      </c>
      <c r="D306" s="97" t="e">
        <f>#REF!</f>
        <v>#REF!</v>
      </c>
      <c r="E306" s="97" t="e">
        <f>#REF!</f>
        <v>#REF!</v>
      </c>
      <c r="F306" s="98" t="e">
        <f>#REF!</f>
        <v>#REF!</v>
      </c>
      <c r="G306" s="96" t="e">
        <f>#REF!</f>
        <v>#REF!</v>
      </c>
      <c r="H306" s="63" t="s">
        <v>97</v>
      </c>
      <c r="I306" s="105"/>
      <c r="J306" s="57" t="str">
        <f>'YARIŞMA BİLGİLERİ'!$F$21</f>
        <v>2005-2006-2007-2008-2009  DOĞUMLU ERKEKLER</v>
      </c>
      <c r="K306" s="106" t="str">
        <f t="shared" si="5"/>
        <v>İZMİR-TÜRKİYE’NİN EN HIZLISI İL SEÇME YARIŞLARI</v>
      </c>
      <c r="L306" s="61" t="e">
        <f>#REF!</f>
        <v>#REF!</v>
      </c>
      <c r="M306" s="61" t="s">
        <v>96</v>
      </c>
    </row>
    <row r="307" spans="1:13" ht="24.75" customHeight="1" x14ac:dyDescent="0.2">
      <c r="A307" s="55">
        <v>775</v>
      </c>
      <c r="B307" s="93" t="s">
        <v>104</v>
      </c>
      <c r="C307" s="95" t="e">
        <f>#REF!</f>
        <v>#REF!</v>
      </c>
      <c r="D307" s="97" t="e">
        <f>#REF!</f>
        <v>#REF!</v>
      </c>
      <c r="E307" s="97" t="e">
        <f>#REF!</f>
        <v>#REF!</v>
      </c>
      <c r="F307" s="98" t="e">
        <f>#REF!</f>
        <v>#REF!</v>
      </c>
      <c r="G307" s="96" t="e">
        <f>#REF!</f>
        <v>#REF!</v>
      </c>
      <c r="H307" s="63" t="s">
        <v>97</v>
      </c>
      <c r="I307" s="105"/>
      <c r="J307" s="57" t="str">
        <f>'YARIŞMA BİLGİLERİ'!$F$21</f>
        <v>2005-2006-2007-2008-2009  DOĞUMLU ERKEKLER</v>
      </c>
      <c r="K307" s="106" t="str">
        <f t="shared" si="5"/>
        <v>İZMİR-TÜRKİYE’NİN EN HIZLISI İL SEÇME YARIŞLARI</v>
      </c>
      <c r="L307" s="61" t="e">
        <f>#REF!</f>
        <v>#REF!</v>
      </c>
      <c r="M307" s="61" t="s">
        <v>96</v>
      </c>
    </row>
    <row r="308" spans="1:13" ht="24.75" customHeight="1" x14ac:dyDescent="0.2">
      <c r="A308" s="55">
        <v>776</v>
      </c>
      <c r="B308" s="93" t="s">
        <v>104</v>
      </c>
      <c r="C308" s="95" t="e">
        <f>#REF!</f>
        <v>#REF!</v>
      </c>
      <c r="D308" s="97" t="e">
        <f>#REF!</f>
        <v>#REF!</v>
      </c>
      <c r="E308" s="97" t="e">
        <f>#REF!</f>
        <v>#REF!</v>
      </c>
      <c r="F308" s="98" t="e">
        <f>#REF!</f>
        <v>#REF!</v>
      </c>
      <c r="G308" s="96" t="e">
        <f>#REF!</f>
        <v>#REF!</v>
      </c>
      <c r="H308" s="63" t="s">
        <v>97</v>
      </c>
      <c r="I308" s="105"/>
      <c r="J308" s="57" t="str">
        <f>'YARIŞMA BİLGİLERİ'!$F$21</f>
        <v>2005-2006-2007-2008-2009  DOĞUMLU ERKEKLER</v>
      </c>
      <c r="K308" s="106" t="str">
        <f t="shared" si="5"/>
        <v>İZMİR-TÜRKİYE’NİN EN HIZLISI İL SEÇME YARIŞLARI</v>
      </c>
      <c r="L308" s="61" t="e">
        <f>#REF!</f>
        <v>#REF!</v>
      </c>
      <c r="M308" s="61" t="s">
        <v>96</v>
      </c>
    </row>
    <row r="309" spans="1:13" ht="24.75" customHeight="1" x14ac:dyDescent="0.2">
      <c r="A309" s="55">
        <v>777</v>
      </c>
      <c r="B309" s="93" t="s">
        <v>104</v>
      </c>
      <c r="C309" s="95" t="e">
        <f>#REF!</f>
        <v>#REF!</v>
      </c>
      <c r="D309" s="97" t="e">
        <f>#REF!</f>
        <v>#REF!</v>
      </c>
      <c r="E309" s="97" t="e">
        <f>#REF!</f>
        <v>#REF!</v>
      </c>
      <c r="F309" s="98" t="e">
        <f>#REF!</f>
        <v>#REF!</v>
      </c>
      <c r="G309" s="96" t="e">
        <f>#REF!</f>
        <v>#REF!</v>
      </c>
      <c r="H309" s="63" t="s">
        <v>97</v>
      </c>
      <c r="I309" s="105"/>
      <c r="J309" s="57" t="str">
        <f>'YARIŞMA BİLGİLERİ'!$F$21</f>
        <v>2005-2006-2007-2008-2009  DOĞUMLU ERKEKLER</v>
      </c>
      <c r="K309" s="106" t="str">
        <f t="shared" si="5"/>
        <v>İZMİR-TÜRKİYE’NİN EN HIZLISI İL SEÇME YARIŞLARI</v>
      </c>
      <c r="L309" s="61" t="e">
        <f>#REF!</f>
        <v>#REF!</v>
      </c>
      <c r="M309" s="61" t="s">
        <v>96</v>
      </c>
    </row>
    <row r="310" spans="1:13" ht="24.75" customHeight="1" x14ac:dyDescent="0.2">
      <c r="A310" s="55">
        <v>778</v>
      </c>
      <c r="B310" s="93" t="s">
        <v>104</v>
      </c>
      <c r="C310" s="95" t="e">
        <f>#REF!</f>
        <v>#REF!</v>
      </c>
      <c r="D310" s="97" t="e">
        <f>#REF!</f>
        <v>#REF!</v>
      </c>
      <c r="E310" s="97" t="e">
        <f>#REF!</f>
        <v>#REF!</v>
      </c>
      <c r="F310" s="98" t="e">
        <f>#REF!</f>
        <v>#REF!</v>
      </c>
      <c r="G310" s="96" t="e">
        <f>#REF!</f>
        <v>#REF!</v>
      </c>
      <c r="H310" s="63" t="s">
        <v>97</v>
      </c>
      <c r="I310" s="105"/>
      <c r="J310" s="57" t="str">
        <f>'YARIŞMA BİLGİLERİ'!$F$21</f>
        <v>2005-2006-2007-2008-2009  DOĞUMLU ERKEKLER</v>
      </c>
      <c r="K310" s="106" t="str">
        <f t="shared" si="5"/>
        <v>İZMİR-TÜRKİYE’NİN EN HIZLISI İL SEÇME YARIŞLARI</v>
      </c>
      <c r="L310" s="61" t="e">
        <f>#REF!</f>
        <v>#REF!</v>
      </c>
      <c r="M310" s="61" t="s">
        <v>96</v>
      </c>
    </row>
    <row r="311" spans="1:13" ht="24.75" customHeight="1" x14ac:dyDescent="0.2">
      <c r="A311" s="55">
        <v>779</v>
      </c>
      <c r="B311" s="93" t="s">
        <v>104</v>
      </c>
      <c r="C311" s="95" t="e">
        <f>#REF!</f>
        <v>#REF!</v>
      </c>
      <c r="D311" s="97" t="e">
        <f>#REF!</f>
        <v>#REF!</v>
      </c>
      <c r="E311" s="97" t="e">
        <f>#REF!</f>
        <v>#REF!</v>
      </c>
      <c r="F311" s="98" t="e">
        <f>#REF!</f>
        <v>#REF!</v>
      </c>
      <c r="G311" s="96" t="e">
        <f>#REF!</f>
        <v>#REF!</v>
      </c>
      <c r="H311" s="63" t="s">
        <v>97</v>
      </c>
      <c r="I311" s="105"/>
      <c r="J311" s="57" t="str">
        <f>'YARIŞMA BİLGİLERİ'!$F$21</f>
        <v>2005-2006-2007-2008-2009  DOĞUMLU ERKEKLER</v>
      </c>
      <c r="K311" s="106" t="str">
        <f t="shared" si="5"/>
        <v>İZMİR-TÜRKİYE’NİN EN HIZLISI İL SEÇME YARIŞLARI</v>
      </c>
      <c r="L311" s="61" t="e">
        <f>#REF!</f>
        <v>#REF!</v>
      </c>
      <c r="M311" s="61" t="s">
        <v>96</v>
      </c>
    </row>
    <row r="312" spans="1:13" ht="24.75" customHeight="1" x14ac:dyDescent="0.2">
      <c r="A312" s="55">
        <v>780</v>
      </c>
      <c r="B312" s="93" t="s">
        <v>104</v>
      </c>
      <c r="C312" s="95" t="e">
        <f>#REF!</f>
        <v>#REF!</v>
      </c>
      <c r="D312" s="97" t="e">
        <f>#REF!</f>
        <v>#REF!</v>
      </c>
      <c r="E312" s="97" t="e">
        <f>#REF!</f>
        <v>#REF!</v>
      </c>
      <c r="F312" s="98" t="e">
        <f>#REF!</f>
        <v>#REF!</v>
      </c>
      <c r="G312" s="96" t="e">
        <f>#REF!</f>
        <v>#REF!</v>
      </c>
      <c r="H312" s="63" t="s">
        <v>97</v>
      </c>
      <c r="I312" s="105"/>
      <c r="J312" s="57" t="str">
        <f>'YARIŞMA BİLGİLERİ'!$F$21</f>
        <v>2005-2006-2007-2008-2009  DOĞUMLU ERKEKLER</v>
      </c>
      <c r="K312" s="106" t="str">
        <f t="shared" si="5"/>
        <v>İZMİR-TÜRKİYE’NİN EN HIZLISI İL SEÇME YARIŞLARI</v>
      </c>
      <c r="L312" s="61" t="e">
        <f>#REF!</f>
        <v>#REF!</v>
      </c>
      <c r="M312" s="61" t="s">
        <v>96</v>
      </c>
    </row>
    <row r="313" spans="1:13" ht="24.75" customHeight="1" x14ac:dyDescent="0.2">
      <c r="A313" s="55">
        <v>781</v>
      </c>
      <c r="B313" s="93" t="s">
        <v>104</v>
      </c>
      <c r="C313" s="95" t="e">
        <f>#REF!</f>
        <v>#REF!</v>
      </c>
      <c r="D313" s="97" t="e">
        <f>#REF!</f>
        <v>#REF!</v>
      </c>
      <c r="E313" s="97" t="e">
        <f>#REF!</f>
        <v>#REF!</v>
      </c>
      <c r="F313" s="98" t="e">
        <f>#REF!</f>
        <v>#REF!</v>
      </c>
      <c r="G313" s="96" t="e">
        <f>#REF!</f>
        <v>#REF!</v>
      </c>
      <c r="H313" s="63" t="s">
        <v>97</v>
      </c>
      <c r="I313" s="105"/>
      <c r="J313" s="57" t="str">
        <f>'YARIŞMA BİLGİLERİ'!$F$21</f>
        <v>2005-2006-2007-2008-2009  DOĞUMLU ERKEKLER</v>
      </c>
      <c r="K313" s="106" t="str">
        <f t="shared" si="5"/>
        <v>İZMİR-TÜRKİYE’NİN EN HIZLISI İL SEÇME YARIŞLARI</v>
      </c>
      <c r="L313" s="61" t="e">
        <f>#REF!</f>
        <v>#REF!</v>
      </c>
      <c r="M313" s="61" t="s">
        <v>96</v>
      </c>
    </row>
    <row r="314" spans="1:13" ht="24.75" customHeight="1" x14ac:dyDescent="0.2">
      <c r="A314" s="55">
        <v>782</v>
      </c>
      <c r="B314" s="93" t="s">
        <v>104</v>
      </c>
      <c r="C314" s="95" t="e">
        <f>#REF!</f>
        <v>#REF!</v>
      </c>
      <c r="D314" s="97" t="e">
        <f>#REF!</f>
        <v>#REF!</v>
      </c>
      <c r="E314" s="97" t="e">
        <f>#REF!</f>
        <v>#REF!</v>
      </c>
      <c r="F314" s="98" t="e">
        <f>#REF!</f>
        <v>#REF!</v>
      </c>
      <c r="G314" s="96" t="e">
        <f>#REF!</f>
        <v>#REF!</v>
      </c>
      <c r="H314" s="63" t="s">
        <v>97</v>
      </c>
      <c r="I314" s="105"/>
      <c r="J314" s="57" t="str">
        <f>'YARIŞMA BİLGİLERİ'!$F$21</f>
        <v>2005-2006-2007-2008-2009  DOĞUMLU ERKEKLER</v>
      </c>
      <c r="K314" s="106" t="str">
        <f t="shared" si="5"/>
        <v>İZMİR-TÜRKİYE’NİN EN HIZLISI İL SEÇME YARIŞLARI</v>
      </c>
      <c r="L314" s="61" t="e">
        <f>#REF!</f>
        <v>#REF!</v>
      </c>
      <c r="M314" s="61" t="s">
        <v>96</v>
      </c>
    </row>
    <row r="315" spans="1:13" ht="24.75" customHeight="1" x14ac:dyDescent="0.2">
      <c r="A315" s="55">
        <v>783</v>
      </c>
      <c r="B315" s="93" t="s">
        <v>104</v>
      </c>
      <c r="C315" s="95" t="e">
        <f>#REF!</f>
        <v>#REF!</v>
      </c>
      <c r="D315" s="97" t="e">
        <f>#REF!</f>
        <v>#REF!</v>
      </c>
      <c r="E315" s="97" t="e">
        <f>#REF!</f>
        <v>#REF!</v>
      </c>
      <c r="F315" s="98" t="e">
        <f>#REF!</f>
        <v>#REF!</v>
      </c>
      <c r="G315" s="96" t="e">
        <f>#REF!</f>
        <v>#REF!</v>
      </c>
      <c r="H315" s="63" t="s">
        <v>97</v>
      </c>
      <c r="I315" s="105"/>
      <c r="J315" s="57" t="str">
        <f>'YARIŞMA BİLGİLERİ'!$F$21</f>
        <v>2005-2006-2007-2008-2009  DOĞUMLU ERKEKLER</v>
      </c>
      <c r="K315" s="106" t="str">
        <f t="shared" si="5"/>
        <v>İZMİR-TÜRKİYE’NİN EN HIZLISI İL SEÇME YARIŞLARI</v>
      </c>
      <c r="L315" s="61" t="e">
        <f>#REF!</f>
        <v>#REF!</v>
      </c>
      <c r="M315" s="61" t="s">
        <v>96</v>
      </c>
    </row>
    <row r="316" spans="1:13" ht="24.75" customHeight="1" x14ac:dyDescent="0.2">
      <c r="A316" s="55">
        <v>784</v>
      </c>
      <c r="B316" s="93" t="s">
        <v>104</v>
      </c>
      <c r="C316" s="95" t="e">
        <f>#REF!</f>
        <v>#REF!</v>
      </c>
      <c r="D316" s="97" t="e">
        <f>#REF!</f>
        <v>#REF!</v>
      </c>
      <c r="E316" s="97" t="e">
        <f>#REF!</f>
        <v>#REF!</v>
      </c>
      <c r="F316" s="98" t="e">
        <f>#REF!</f>
        <v>#REF!</v>
      </c>
      <c r="G316" s="96" t="e">
        <f>#REF!</f>
        <v>#REF!</v>
      </c>
      <c r="H316" s="63" t="s">
        <v>97</v>
      </c>
      <c r="I316" s="105"/>
      <c r="J316" s="57" t="str">
        <f>'YARIŞMA BİLGİLERİ'!$F$21</f>
        <v>2005-2006-2007-2008-2009  DOĞUMLU ERKEKLER</v>
      </c>
      <c r="K316" s="106" t="str">
        <f t="shared" si="5"/>
        <v>İZMİR-TÜRKİYE’NİN EN HIZLISI İL SEÇME YARIŞLARI</v>
      </c>
      <c r="L316" s="61" t="e">
        <f>#REF!</f>
        <v>#REF!</v>
      </c>
      <c r="M316" s="61" t="s">
        <v>96</v>
      </c>
    </row>
    <row r="317" spans="1:13" ht="24.75" customHeight="1" x14ac:dyDescent="0.2">
      <c r="A317" s="55">
        <v>785</v>
      </c>
      <c r="B317" s="93" t="s">
        <v>104</v>
      </c>
      <c r="C317" s="95" t="e">
        <f>#REF!</f>
        <v>#REF!</v>
      </c>
      <c r="D317" s="97" t="e">
        <f>#REF!</f>
        <v>#REF!</v>
      </c>
      <c r="E317" s="97" t="e">
        <f>#REF!</f>
        <v>#REF!</v>
      </c>
      <c r="F317" s="98" t="e">
        <f>#REF!</f>
        <v>#REF!</v>
      </c>
      <c r="G317" s="96" t="e">
        <f>#REF!</f>
        <v>#REF!</v>
      </c>
      <c r="H317" s="63" t="s">
        <v>97</v>
      </c>
      <c r="I317" s="105"/>
      <c r="J317" s="57" t="str">
        <f>'YARIŞMA BİLGİLERİ'!$F$21</f>
        <v>2005-2006-2007-2008-2009  DOĞUMLU ERKEKLER</v>
      </c>
      <c r="K317" s="106" t="str">
        <f t="shared" si="5"/>
        <v>İZMİR-TÜRKİYE’NİN EN HIZLISI İL SEÇME YARIŞLARI</v>
      </c>
      <c r="L317" s="61" t="e">
        <f>#REF!</f>
        <v>#REF!</v>
      </c>
      <c r="M317" s="61" t="s">
        <v>96</v>
      </c>
    </row>
    <row r="318" spans="1:13" ht="57.75" customHeight="1" x14ac:dyDescent="0.2">
      <c r="A318" s="55">
        <v>786</v>
      </c>
      <c r="B318" s="65" t="s">
        <v>103</v>
      </c>
      <c r="C318" s="56" t="e">
        <f>#REF!</f>
        <v>#REF!</v>
      </c>
      <c r="D318" s="60" t="e">
        <f>#REF!</f>
        <v>#REF!</v>
      </c>
      <c r="E318" s="60" t="e">
        <f>#REF!</f>
        <v>#REF!</v>
      </c>
      <c r="F318" s="79" t="e">
        <f>#REF!</f>
        <v>#REF!</v>
      </c>
      <c r="G318" s="63" t="e">
        <f>#REF!</f>
        <v>#REF!</v>
      </c>
      <c r="H318" s="63" t="s">
        <v>103</v>
      </c>
      <c r="I318" s="63"/>
      <c r="J318" s="57" t="str">
        <f>'YARIŞMA BİLGİLERİ'!$F$21</f>
        <v>2005-2006-2007-2008-2009  DOĞUMLU ERKEKLER</v>
      </c>
      <c r="K318" s="60" t="str">
        <f t="shared" si="5"/>
        <v>İZMİR-TÜRKİYE’NİN EN HIZLISI İL SEÇME YARIŞLARI</v>
      </c>
      <c r="L318" s="61" t="e">
        <f>#REF!</f>
        <v>#REF!</v>
      </c>
      <c r="M318" s="61" t="s">
        <v>96</v>
      </c>
    </row>
    <row r="319" spans="1:13" ht="57.75" customHeight="1" x14ac:dyDescent="0.2">
      <c r="A319" s="55">
        <v>787</v>
      </c>
      <c r="B319" s="65" t="s">
        <v>103</v>
      </c>
      <c r="C319" s="56" t="e">
        <f>#REF!</f>
        <v>#REF!</v>
      </c>
      <c r="D319" s="60" t="e">
        <f>#REF!</f>
        <v>#REF!</v>
      </c>
      <c r="E319" s="60" t="e">
        <f>#REF!</f>
        <v>#REF!</v>
      </c>
      <c r="F319" s="79" t="e">
        <f>#REF!</f>
        <v>#REF!</v>
      </c>
      <c r="G319" s="63" t="e">
        <f>#REF!</f>
        <v>#REF!</v>
      </c>
      <c r="H319" s="63" t="s">
        <v>103</v>
      </c>
      <c r="I319" s="63"/>
      <c r="J319" s="57" t="str">
        <f>'YARIŞMA BİLGİLERİ'!$F$21</f>
        <v>2005-2006-2007-2008-2009  DOĞUMLU ERKEKLER</v>
      </c>
      <c r="K319" s="60" t="str">
        <f t="shared" si="5"/>
        <v>İZMİR-TÜRKİYE’NİN EN HIZLISI İL SEÇME YARIŞLARI</v>
      </c>
      <c r="L319" s="61" t="e">
        <f>#REF!</f>
        <v>#REF!</v>
      </c>
      <c r="M319" s="61" t="s">
        <v>96</v>
      </c>
    </row>
    <row r="320" spans="1:13" ht="57.75" customHeight="1" x14ac:dyDescent="0.2">
      <c r="A320" s="55">
        <v>788</v>
      </c>
      <c r="B320" s="65" t="s">
        <v>103</v>
      </c>
      <c r="C320" s="56" t="e">
        <f>#REF!</f>
        <v>#REF!</v>
      </c>
      <c r="D320" s="60" t="e">
        <f>#REF!</f>
        <v>#REF!</v>
      </c>
      <c r="E320" s="60" t="e">
        <f>#REF!</f>
        <v>#REF!</v>
      </c>
      <c r="F320" s="79" t="e">
        <f>#REF!</f>
        <v>#REF!</v>
      </c>
      <c r="G320" s="63" t="e">
        <f>#REF!</f>
        <v>#REF!</v>
      </c>
      <c r="H320" s="63" t="s">
        <v>103</v>
      </c>
      <c r="I320" s="63"/>
      <c r="J320" s="57" t="str">
        <f>'YARIŞMA BİLGİLERİ'!$F$21</f>
        <v>2005-2006-2007-2008-2009  DOĞUMLU ERKEKLER</v>
      </c>
      <c r="K320" s="60" t="str">
        <f t="shared" si="5"/>
        <v>İZMİR-TÜRKİYE’NİN EN HIZLISI İL SEÇME YARIŞLARI</v>
      </c>
      <c r="L320" s="61" t="e">
        <f>#REF!</f>
        <v>#REF!</v>
      </c>
      <c r="M320" s="61" t="s">
        <v>96</v>
      </c>
    </row>
    <row r="321" spans="1:13" ht="57.75" customHeight="1" x14ac:dyDescent="0.2">
      <c r="A321" s="55">
        <v>789</v>
      </c>
      <c r="B321" s="65" t="s">
        <v>103</v>
      </c>
      <c r="C321" s="56" t="e">
        <f>#REF!</f>
        <v>#REF!</v>
      </c>
      <c r="D321" s="60" t="e">
        <f>#REF!</f>
        <v>#REF!</v>
      </c>
      <c r="E321" s="60" t="e">
        <f>#REF!</f>
        <v>#REF!</v>
      </c>
      <c r="F321" s="79" t="e">
        <f>#REF!</f>
        <v>#REF!</v>
      </c>
      <c r="G321" s="63" t="e">
        <f>#REF!</f>
        <v>#REF!</v>
      </c>
      <c r="H321" s="63" t="s">
        <v>103</v>
      </c>
      <c r="I321" s="63"/>
      <c r="J321" s="57" t="str">
        <f>'YARIŞMA BİLGİLERİ'!$F$21</f>
        <v>2005-2006-2007-2008-2009  DOĞUMLU ERKEKLER</v>
      </c>
      <c r="K321" s="60" t="str">
        <f t="shared" si="5"/>
        <v>İZMİR-TÜRKİYE’NİN EN HIZLISI İL SEÇME YARIŞLARI</v>
      </c>
      <c r="L321" s="61" t="e">
        <f>#REF!</f>
        <v>#REF!</v>
      </c>
      <c r="M321" s="61" t="s">
        <v>96</v>
      </c>
    </row>
    <row r="322" spans="1:13" ht="57.75" customHeight="1" x14ac:dyDescent="0.2">
      <c r="A322" s="55">
        <v>790</v>
      </c>
      <c r="B322" s="65" t="s">
        <v>103</v>
      </c>
      <c r="C322" s="56" t="e">
        <f>#REF!</f>
        <v>#REF!</v>
      </c>
      <c r="D322" s="60" t="e">
        <f>#REF!</f>
        <v>#REF!</v>
      </c>
      <c r="E322" s="60" t="e">
        <f>#REF!</f>
        <v>#REF!</v>
      </c>
      <c r="F322" s="79" t="e">
        <f>#REF!</f>
        <v>#REF!</v>
      </c>
      <c r="G322" s="63" t="e">
        <f>#REF!</f>
        <v>#REF!</v>
      </c>
      <c r="H322" s="63" t="s">
        <v>103</v>
      </c>
      <c r="I322" s="63"/>
      <c r="J322" s="57" t="str">
        <f>'YARIŞMA BİLGİLERİ'!$F$21</f>
        <v>2005-2006-2007-2008-2009  DOĞUMLU ERKEKLER</v>
      </c>
      <c r="K322" s="60" t="str">
        <f t="shared" si="5"/>
        <v>İZMİR-TÜRKİYE’NİN EN HIZLISI İL SEÇME YARIŞLARI</v>
      </c>
      <c r="L322" s="61" t="e">
        <f>#REF!</f>
        <v>#REF!</v>
      </c>
      <c r="M322" s="61" t="s">
        <v>96</v>
      </c>
    </row>
    <row r="323" spans="1:13" ht="57.75" customHeight="1" x14ac:dyDescent="0.2">
      <c r="A323" s="55">
        <v>791</v>
      </c>
      <c r="B323" s="65" t="s">
        <v>103</v>
      </c>
      <c r="C323" s="56" t="e">
        <f>#REF!</f>
        <v>#REF!</v>
      </c>
      <c r="D323" s="60" t="e">
        <f>#REF!</f>
        <v>#REF!</v>
      </c>
      <c r="E323" s="60" t="e">
        <f>#REF!</f>
        <v>#REF!</v>
      </c>
      <c r="F323" s="79" t="e">
        <f>#REF!</f>
        <v>#REF!</v>
      </c>
      <c r="G323" s="63" t="e">
        <f>#REF!</f>
        <v>#REF!</v>
      </c>
      <c r="H323" s="63" t="s">
        <v>103</v>
      </c>
      <c r="I323" s="63"/>
      <c r="J323" s="57" t="str">
        <f>'YARIŞMA BİLGİLERİ'!$F$21</f>
        <v>2005-2006-2007-2008-2009  DOĞUMLU ERKEKLER</v>
      </c>
      <c r="K323" s="60" t="str">
        <f t="shared" si="5"/>
        <v>İZMİR-TÜRKİYE’NİN EN HIZLISI İL SEÇME YARIŞLARI</v>
      </c>
      <c r="L323" s="61" t="e">
        <f>#REF!</f>
        <v>#REF!</v>
      </c>
      <c r="M323" s="61" t="s">
        <v>96</v>
      </c>
    </row>
    <row r="324" spans="1:13" ht="57.75" customHeight="1" x14ac:dyDescent="0.2">
      <c r="A324" s="55">
        <v>792</v>
      </c>
      <c r="B324" s="65" t="s">
        <v>103</v>
      </c>
      <c r="C324" s="56" t="e">
        <f>#REF!</f>
        <v>#REF!</v>
      </c>
      <c r="D324" s="60" t="e">
        <f>#REF!</f>
        <v>#REF!</v>
      </c>
      <c r="E324" s="60" t="e">
        <f>#REF!</f>
        <v>#REF!</v>
      </c>
      <c r="F324" s="79" t="e">
        <f>#REF!</f>
        <v>#REF!</v>
      </c>
      <c r="G324" s="63" t="e">
        <f>#REF!</f>
        <v>#REF!</v>
      </c>
      <c r="H324" s="63" t="s">
        <v>103</v>
      </c>
      <c r="I324" s="63"/>
      <c r="J324" s="57" t="str">
        <f>'YARIŞMA BİLGİLERİ'!$F$21</f>
        <v>2005-2006-2007-2008-2009  DOĞUMLU ERKEKLER</v>
      </c>
      <c r="K324" s="60" t="str">
        <f t="shared" si="5"/>
        <v>İZMİR-TÜRKİYE’NİN EN HIZLISI İL SEÇME YARIŞLARI</v>
      </c>
      <c r="L324" s="61" t="e">
        <f>#REF!</f>
        <v>#REF!</v>
      </c>
      <c r="M324" s="61" t="s">
        <v>96</v>
      </c>
    </row>
    <row r="325" spans="1:13" ht="57.75" customHeight="1" x14ac:dyDescent="0.2">
      <c r="A325" s="55">
        <v>793</v>
      </c>
      <c r="B325" s="65" t="s">
        <v>103</v>
      </c>
      <c r="C325" s="56" t="e">
        <f>#REF!</f>
        <v>#REF!</v>
      </c>
      <c r="D325" s="60" t="e">
        <f>#REF!</f>
        <v>#REF!</v>
      </c>
      <c r="E325" s="60" t="e">
        <f>#REF!</f>
        <v>#REF!</v>
      </c>
      <c r="F325" s="79" t="e">
        <f>#REF!</f>
        <v>#REF!</v>
      </c>
      <c r="G325" s="63" t="e">
        <f>#REF!</f>
        <v>#REF!</v>
      </c>
      <c r="H325" s="63" t="s">
        <v>103</v>
      </c>
      <c r="I325" s="63"/>
      <c r="J325" s="57" t="str">
        <f>'YARIŞMA BİLGİLERİ'!$F$21</f>
        <v>2005-2006-2007-2008-2009  DOĞUMLU ERKEKLER</v>
      </c>
      <c r="K325" s="60" t="str">
        <f t="shared" si="5"/>
        <v>İZMİR-TÜRKİYE’NİN EN HIZLISI İL SEÇME YARIŞLARI</v>
      </c>
      <c r="L325" s="61" t="e">
        <f>#REF!</f>
        <v>#REF!</v>
      </c>
      <c r="M325" s="61" t="s">
        <v>96</v>
      </c>
    </row>
    <row r="326" spans="1:13" ht="57.75" customHeight="1" x14ac:dyDescent="0.2">
      <c r="A326" s="55">
        <v>794</v>
      </c>
      <c r="B326" s="65" t="s">
        <v>103</v>
      </c>
      <c r="C326" s="56" t="e">
        <f>#REF!</f>
        <v>#REF!</v>
      </c>
      <c r="D326" s="60" t="e">
        <f>#REF!</f>
        <v>#REF!</v>
      </c>
      <c r="E326" s="60" t="e">
        <f>#REF!</f>
        <v>#REF!</v>
      </c>
      <c r="F326" s="79" t="e">
        <f>#REF!</f>
        <v>#REF!</v>
      </c>
      <c r="G326" s="63" t="e">
        <f>#REF!</f>
        <v>#REF!</v>
      </c>
      <c r="H326" s="63" t="s">
        <v>103</v>
      </c>
      <c r="I326" s="63"/>
      <c r="J326" s="57" t="str">
        <f>'YARIŞMA BİLGİLERİ'!$F$21</f>
        <v>2005-2006-2007-2008-2009  DOĞUMLU ERKEKLER</v>
      </c>
      <c r="K326" s="60" t="str">
        <f t="shared" si="5"/>
        <v>İZMİR-TÜRKİYE’NİN EN HIZLISI İL SEÇME YARIŞLARI</v>
      </c>
      <c r="L326" s="61" t="e">
        <f>#REF!</f>
        <v>#REF!</v>
      </c>
      <c r="M326" s="61" t="s">
        <v>96</v>
      </c>
    </row>
    <row r="327" spans="1:13" ht="57.75" customHeight="1" x14ac:dyDescent="0.2">
      <c r="A327" s="55">
        <v>795</v>
      </c>
      <c r="B327" s="65" t="s">
        <v>103</v>
      </c>
      <c r="C327" s="56" t="e">
        <f>#REF!</f>
        <v>#REF!</v>
      </c>
      <c r="D327" s="60" t="e">
        <f>#REF!</f>
        <v>#REF!</v>
      </c>
      <c r="E327" s="60" t="e">
        <f>#REF!</f>
        <v>#REF!</v>
      </c>
      <c r="F327" s="79" t="e">
        <f>#REF!</f>
        <v>#REF!</v>
      </c>
      <c r="G327" s="63" t="e">
        <f>#REF!</f>
        <v>#REF!</v>
      </c>
      <c r="H327" s="63" t="s">
        <v>103</v>
      </c>
      <c r="I327" s="63"/>
      <c r="J327" s="57" t="str">
        <f>'YARIŞMA BİLGİLERİ'!$F$21</f>
        <v>2005-2006-2007-2008-2009  DOĞUMLU ERKEKLER</v>
      </c>
      <c r="K327" s="60" t="str">
        <f t="shared" si="5"/>
        <v>İZMİR-TÜRKİYE’NİN EN HIZLISI İL SEÇME YARIŞLARI</v>
      </c>
      <c r="L327" s="61" t="e">
        <f>#REF!</f>
        <v>#REF!</v>
      </c>
      <c r="M327" s="61" t="s">
        <v>96</v>
      </c>
    </row>
    <row r="328" spans="1:13" ht="57.75" customHeight="1" x14ac:dyDescent="0.2">
      <c r="A328" s="55">
        <v>796</v>
      </c>
      <c r="B328" s="65" t="s">
        <v>103</v>
      </c>
      <c r="C328" s="56" t="e">
        <f>#REF!</f>
        <v>#REF!</v>
      </c>
      <c r="D328" s="60" t="e">
        <f>#REF!</f>
        <v>#REF!</v>
      </c>
      <c r="E328" s="60" t="e">
        <f>#REF!</f>
        <v>#REF!</v>
      </c>
      <c r="F328" s="79" t="e">
        <f>#REF!</f>
        <v>#REF!</v>
      </c>
      <c r="G328" s="63" t="e">
        <f>#REF!</f>
        <v>#REF!</v>
      </c>
      <c r="H328" s="63" t="s">
        <v>103</v>
      </c>
      <c r="I328" s="63"/>
      <c r="J328" s="57" t="str">
        <f>'YARIŞMA BİLGİLERİ'!$F$21</f>
        <v>2005-2006-2007-2008-2009  DOĞUMLU ERKEKLER</v>
      </c>
      <c r="K328" s="60" t="str">
        <f t="shared" si="5"/>
        <v>İZMİR-TÜRKİYE’NİN EN HIZLISI İL SEÇME YARIŞLARI</v>
      </c>
      <c r="L328" s="61" t="e">
        <f>#REF!</f>
        <v>#REF!</v>
      </c>
      <c r="M328" s="61" t="s">
        <v>96</v>
      </c>
    </row>
    <row r="329" spans="1:13" ht="57.75" customHeight="1" x14ac:dyDescent="0.2">
      <c r="A329" s="55">
        <v>797</v>
      </c>
      <c r="B329" s="65" t="s">
        <v>103</v>
      </c>
      <c r="C329" s="56" t="e">
        <f>#REF!</f>
        <v>#REF!</v>
      </c>
      <c r="D329" s="60" t="e">
        <f>#REF!</f>
        <v>#REF!</v>
      </c>
      <c r="E329" s="60" t="e">
        <f>#REF!</f>
        <v>#REF!</v>
      </c>
      <c r="F329" s="79" t="e">
        <f>#REF!</f>
        <v>#REF!</v>
      </c>
      <c r="G329" s="63" t="e">
        <f>#REF!</f>
        <v>#REF!</v>
      </c>
      <c r="H329" s="63" t="s">
        <v>103</v>
      </c>
      <c r="I329" s="63"/>
      <c r="J329" s="57" t="str">
        <f>'YARIŞMA BİLGİLERİ'!$F$21</f>
        <v>2005-2006-2007-2008-2009  DOĞUMLU ERKEKLER</v>
      </c>
      <c r="K329" s="60" t="str">
        <f t="shared" si="5"/>
        <v>İZMİR-TÜRKİYE’NİN EN HIZLISI İL SEÇME YARIŞLARI</v>
      </c>
      <c r="L329" s="61" t="e">
        <f>#REF!</f>
        <v>#REF!</v>
      </c>
      <c r="M329" s="61" t="s">
        <v>96</v>
      </c>
    </row>
    <row r="330" spans="1:13" ht="57.75" customHeight="1" x14ac:dyDescent="0.2">
      <c r="A330" s="55">
        <v>798</v>
      </c>
      <c r="B330" s="65" t="s">
        <v>103</v>
      </c>
      <c r="C330" s="56" t="e">
        <f>#REF!</f>
        <v>#REF!</v>
      </c>
      <c r="D330" s="60" t="e">
        <f>#REF!</f>
        <v>#REF!</v>
      </c>
      <c r="E330" s="60" t="e">
        <f>#REF!</f>
        <v>#REF!</v>
      </c>
      <c r="F330" s="79" t="e">
        <f>#REF!</f>
        <v>#REF!</v>
      </c>
      <c r="G330" s="63" t="e">
        <f>#REF!</f>
        <v>#REF!</v>
      </c>
      <c r="H330" s="63" t="s">
        <v>103</v>
      </c>
      <c r="I330" s="63"/>
      <c r="J330" s="57" t="str">
        <f>'YARIŞMA BİLGİLERİ'!$F$21</f>
        <v>2005-2006-2007-2008-2009  DOĞUMLU ERKEKLER</v>
      </c>
      <c r="K330" s="60" t="str">
        <f t="shared" si="5"/>
        <v>İZMİR-TÜRKİYE’NİN EN HIZLISI İL SEÇME YARIŞLARI</v>
      </c>
      <c r="L330" s="61" t="e">
        <f>#REF!</f>
        <v>#REF!</v>
      </c>
      <c r="M330" s="61" t="s">
        <v>96</v>
      </c>
    </row>
    <row r="331" spans="1:13" ht="57.75" customHeight="1" x14ac:dyDescent="0.2">
      <c r="A331" s="55">
        <v>799</v>
      </c>
      <c r="B331" s="65" t="s">
        <v>103</v>
      </c>
      <c r="C331" s="56" t="e">
        <f>#REF!</f>
        <v>#REF!</v>
      </c>
      <c r="D331" s="60" t="e">
        <f>#REF!</f>
        <v>#REF!</v>
      </c>
      <c r="E331" s="60" t="e">
        <f>#REF!</f>
        <v>#REF!</v>
      </c>
      <c r="F331" s="79" t="e">
        <f>#REF!</f>
        <v>#REF!</v>
      </c>
      <c r="G331" s="63" t="e">
        <f>#REF!</f>
        <v>#REF!</v>
      </c>
      <c r="H331" s="63" t="s">
        <v>103</v>
      </c>
      <c r="I331" s="63"/>
      <c r="J331" s="57" t="str">
        <f>'YARIŞMA BİLGİLERİ'!$F$21</f>
        <v>2005-2006-2007-2008-2009  DOĞUMLU ERKEKLER</v>
      </c>
      <c r="K331" s="60" t="str">
        <f t="shared" si="5"/>
        <v>İZMİR-TÜRKİYE’NİN EN HIZLISI İL SEÇME YARIŞLARI</v>
      </c>
      <c r="L331" s="61" t="e">
        <f>#REF!</f>
        <v>#REF!</v>
      </c>
      <c r="M331" s="61" t="s">
        <v>96</v>
      </c>
    </row>
    <row r="332" spans="1:13" ht="57.75" customHeight="1" x14ac:dyDescent="0.2">
      <c r="A332" s="55">
        <v>800</v>
      </c>
      <c r="B332" s="65" t="s">
        <v>103</v>
      </c>
      <c r="C332" s="56" t="e">
        <f>#REF!</f>
        <v>#REF!</v>
      </c>
      <c r="D332" s="60" t="e">
        <f>#REF!</f>
        <v>#REF!</v>
      </c>
      <c r="E332" s="60" t="e">
        <f>#REF!</f>
        <v>#REF!</v>
      </c>
      <c r="F332" s="79" t="e">
        <f>#REF!</f>
        <v>#REF!</v>
      </c>
      <c r="G332" s="63" t="e">
        <f>#REF!</f>
        <v>#REF!</v>
      </c>
      <c r="H332" s="63" t="s">
        <v>103</v>
      </c>
      <c r="I332" s="63"/>
      <c r="J332" s="57" t="str">
        <f>'YARIŞMA BİLGİLERİ'!$F$21</f>
        <v>2005-2006-2007-2008-2009  DOĞUMLU ERKEKLER</v>
      </c>
      <c r="K332" s="60" t="str">
        <f t="shared" si="5"/>
        <v>İZMİR-TÜRKİYE’NİN EN HIZLISI İL SEÇME YARIŞLARI</v>
      </c>
      <c r="L332" s="61" t="e">
        <f>#REF!</f>
        <v>#REF!</v>
      </c>
      <c r="M332" s="61" t="s">
        <v>96</v>
      </c>
    </row>
    <row r="333" spans="1:13" ht="57.75" customHeight="1" x14ac:dyDescent="0.2">
      <c r="A333" s="55">
        <v>801</v>
      </c>
      <c r="B333" s="65" t="s">
        <v>103</v>
      </c>
      <c r="C333" s="56" t="e">
        <f>#REF!</f>
        <v>#REF!</v>
      </c>
      <c r="D333" s="60" t="e">
        <f>#REF!</f>
        <v>#REF!</v>
      </c>
      <c r="E333" s="60" t="e">
        <f>#REF!</f>
        <v>#REF!</v>
      </c>
      <c r="F333" s="79" t="e">
        <f>#REF!</f>
        <v>#REF!</v>
      </c>
      <c r="G333" s="63" t="e">
        <f>#REF!</f>
        <v>#REF!</v>
      </c>
      <c r="H333" s="63" t="s">
        <v>103</v>
      </c>
      <c r="I333" s="63"/>
      <c r="J333" s="57" t="str">
        <f>'YARIŞMA BİLGİLERİ'!$F$21</f>
        <v>2005-2006-2007-2008-2009  DOĞUMLU ERKEKLER</v>
      </c>
      <c r="K333" s="60" t="str">
        <f t="shared" si="5"/>
        <v>İZMİR-TÜRKİYE’NİN EN HIZLISI İL SEÇME YARIŞLARI</v>
      </c>
      <c r="L333" s="61" t="e">
        <f>#REF!</f>
        <v>#REF!</v>
      </c>
      <c r="M333" s="61" t="s">
        <v>96</v>
      </c>
    </row>
    <row r="334" spans="1:13" ht="57.75" customHeight="1" x14ac:dyDescent="0.2">
      <c r="A334" s="55">
        <v>802</v>
      </c>
      <c r="B334" s="65" t="s">
        <v>103</v>
      </c>
      <c r="C334" s="56" t="e">
        <f>#REF!</f>
        <v>#REF!</v>
      </c>
      <c r="D334" s="60" t="e">
        <f>#REF!</f>
        <v>#REF!</v>
      </c>
      <c r="E334" s="60" t="e">
        <f>#REF!</f>
        <v>#REF!</v>
      </c>
      <c r="F334" s="79" t="e">
        <f>#REF!</f>
        <v>#REF!</v>
      </c>
      <c r="G334" s="63" t="e">
        <f>#REF!</f>
        <v>#REF!</v>
      </c>
      <c r="H334" s="63" t="s">
        <v>103</v>
      </c>
      <c r="I334" s="63"/>
      <c r="J334" s="57" t="str">
        <f>'YARIŞMA BİLGİLERİ'!$F$21</f>
        <v>2005-2006-2007-2008-2009  DOĞUMLU ERKEKLER</v>
      </c>
      <c r="K334" s="60" t="str">
        <f t="shared" si="5"/>
        <v>İZMİR-TÜRKİYE’NİN EN HIZLISI İL SEÇME YARIŞLARI</v>
      </c>
      <c r="L334" s="61" t="e">
        <f>#REF!</f>
        <v>#REF!</v>
      </c>
      <c r="M334" s="61" t="s">
        <v>96</v>
      </c>
    </row>
    <row r="335" spans="1:13" ht="57.75" customHeight="1" x14ac:dyDescent="0.2">
      <c r="A335" s="55">
        <v>803</v>
      </c>
      <c r="B335" s="65" t="s">
        <v>103</v>
      </c>
      <c r="C335" s="56" t="e">
        <f>#REF!</f>
        <v>#REF!</v>
      </c>
      <c r="D335" s="60" t="e">
        <f>#REF!</f>
        <v>#REF!</v>
      </c>
      <c r="E335" s="60" t="e">
        <f>#REF!</f>
        <v>#REF!</v>
      </c>
      <c r="F335" s="79" t="e">
        <f>#REF!</f>
        <v>#REF!</v>
      </c>
      <c r="G335" s="63" t="e">
        <f>#REF!</f>
        <v>#REF!</v>
      </c>
      <c r="H335" s="63" t="s">
        <v>103</v>
      </c>
      <c r="I335" s="63"/>
      <c r="J335" s="57" t="str">
        <f>'YARIŞMA BİLGİLERİ'!$F$21</f>
        <v>2005-2006-2007-2008-2009  DOĞUMLU ERKEKLER</v>
      </c>
      <c r="K335" s="60" t="str">
        <f t="shared" si="5"/>
        <v>İZMİR-TÜRKİYE’NİN EN HIZLISI İL SEÇME YARIŞLARI</v>
      </c>
      <c r="L335" s="61" t="e">
        <f>#REF!</f>
        <v>#REF!</v>
      </c>
      <c r="M335" s="61" t="s">
        <v>96</v>
      </c>
    </row>
    <row r="336" spans="1:13" ht="60" x14ac:dyDescent="0.2">
      <c r="A336" s="55">
        <v>804</v>
      </c>
      <c r="B336" s="65" t="s">
        <v>61</v>
      </c>
      <c r="C336" s="56" t="e">
        <f>#REF!</f>
        <v>#REF!</v>
      </c>
      <c r="D336" s="60" t="e">
        <f>#REF!</f>
        <v>#REF!</v>
      </c>
      <c r="E336" s="60" t="e">
        <f>#REF!</f>
        <v>#REF!</v>
      </c>
      <c r="F336" s="79" t="e">
        <f>#REF!</f>
        <v>#REF!</v>
      </c>
      <c r="G336" s="58" t="e">
        <f>#REF!</f>
        <v>#REF!</v>
      </c>
      <c r="H336" s="57" t="s">
        <v>61</v>
      </c>
      <c r="I336" s="63"/>
      <c r="J336" s="57" t="str">
        <f>'YARIŞMA BİLGİLERİ'!$F$21</f>
        <v>2005-2006-2007-2008-2009  DOĞUMLU ERKEKLER</v>
      </c>
      <c r="K336" s="60" t="str">
        <f t="shared" si="5"/>
        <v>İZMİR-TÜRKİYE’NİN EN HIZLISI İL SEÇME YARIŞLARI</v>
      </c>
      <c r="L336" s="61" t="e">
        <f>#REF!</f>
        <v>#REF!</v>
      </c>
      <c r="M336" s="61" t="s">
        <v>96</v>
      </c>
    </row>
    <row r="337" spans="1:13" ht="60" x14ac:dyDescent="0.2">
      <c r="A337" s="55">
        <v>805</v>
      </c>
      <c r="B337" s="65" t="s">
        <v>61</v>
      </c>
      <c r="C337" s="56" t="e">
        <f>#REF!</f>
        <v>#REF!</v>
      </c>
      <c r="D337" s="60" t="e">
        <f>#REF!</f>
        <v>#REF!</v>
      </c>
      <c r="E337" s="60" t="e">
        <f>#REF!</f>
        <v>#REF!</v>
      </c>
      <c r="F337" s="79" t="e">
        <f>#REF!</f>
        <v>#REF!</v>
      </c>
      <c r="G337" s="58" t="e">
        <f>#REF!</f>
        <v>#REF!</v>
      </c>
      <c r="H337" s="57" t="s">
        <v>61</v>
      </c>
      <c r="I337" s="63"/>
      <c r="J337" s="57" t="str">
        <f>'YARIŞMA BİLGİLERİ'!$F$21</f>
        <v>2005-2006-2007-2008-2009  DOĞUMLU ERKEKLER</v>
      </c>
      <c r="K337" s="60" t="str">
        <f t="shared" si="5"/>
        <v>İZMİR-TÜRKİYE’NİN EN HIZLISI İL SEÇME YARIŞLARI</v>
      </c>
      <c r="L337" s="61" t="e">
        <f>#REF!</f>
        <v>#REF!</v>
      </c>
      <c r="M337" s="61" t="s">
        <v>96</v>
      </c>
    </row>
    <row r="338" spans="1:13" ht="60" x14ac:dyDescent="0.2">
      <c r="A338" s="55">
        <v>806</v>
      </c>
      <c r="B338" s="65" t="s">
        <v>61</v>
      </c>
      <c r="C338" s="56" t="e">
        <f>#REF!</f>
        <v>#REF!</v>
      </c>
      <c r="D338" s="60" t="e">
        <f>#REF!</f>
        <v>#REF!</v>
      </c>
      <c r="E338" s="60" t="e">
        <f>#REF!</f>
        <v>#REF!</v>
      </c>
      <c r="F338" s="79" t="e">
        <f>#REF!</f>
        <v>#REF!</v>
      </c>
      <c r="G338" s="58" t="e">
        <f>#REF!</f>
        <v>#REF!</v>
      </c>
      <c r="H338" s="57" t="s">
        <v>61</v>
      </c>
      <c r="I338" s="63"/>
      <c r="J338" s="57" t="str">
        <f>'YARIŞMA BİLGİLERİ'!$F$21</f>
        <v>2005-2006-2007-2008-2009  DOĞUMLU ERKEKLER</v>
      </c>
      <c r="K338" s="60" t="str">
        <f t="shared" si="5"/>
        <v>İZMİR-TÜRKİYE’NİN EN HIZLISI İL SEÇME YARIŞLARI</v>
      </c>
      <c r="L338" s="61" t="e">
        <f>#REF!</f>
        <v>#REF!</v>
      </c>
      <c r="M338" s="61" t="s">
        <v>96</v>
      </c>
    </row>
    <row r="339" spans="1:13" ht="60" x14ac:dyDescent="0.2">
      <c r="A339" s="55">
        <v>807</v>
      </c>
      <c r="B339" s="65" t="s">
        <v>61</v>
      </c>
      <c r="C339" s="56" t="e">
        <f>#REF!</f>
        <v>#REF!</v>
      </c>
      <c r="D339" s="60" t="e">
        <f>#REF!</f>
        <v>#REF!</v>
      </c>
      <c r="E339" s="60" t="e">
        <f>#REF!</f>
        <v>#REF!</v>
      </c>
      <c r="F339" s="79" t="e">
        <f>#REF!</f>
        <v>#REF!</v>
      </c>
      <c r="G339" s="58" t="e">
        <f>#REF!</f>
        <v>#REF!</v>
      </c>
      <c r="H339" s="57" t="s">
        <v>61</v>
      </c>
      <c r="I339" s="63"/>
      <c r="J339" s="57" t="str">
        <f>'YARIŞMA BİLGİLERİ'!$F$21</f>
        <v>2005-2006-2007-2008-2009  DOĞUMLU ERKEKLER</v>
      </c>
      <c r="K339" s="60" t="str">
        <f t="shared" si="5"/>
        <v>İZMİR-TÜRKİYE’NİN EN HIZLISI İL SEÇME YARIŞLARI</v>
      </c>
      <c r="L339" s="61" t="e">
        <f>#REF!</f>
        <v>#REF!</v>
      </c>
      <c r="M339" s="61" t="s">
        <v>96</v>
      </c>
    </row>
    <row r="340" spans="1:13" ht="60" x14ac:dyDescent="0.2">
      <c r="A340" s="55">
        <v>808</v>
      </c>
      <c r="B340" s="65" t="s">
        <v>61</v>
      </c>
      <c r="C340" s="56" t="e">
        <f>#REF!</f>
        <v>#REF!</v>
      </c>
      <c r="D340" s="60" t="e">
        <f>#REF!</f>
        <v>#REF!</v>
      </c>
      <c r="E340" s="60" t="e">
        <f>#REF!</f>
        <v>#REF!</v>
      </c>
      <c r="F340" s="79" t="e">
        <f>#REF!</f>
        <v>#REF!</v>
      </c>
      <c r="G340" s="58" t="e">
        <f>#REF!</f>
        <v>#REF!</v>
      </c>
      <c r="H340" s="57" t="s">
        <v>61</v>
      </c>
      <c r="I340" s="63"/>
      <c r="J340" s="57" t="str">
        <f>'YARIŞMA BİLGİLERİ'!$F$21</f>
        <v>2005-2006-2007-2008-2009  DOĞUMLU ERKEKLER</v>
      </c>
      <c r="K340" s="60" t="str">
        <f t="shared" si="5"/>
        <v>İZMİR-TÜRKİYE’NİN EN HIZLISI İL SEÇME YARIŞLARI</v>
      </c>
      <c r="L340" s="61" t="e">
        <f>#REF!</f>
        <v>#REF!</v>
      </c>
      <c r="M340" s="61" t="s">
        <v>96</v>
      </c>
    </row>
    <row r="341" spans="1:13" ht="60" x14ac:dyDescent="0.2">
      <c r="A341" s="55">
        <v>809</v>
      </c>
      <c r="B341" s="65" t="s">
        <v>61</v>
      </c>
      <c r="C341" s="56" t="e">
        <f>#REF!</f>
        <v>#REF!</v>
      </c>
      <c r="D341" s="60" t="e">
        <f>#REF!</f>
        <v>#REF!</v>
      </c>
      <c r="E341" s="60" t="e">
        <f>#REF!</f>
        <v>#REF!</v>
      </c>
      <c r="F341" s="79" t="e">
        <f>#REF!</f>
        <v>#REF!</v>
      </c>
      <c r="G341" s="58" t="e">
        <f>#REF!</f>
        <v>#REF!</v>
      </c>
      <c r="H341" s="57" t="s">
        <v>61</v>
      </c>
      <c r="I341" s="63"/>
      <c r="J341" s="57" t="str">
        <f>'YARIŞMA BİLGİLERİ'!$F$21</f>
        <v>2005-2006-2007-2008-2009  DOĞUMLU ERKEKLER</v>
      </c>
      <c r="K341" s="60" t="str">
        <f t="shared" si="5"/>
        <v>İZMİR-TÜRKİYE’NİN EN HIZLISI İL SEÇME YARIŞLARI</v>
      </c>
      <c r="L341" s="61" t="e">
        <f>#REF!</f>
        <v>#REF!</v>
      </c>
      <c r="M341" s="61" t="s">
        <v>96</v>
      </c>
    </row>
    <row r="342" spans="1:13" ht="60" x14ac:dyDescent="0.2">
      <c r="A342" s="55">
        <v>810</v>
      </c>
      <c r="B342" s="65" t="s">
        <v>61</v>
      </c>
      <c r="C342" s="56" t="e">
        <f>#REF!</f>
        <v>#REF!</v>
      </c>
      <c r="D342" s="60" t="e">
        <f>#REF!</f>
        <v>#REF!</v>
      </c>
      <c r="E342" s="60" t="e">
        <f>#REF!</f>
        <v>#REF!</v>
      </c>
      <c r="F342" s="79" t="e">
        <f>#REF!</f>
        <v>#REF!</v>
      </c>
      <c r="G342" s="58" t="e">
        <f>#REF!</f>
        <v>#REF!</v>
      </c>
      <c r="H342" s="57" t="s">
        <v>61</v>
      </c>
      <c r="I342" s="63"/>
      <c r="J342" s="57" t="str">
        <f>'YARIŞMA BİLGİLERİ'!$F$21</f>
        <v>2005-2006-2007-2008-2009  DOĞUMLU ERKEKLER</v>
      </c>
      <c r="K342" s="60" t="str">
        <f t="shared" si="5"/>
        <v>İZMİR-TÜRKİYE’NİN EN HIZLISI İL SEÇME YARIŞLARI</v>
      </c>
      <c r="L342" s="61" t="e">
        <f>#REF!</f>
        <v>#REF!</v>
      </c>
      <c r="M342" s="61" t="s">
        <v>96</v>
      </c>
    </row>
    <row r="343" spans="1:13" ht="60" x14ac:dyDescent="0.2">
      <c r="A343" s="55">
        <v>811</v>
      </c>
      <c r="B343" s="65" t="s">
        <v>61</v>
      </c>
      <c r="C343" s="56" t="e">
        <f>#REF!</f>
        <v>#REF!</v>
      </c>
      <c r="D343" s="60" t="e">
        <f>#REF!</f>
        <v>#REF!</v>
      </c>
      <c r="E343" s="60" t="e">
        <f>#REF!</f>
        <v>#REF!</v>
      </c>
      <c r="F343" s="79" t="e">
        <f>#REF!</f>
        <v>#REF!</v>
      </c>
      <c r="G343" s="58" t="e">
        <f>#REF!</f>
        <v>#REF!</v>
      </c>
      <c r="H343" s="57" t="s">
        <v>61</v>
      </c>
      <c r="I343" s="63"/>
      <c r="J343" s="57" t="str">
        <f>'YARIŞMA BİLGİLERİ'!$F$21</f>
        <v>2005-2006-2007-2008-2009  DOĞUMLU ERKEKLER</v>
      </c>
      <c r="K343" s="60" t="str">
        <f t="shared" si="5"/>
        <v>İZMİR-TÜRKİYE’NİN EN HIZLISI İL SEÇME YARIŞLARI</v>
      </c>
      <c r="L343" s="61" t="e">
        <f>#REF!</f>
        <v>#REF!</v>
      </c>
      <c r="M343" s="61" t="s">
        <v>96</v>
      </c>
    </row>
    <row r="344" spans="1:13" ht="60" x14ac:dyDescent="0.2">
      <c r="A344" s="55">
        <v>812</v>
      </c>
      <c r="B344" s="65" t="s">
        <v>61</v>
      </c>
      <c r="C344" s="56" t="e">
        <f>#REF!</f>
        <v>#REF!</v>
      </c>
      <c r="D344" s="60" t="e">
        <f>#REF!</f>
        <v>#REF!</v>
      </c>
      <c r="E344" s="60" t="e">
        <f>#REF!</f>
        <v>#REF!</v>
      </c>
      <c r="F344" s="79" t="e">
        <f>#REF!</f>
        <v>#REF!</v>
      </c>
      <c r="G344" s="58" t="e">
        <f>#REF!</f>
        <v>#REF!</v>
      </c>
      <c r="H344" s="57" t="s">
        <v>61</v>
      </c>
      <c r="I344" s="63"/>
      <c r="J344" s="57" t="str">
        <f>'YARIŞMA BİLGİLERİ'!$F$21</f>
        <v>2005-2006-2007-2008-2009  DOĞUMLU ERKEKLER</v>
      </c>
      <c r="K344" s="60" t="str">
        <f t="shared" si="5"/>
        <v>İZMİR-TÜRKİYE’NİN EN HIZLISI İL SEÇME YARIŞLARI</v>
      </c>
      <c r="L344" s="61" t="e">
        <f>#REF!</f>
        <v>#REF!</v>
      </c>
      <c r="M344" s="61" t="s">
        <v>96</v>
      </c>
    </row>
    <row r="345" spans="1:13" ht="60" x14ac:dyDescent="0.2">
      <c r="A345" s="55">
        <v>813</v>
      </c>
      <c r="B345" s="65" t="s">
        <v>61</v>
      </c>
      <c r="C345" s="56" t="e">
        <f>#REF!</f>
        <v>#REF!</v>
      </c>
      <c r="D345" s="60" t="e">
        <f>#REF!</f>
        <v>#REF!</v>
      </c>
      <c r="E345" s="60" t="e">
        <f>#REF!</f>
        <v>#REF!</v>
      </c>
      <c r="F345" s="79" t="e">
        <f>#REF!</f>
        <v>#REF!</v>
      </c>
      <c r="G345" s="58" t="e">
        <f>#REF!</f>
        <v>#REF!</v>
      </c>
      <c r="H345" s="57" t="s">
        <v>61</v>
      </c>
      <c r="I345" s="63"/>
      <c r="J345" s="57" t="str">
        <f>'YARIŞMA BİLGİLERİ'!$F$21</f>
        <v>2005-2006-2007-2008-2009  DOĞUMLU ERKEKLER</v>
      </c>
      <c r="K345" s="60" t="str">
        <f t="shared" si="5"/>
        <v>İZMİR-TÜRKİYE’NİN EN HIZLISI İL SEÇME YARIŞLARI</v>
      </c>
      <c r="L345" s="61" t="e">
        <f>#REF!</f>
        <v>#REF!</v>
      </c>
      <c r="M345" s="61" t="s">
        <v>96</v>
      </c>
    </row>
    <row r="346" spans="1:13" ht="60" x14ac:dyDescent="0.2">
      <c r="A346" s="55">
        <v>814</v>
      </c>
      <c r="B346" s="65" t="s">
        <v>61</v>
      </c>
      <c r="C346" s="56" t="e">
        <f>#REF!</f>
        <v>#REF!</v>
      </c>
      <c r="D346" s="60" t="e">
        <f>#REF!</f>
        <v>#REF!</v>
      </c>
      <c r="E346" s="60" t="e">
        <f>#REF!</f>
        <v>#REF!</v>
      </c>
      <c r="F346" s="79" t="e">
        <f>#REF!</f>
        <v>#REF!</v>
      </c>
      <c r="G346" s="58" t="e">
        <f>#REF!</f>
        <v>#REF!</v>
      </c>
      <c r="H346" s="57" t="s">
        <v>61</v>
      </c>
      <c r="I346" s="63"/>
      <c r="J346" s="57" t="str">
        <f>'YARIŞMA BİLGİLERİ'!$F$21</f>
        <v>2005-2006-2007-2008-2009  DOĞUMLU ERKEKLER</v>
      </c>
      <c r="K346" s="60" t="str">
        <f t="shared" si="5"/>
        <v>İZMİR-TÜRKİYE’NİN EN HIZLISI İL SEÇME YARIŞLARI</v>
      </c>
      <c r="L346" s="61" t="e">
        <f>#REF!</f>
        <v>#REF!</v>
      </c>
      <c r="M346" s="61" t="s">
        <v>96</v>
      </c>
    </row>
    <row r="347" spans="1:13" ht="60" x14ac:dyDescent="0.2">
      <c r="A347" s="55">
        <v>815</v>
      </c>
      <c r="B347" s="65" t="s">
        <v>61</v>
      </c>
      <c r="C347" s="56" t="e">
        <f>#REF!</f>
        <v>#REF!</v>
      </c>
      <c r="D347" s="60" t="e">
        <f>#REF!</f>
        <v>#REF!</v>
      </c>
      <c r="E347" s="60" t="e">
        <f>#REF!</f>
        <v>#REF!</v>
      </c>
      <c r="F347" s="79" t="e">
        <f>#REF!</f>
        <v>#REF!</v>
      </c>
      <c r="G347" s="58" t="e">
        <f>#REF!</f>
        <v>#REF!</v>
      </c>
      <c r="H347" s="57" t="s">
        <v>61</v>
      </c>
      <c r="I347" s="63"/>
      <c r="J347" s="57" t="str">
        <f>'YARIŞMA BİLGİLERİ'!$F$21</f>
        <v>2005-2006-2007-2008-2009  DOĞUMLU ERKEKLER</v>
      </c>
      <c r="K347" s="60" t="str">
        <f t="shared" ref="K347:K371" si="6">CONCATENATE(K$1,"-",A$1)</f>
        <v>İZMİR-TÜRKİYE’NİN EN HIZLISI İL SEÇME YARIŞLARI</v>
      </c>
      <c r="L347" s="61" t="e">
        <f>#REF!</f>
        <v>#REF!</v>
      </c>
      <c r="M347" s="61" t="s">
        <v>96</v>
      </c>
    </row>
    <row r="348" spans="1:13" ht="60" x14ac:dyDescent="0.2">
      <c r="A348" s="55">
        <v>816</v>
      </c>
      <c r="B348" s="65" t="s">
        <v>61</v>
      </c>
      <c r="C348" s="56" t="e">
        <f>#REF!</f>
        <v>#REF!</v>
      </c>
      <c r="D348" s="60" t="e">
        <f>#REF!</f>
        <v>#REF!</v>
      </c>
      <c r="E348" s="60" t="e">
        <f>#REF!</f>
        <v>#REF!</v>
      </c>
      <c r="F348" s="79" t="e">
        <f>#REF!</f>
        <v>#REF!</v>
      </c>
      <c r="G348" s="58" t="e">
        <f>#REF!</f>
        <v>#REF!</v>
      </c>
      <c r="H348" s="57" t="s">
        <v>61</v>
      </c>
      <c r="I348" s="63"/>
      <c r="J348" s="57" t="str">
        <f>'YARIŞMA BİLGİLERİ'!$F$21</f>
        <v>2005-2006-2007-2008-2009  DOĞUMLU ERKEKLER</v>
      </c>
      <c r="K348" s="60" t="str">
        <f t="shared" si="6"/>
        <v>İZMİR-TÜRKİYE’NİN EN HIZLISI İL SEÇME YARIŞLARI</v>
      </c>
      <c r="L348" s="61" t="e">
        <f>#REF!</f>
        <v>#REF!</v>
      </c>
      <c r="M348" s="61" t="s">
        <v>96</v>
      </c>
    </row>
    <row r="349" spans="1:13" ht="60" x14ac:dyDescent="0.2">
      <c r="A349" s="55">
        <v>817</v>
      </c>
      <c r="B349" s="65" t="s">
        <v>61</v>
      </c>
      <c r="C349" s="56" t="e">
        <f>#REF!</f>
        <v>#REF!</v>
      </c>
      <c r="D349" s="60" t="e">
        <f>#REF!</f>
        <v>#REF!</v>
      </c>
      <c r="E349" s="60" t="e">
        <f>#REF!</f>
        <v>#REF!</v>
      </c>
      <c r="F349" s="79" t="e">
        <f>#REF!</f>
        <v>#REF!</v>
      </c>
      <c r="G349" s="58" t="e">
        <f>#REF!</f>
        <v>#REF!</v>
      </c>
      <c r="H349" s="57" t="s">
        <v>61</v>
      </c>
      <c r="I349" s="63"/>
      <c r="J349" s="57" t="str">
        <f>'YARIŞMA BİLGİLERİ'!$F$21</f>
        <v>2005-2006-2007-2008-2009  DOĞUMLU ERKEKLER</v>
      </c>
      <c r="K349" s="60" t="str">
        <f t="shared" si="6"/>
        <v>İZMİR-TÜRKİYE’NİN EN HIZLISI İL SEÇME YARIŞLARI</v>
      </c>
      <c r="L349" s="61" t="e">
        <f>#REF!</f>
        <v>#REF!</v>
      </c>
      <c r="M349" s="61" t="s">
        <v>96</v>
      </c>
    </row>
    <row r="350" spans="1:13" ht="60" x14ac:dyDescent="0.2">
      <c r="A350" s="55">
        <v>818</v>
      </c>
      <c r="B350" s="65" t="s">
        <v>61</v>
      </c>
      <c r="C350" s="56" t="e">
        <f>#REF!</f>
        <v>#REF!</v>
      </c>
      <c r="D350" s="60" t="e">
        <f>#REF!</f>
        <v>#REF!</v>
      </c>
      <c r="E350" s="60" t="e">
        <f>#REF!</f>
        <v>#REF!</v>
      </c>
      <c r="F350" s="79" t="e">
        <f>#REF!</f>
        <v>#REF!</v>
      </c>
      <c r="G350" s="58" t="e">
        <f>#REF!</f>
        <v>#REF!</v>
      </c>
      <c r="H350" s="57" t="s">
        <v>61</v>
      </c>
      <c r="I350" s="63"/>
      <c r="J350" s="57" t="str">
        <f>'YARIŞMA BİLGİLERİ'!$F$21</f>
        <v>2005-2006-2007-2008-2009  DOĞUMLU ERKEKLER</v>
      </c>
      <c r="K350" s="60" t="str">
        <f t="shared" si="6"/>
        <v>İZMİR-TÜRKİYE’NİN EN HIZLISI İL SEÇME YARIŞLARI</v>
      </c>
      <c r="L350" s="61" t="e">
        <f>#REF!</f>
        <v>#REF!</v>
      </c>
      <c r="M350" s="61" t="s">
        <v>96</v>
      </c>
    </row>
    <row r="351" spans="1:13" ht="60" x14ac:dyDescent="0.2">
      <c r="A351" s="55">
        <v>819</v>
      </c>
      <c r="B351" s="65" t="s">
        <v>61</v>
      </c>
      <c r="C351" s="56" t="e">
        <f>#REF!</f>
        <v>#REF!</v>
      </c>
      <c r="D351" s="60" t="e">
        <f>#REF!</f>
        <v>#REF!</v>
      </c>
      <c r="E351" s="60" t="e">
        <f>#REF!</f>
        <v>#REF!</v>
      </c>
      <c r="F351" s="79" t="e">
        <f>#REF!</f>
        <v>#REF!</v>
      </c>
      <c r="G351" s="58" t="e">
        <f>#REF!</f>
        <v>#REF!</v>
      </c>
      <c r="H351" s="57" t="s">
        <v>61</v>
      </c>
      <c r="I351" s="63"/>
      <c r="J351" s="57" t="str">
        <f>'YARIŞMA BİLGİLERİ'!$F$21</f>
        <v>2005-2006-2007-2008-2009  DOĞUMLU ERKEKLER</v>
      </c>
      <c r="K351" s="60" t="str">
        <f t="shared" si="6"/>
        <v>İZMİR-TÜRKİYE’NİN EN HIZLISI İL SEÇME YARIŞLARI</v>
      </c>
      <c r="L351" s="61" t="e">
        <f>#REF!</f>
        <v>#REF!</v>
      </c>
      <c r="M351" s="61" t="s">
        <v>96</v>
      </c>
    </row>
    <row r="352" spans="1:13" ht="60" x14ac:dyDescent="0.2">
      <c r="A352" s="55">
        <v>832</v>
      </c>
      <c r="B352" s="93" t="s">
        <v>86</v>
      </c>
      <c r="C352" s="95" t="e">
        <f>#REF!</f>
        <v>#REF!</v>
      </c>
      <c r="D352" s="97" t="e">
        <f>#REF!</f>
        <v>#REF!</v>
      </c>
      <c r="E352" s="97" t="e">
        <f>#REF!</f>
        <v>#REF!</v>
      </c>
      <c r="F352" s="98" t="e">
        <f>#REF!</f>
        <v>#REF!</v>
      </c>
      <c r="G352" s="96" t="e">
        <f>#REF!</f>
        <v>#REF!</v>
      </c>
      <c r="H352" s="63" t="s">
        <v>86</v>
      </c>
      <c r="I352" s="63" t="e">
        <f>#REF!</f>
        <v>#REF!</v>
      </c>
      <c r="J352" s="57" t="str">
        <f>'YARIŞMA BİLGİLERİ'!$F$21</f>
        <v>2005-2006-2007-2008-2009  DOĞUMLU ERKEKLER</v>
      </c>
      <c r="K352" s="106" t="str">
        <f t="shared" si="6"/>
        <v>İZMİR-TÜRKİYE’NİN EN HIZLISI İL SEÇME YARIŞLARI</v>
      </c>
      <c r="L352" s="61" t="e">
        <f>#REF!</f>
        <v>#REF!</v>
      </c>
      <c r="M352" s="61" t="s">
        <v>96</v>
      </c>
    </row>
    <row r="353" spans="1:13" ht="60" x14ac:dyDescent="0.2">
      <c r="A353" s="55">
        <v>833</v>
      </c>
      <c r="B353" s="93" t="s">
        <v>86</v>
      </c>
      <c r="C353" s="95" t="e">
        <f>#REF!</f>
        <v>#REF!</v>
      </c>
      <c r="D353" s="97" t="e">
        <f>#REF!</f>
        <v>#REF!</v>
      </c>
      <c r="E353" s="97" t="e">
        <f>#REF!</f>
        <v>#REF!</v>
      </c>
      <c r="F353" s="98" t="e">
        <f>#REF!</f>
        <v>#REF!</v>
      </c>
      <c r="G353" s="96" t="e">
        <f>#REF!</f>
        <v>#REF!</v>
      </c>
      <c r="H353" s="63" t="s">
        <v>86</v>
      </c>
      <c r="I353" s="63" t="e">
        <f>#REF!</f>
        <v>#REF!</v>
      </c>
      <c r="J353" s="57" t="str">
        <f>'YARIŞMA BİLGİLERİ'!$F$21</f>
        <v>2005-2006-2007-2008-2009  DOĞUMLU ERKEKLER</v>
      </c>
      <c r="K353" s="106" t="str">
        <f t="shared" si="6"/>
        <v>İZMİR-TÜRKİYE’NİN EN HIZLISI İL SEÇME YARIŞLARI</v>
      </c>
      <c r="L353" s="61" t="e">
        <f>#REF!</f>
        <v>#REF!</v>
      </c>
      <c r="M353" s="61" t="s">
        <v>96</v>
      </c>
    </row>
    <row r="354" spans="1:13" ht="60" x14ac:dyDescent="0.2">
      <c r="A354" s="55">
        <v>834</v>
      </c>
      <c r="B354" s="93" t="s">
        <v>86</v>
      </c>
      <c r="C354" s="95" t="e">
        <f>#REF!</f>
        <v>#REF!</v>
      </c>
      <c r="D354" s="97" t="e">
        <f>#REF!</f>
        <v>#REF!</v>
      </c>
      <c r="E354" s="97" t="e">
        <f>#REF!</f>
        <v>#REF!</v>
      </c>
      <c r="F354" s="98" t="e">
        <f>#REF!</f>
        <v>#REF!</v>
      </c>
      <c r="G354" s="96" t="e">
        <f>#REF!</f>
        <v>#REF!</v>
      </c>
      <c r="H354" s="63" t="s">
        <v>86</v>
      </c>
      <c r="I354" s="63" t="e">
        <f>#REF!</f>
        <v>#REF!</v>
      </c>
      <c r="J354" s="57" t="str">
        <f>'YARIŞMA BİLGİLERİ'!$F$21</f>
        <v>2005-2006-2007-2008-2009  DOĞUMLU ERKEKLER</v>
      </c>
      <c r="K354" s="106" t="str">
        <f t="shared" si="6"/>
        <v>İZMİR-TÜRKİYE’NİN EN HIZLISI İL SEÇME YARIŞLARI</v>
      </c>
      <c r="L354" s="61" t="e">
        <f>#REF!</f>
        <v>#REF!</v>
      </c>
      <c r="M354" s="61" t="s">
        <v>96</v>
      </c>
    </row>
    <row r="355" spans="1:13" ht="60" x14ac:dyDescent="0.2">
      <c r="A355" s="55">
        <v>835</v>
      </c>
      <c r="B355" s="93" t="s">
        <v>86</v>
      </c>
      <c r="C355" s="95" t="e">
        <f>#REF!</f>
        <v>#REF!</v>
      </c>
      <c r="D355" s="97" t="e">
        <f>#REF!</f>
        <v>#REF!</v>
      </c>
      <c r="E355" s="97" t="e">
        <f>#REF!</f>
        <v>#REF!</v>
      </c>
      <c r="F355" s="98" t="e">
        <f>#REF!</f>
        <v>#REF!</v>
      </c>
      <c r="G355" s="96" t="e">
        <f>#REF!</f>
        <v>#REF!</v>
      </c>
      <c r="H355" s="63" t="s">
        <v>86</v>
      </c>
      <c r="I355" s="63" t="e">
        <f>#REF!</f>
        <v>#REF!</v>
      </c>
      <c r="J355" s="57" t="str">
        <f>'YARIŞMA BİLGİLERİ'!$F$21</f>
        <v>2005-2006-2007-2008-2009  DOĞUMLU ERKEKLER</v>
      </c>
      <c r="K355" s="106" t="str">
        <f t="shared" si="6"/>
        <v>İZMİR-TÜRKİYE’NİN EN HIZLISI İL SEÇME YARIŞLARI</v>
      </c>
      <c r="L355" s="61" t="e">
        <f>#REF!</f>
        <v>#REF!</v>
      </c>
      <c r="M355" s="61" t="s">
        <v>96</v>
      </c>
    </row>
    <row r="356" spans="1:13" ht="60" x14ac:dyDescent="0.2">
      <c r="A356" s="55">
        <v>836</v>
      </c>
      <c r="B356" s="93" t="s">
        <v>86</v>
      </c>
      <c r="C356" s="95" t="e">
        <f>#REF!</f>
        <v>#REF!</v>
      </c>
      <c r="D356" s="97" t="e">
        <f>#REF!</f>
        <v>#REF!</v>
      </c>
      <c r="E356" s="97" t="e">
        <f>#REF!</f>
        <v>#REF!</v>
      </c>
      <c r="F356" s="98" t="e">
        <f>#REF!</f>
        <v>#REF!</v>
      </c>
      <c r="G356" s="96" t="e">
        <f>#REF!</f>
        <v>#REF!</v>
      </c>
      <c r="H356" s="63" t="s">
        <v>86</v>
      </c>
      <c r="I356" s="63" t="e">
        <f>#REF!</f>
        <v>#REF!</v>
      </c>
      <c r="J356" s="57" t="str">
        <f>'YARIŞMA BİLGİLERİ'!$F$21</f>
        <v>2005-2006-2007-2008-2009  DOĞUMLU ERKEKLER</v>
      </c>
      <c r="K356" s="106" t="str">
        <f t="shared" si="6"/>
        <v>İZMİR-TÜRKİYE’NİN EN HIZLISI İL SEÇME YARIŞLARI</v>
      </c>
      <c r="L356" s="61" t="e">
        <f>#REF!</f>
        <v>#REF!</v>
      </c>
      <c r="M356" s="61" t="s">
        <v>96</v>
      </c>
    </row>
    <row r="357" spans="1:13" ht="60" x14ac:dyDescent="0.2">
      <c r="A357" s="55">
        <v>837</v>
      </c>
      <c r="B357" s="93" t="s">
        <v>86</v>
      </c>
      <c r="C357" s="95" t="e">
        <f>#REF!</f>
        <v>#REF!</v>
      </c>
      <c r="D357" s="97" t="e">
        <f>#REF!</f>
        <v>#REF!</v>
      </c>
      <c r="E357" s="97" t="e">
        <f>#REF!</f>
        <v>#REF!</v>
      </c>
      <c r="F357" s="98" t="e">
        <f>#REF!</f>
        <v>#REF!</v>
      </c>
      <c r="G357" s="96" t="e">
        <f>#REF!</f>
        <v>#REF!</v>
      </c>
      <c r="H357" s="63" t="s">
        <v>86</v>
      </c>
      <c r="I357" s="63" t="e">
        <f>#REF!</f>
        <v>#REF!</v>
      </c>
      <c r="J357" s="57" t="str">
        <f>'YARIŞMA BİLGİLERİ'!$F$21</f>
        <v>2005-2006-2007-2008-2009  DOĞUMLU ERKEKLER</v>
      </c>
      <c r="K357" s="106" t="str">
        <f t="shared" si="6"/>
        <v>İZMİR-TÜRKİYE’NİN EN HIZLISI İL SEÇME YARIŞLARI</v>
      </c>
      <c r="L357" s="61" t="e">
        <f>#REF!</f>
        <v>#REF!</v>
      </c>
      <c r="M357" s="61" t="s">
        <v>96</v>
      </c>
    </row>
    <row r="358" spans="1:13" ht="60" x14ac:dyDescent="0.2">
      <c r="A358" s="55">
        <v>838</v>
      </c>
      <c r="B358" s="93" t="s">
        <v>86</v>
      </c>
      <c r="C358" s="95" t="e">
        <f>#REF!</f>
        <v>#REF!</v>
      </c>
      <c r="D358" s="97" t="e">
        <f>#REF!</f>
        <v>#REF!</v>
      </c>
      <c r="E358" s="97" t="e">
        <f>#REF!</f>
        <v>#REF!</v>
      </c>
      <c r="F358" s="98" t="e">
        <f>#REF!</f>
        <v>#REF!</v>
      </c>
      <c r="G358" s="96" t="e">
        <f>#REF!</f>
        <v>#REF!</v>
      </c>
      <c r="H358" s="63" t="s">
        <v>86</v>
      </c>
      <c r="I358" s="63" t="e">
        <f>#REF!</f>
        <v>#REF!</v>
      </c>
      <c r="J358" s="57" t="str">
        <f>'YARIŞMA BİLGİLERİ'!$F$21</f>
        <v>2005-2006-2007-2008-2009  DOĞUMLU ERKEKLER</v>
      </c>
      <c r="K358" s="106" t="str">
        <f t="shared" si="6"/>
        <v>İZMİR-TÜRKİYE’NİN EN HIZLISI İL SEÇME YARIŞLARI</v>
      </c>
      <c r="L358" s="61" t="e">
        <f>#REF!</f>
        <v>#REF!</v>
      </c>
      <c r="M358" s="61" t="s">
        <v>96</v>
      </c>
    </row>
    <row r="359" spans="1:13" ht="60" x14ac:dyDescent="0.2">
      <c r="A359" s="55">
        <v>839</v>
      </c>
      <c r="B359" s="93" t="s">
        <v>86</v>
      </c>
      <c r="C359" s="95" t="e">
        <f>#REF!</f>
        <v>#REF!</v>
      </c>
      <c r="D359" s="97" t="e">
        <f>#REF!</f>
        <v>#REF!</v>
      </c>
      <c r="E359" s="97" t="e">
        <f>#REF!</f>
        <v>#REF!</v>
      </c>
      <c r="F359" s="98" t="e">
        <f>#REF!</f>
        <v>#REF!</v>
      </c>
      <c r="G359" s="96" t="e">
        <f>#REF!</f>
        <v>#REF!</v>
      </c>
      <c r="H359" s="63" t="s">
        <v>86</v>
      </c>
      <c r="I359" s="63" t="e">
        <f>#REF!</f>
        <v>#REF!</v>
      </c>
      <c r="J359" s="57" t="str">
        <f>'YARIŞMA BİLGİLERİ'!$F$21</f>
        <v>2005-2006-2007-2008-2009  DOĞUMLU ERKEKLER</v>
      </c>
      <c r="K359" s="106" t="str">
        <f t="shared" si="6"/>
        <v>İZMİR-TÜRKİYE’NİN EN HIZLISI İL SEÇME YARIŞLARI</v>
      </c>
      <c r="L359" s="61" t="e">
        <f>#REF!</f>
        <v>#REF!</v>
      </c>
      <c r="M359" s="61" t="s">
        <v>96</v>
      </c>
    </row>
    <row r="360" spans="1:13" ht="60" x14ac:dyDescent="0.2">
      <c r="A360" s="55">
        <v>840</v>
      </c>
      <c r="B360" s="93" t="s">
        <v>86</v>
      </c>
      <c r="C360" s="95" t="e">
        <f>#REF!</f>
        <v>#REF!</v>
      </c>
      <c r="D360" s="97" t="e">
        <f>#REF!</f>
        <v>#REF!</v>
      </c>
      <c r="E360" s="97" t="e">
        <f>#REF!</f>
        <v>#REF!</v>
      </c>
      <c r="F360" s="98" t="e">
        <f>#REF!</f>
        <v>#REF!</v>
      </c>
      <c r="G360" s="96" t="e">
        <f>#REF!</f>
        <v>#REF!</v>
      </c>
      <c r="H360" s="63" t="s">
        <v>86</v>
      </c>
      <c r="I360" s="63" t="e">
        <f>#REF!</f>
        <v>#REF!</v>
      </c>
      <c r="J360" s="57" t="str">
        <f>'YARIŞMA BİLGİLERİ'!$F$21</f>
        <v>2005-2006-2007-2008-2009  DOĞUMLU ERKEKLER</v>
      </c>
      <c r="K360" s="106" t="str">
        <f t="shared" si="6"/>
        <v>İZMİR-TÜRKİYE’NİN EN HIZLISI İL SEÇME YARIŞLARI</v>
      </c>
      <c r="L360" s="61" t="e">
        <f>#REF!</f>
        <v>#REF!</v>
      </c>
      <c r="M360" s="61" t="s">
        <v>96</v>
      </c>
    </row>
    <row r="361" spans="1:13" ht="60" x14ac:dyDescent="0.2">
      <c r="A361" s="55">
        <v>841</v>
      </c>
      <c r="B361" s="93" t="s">
        <v>86</v>
      </c>
      <c r="C361" s="95" t="e">
        <f>#REF!</f>
        <v>#REF!</v>
      </c>
      <c r="D361" s="97" t="e">
        <f>#REF!</f>
        <v>#REF!</v>
      </c>
      <c r="E361" s="97" t="e">
        <f>#REF!</f>
        <v>#REF!</v>
      </c>
      <c r="F361" s="98" t="e">
        <f>#REF!</f>
        <v>#REF!</v>
      </c>
      <c r="G361" s="96" t="e">
        <f>#REF!</f>
        <v>#REF!</v>
      </c>
      <c r="H361" s="63" t="s">
        <v>86</v>
      </c>
      <c r="I361" s="63" t="e">
        <f>#REF!</f>
        <v>#REF!</v>
      </c>
      <c r="J361" s="57" t="str">
        <f>'YARIŞMA BİLGİLERİ'!$F$21</f>
        <v>2005-2006-2007-2008-2009  DOĞUMLU ERKEKLER</v>
      </c>
      <c r="K361" s="106" t="str">
        <f t="shared" si="6"/>
        <v>İZMİR-TÜRKİYE’NİN EN HIZLISI İL SEÇME YARIŞLARI</v>
      </c>
      <c r="L361" s="61" t="e">
        <f>#REF!</f>
        <v>#REF!</v>
      </c>
      <c r="M361" s="61" t="s">
        <v>96</v>
      </c>
    </row>
    <row r="362" spans="1:13" ht="60" x14ac:dyDescent="0.2">
      <c r="A362" s="55">
        <v>857</v>
      </c>
      <c r="B362" s="93" t="s">
        <v>85</v>
      </c>
      <c r="C362" s="95" t="e">
        <f>#REF!</f>
        <v>#REF!</v>
      </c>
      <c r="D362" s="97" t="e">
        <f>#REF!</f>
        <v>#REF!</v>
      </c>
      <c r="E362" s="97" t="e">
        <f>#REF!</f>
        <v>#REF!</v>
      </c>
      <c r="F362" s="98" t="e">
        <f>#REF!</f>
        <v>#REF!</v>
      </c>
      <c r="G362" s="96" t="e">
        <f>#REF!</f>
        <v>#REF!</v>
      </c>
      <c r="H362" s="63" t="s">
        <v>85</v>
      </c>
      <c r="I362" s="63" t="e">
        <f>#REF!</f>
        <v>#REF!</v>
      </c>
      <c r="J362" s="57" t="str">
        <f>'YARIŞMA BİLGİLERİ'!$F$21</f>
        <v>2005-2006-2007-2008-2009  DOĞUMLU ERKEKLER</v>
      </c>
      <c r="K362" s="106" t="str">
        <f t="shared" si="6"/>
        <v>İZMİR-TÜRKİYE’NİN EN HIZLISI İL SEÇME YARIŞLARI</v>
      </c>
      <c r="L362" s="61" t="e">
        <f>#REF!</f>
        <v>#REF!</v>
      </c>
      <c r="M362" s="61" t="s">
        <v>96</v>
      </c>
    </row>
    <row r="363" spans="1:13" ht="60" x14ac:dyDescent="0.2">
      <c r="A363" s="55">
        <v>858</v>
      </c>
      <c r="B363" s="93" t="s">
        <v>85</v>
      </c>
      <c r="C363" s="95" t="e">
        <f>#REF!</f>
        <v>#REF!</v>
      </c>
      <c r="D363" s="97" t="e">
        <f>#REF!</f>
        <v>#REF!</v>
      </c>
      <c r="E363" s="97" t="e">
        <f>#REF!</f>
        <v>#REF!</v>
      </c>
      <c r="F363" s="98" t="e">
        <f>#REF!</f>
        <v>#REF!</v>
      </c>
      <c r="G363" s="96" t="e">
        <f>#REF!</f>
        <v>#REF!</v>
      </c>
      <c r="H363" s="63" t="s">
        <v>85</v>
      </c>
      <c r="I363" s="63" t="e">
        <f>#REF!</f>
        <v>#REF!</v>
      </c>
      <c r="J363" s="57" t="str">
        <f>'YARIŞMA BİLGİLERİ'!$F$21</f>
        <v>2005-2006-2007-2008-2009  DOĞUMLU ERKEKLER</v>
      </c>
      <c r="K363" s="106" t="str">
        <f t="shared" si="6"/>
        <v>İZMİR-TÜRKİYE’NİN EN HIZLISI İL SEÇME YARIŞLARI</v>
      </c>
      <c r="L363" s="61" t="e">
        <f>#REF!</f>
        <v>#REF!</v>
      </c>
      <c r="M363" s="61" t="s">
        <v>96</v>
      </c>
    </row>
    <row r="364" spans="1:13" ht="60" x14ac:dyDescent="0.2">
      <c r="A364" s="55">
        <v>859</v>
      </c>
      <c r="B364" s="93" t="s">
        <v>85</v>
      </c>
      <c r="C364" s="95" t="e">
        <f>#REF!</f>
        <v>#REF!</v>
      </c>
      <c r="D364" s="97" t="e">
        <f>#REF!</f>
        <v>#REF!</v>
      </c>
      <c r="E364" s="97" t="e">
        <f>#REF!</f>
        <v>#REF!</v>
      </c>
      <c r="F364" s="98" t="e">
        <f>#REF!</f>
        <v>#REF!</v>
      </c>
      <c r="G364" s="96" t="e">
        <f>#REF!</f>
        <v>#REF!</v>
      </c>
      <c r="H364" s="63" t="s">
        <v>85</v>
      </c>
      <c r="I364" s="63" t="e">
        <f>#REF!</f>
        <v>#REF!</v>
      </c>
      <c r="J364" s="57" t="str">
        <f>'YARIŞMA BİLGİLERİ'!$F$21</f>
        <v>2005-2006-2007-2008-2009  DOĞUMLU ERKEKLER</v>
      </c>
      <c r="K364" s="106" t="str">
        <f t="shared" si="6"/>
        <v>İZMİR-TÜRKİYE’NİN EN HIZLISI İL SEÇME YARIŞLARI</v>
      </c>
      <c r="L364" s="61" t="e">
        <f>#REF!</f>
        <v>#REF!</v>
      </c>
      <c r="M364" s="61" t="s">
        <v>96</v>
      </c>
    </row>
    <row r="365" spans="1:13" ht="60" x14ac:dyDescent="0.2">
      <c r="A365" s="55">
        <v>860</v>
      </c>
      <c r="B365" s="93" t="s">
        <v>85</v>
      </c>
      <c r="C365" s="95" t="e">
        <f>#REF!</f>
        <v>#REF!</v>
      </c>
      <c r="D365" s="97" t="e">
        <f>#REF!</f>
        <v>#REF!</v>
      </c>
      <c r="E365" s="97" t="e">
        <f>#REF!</f>
        <v>#REF!</v>
      </c>
      <c r="F365" s="98" t="e">
        <f>#REF!</f>
        <v>#REF!</v>
      </c>
      <c r="G365" s="96" t="e">
        <f>#REF!</f>
        <v>#REF!</v>
      </c>
      <c r="H365" s="63" t="s">
        <v>85</v>
      </c>
      <c r="I365" s="63" t="e">
        <f>#REF!</f>
        <v>#REF!</v>
      </c>
      <c r="J365" s="57" t="str">
        <f>'YARIŞMA BİLGİLERİ'!$F$21</f>
        <v>2005-2006-2007-2008-2009  DOĞUMLU ERKEKLER</v>
      </c>
      <c r="K365" s="106" t="str">
        <f t="shared" si="6"/>
        <v>İZMİR-TÜRKİYE’NİN EN HIZLISI İL SEÇME YARIŞLARI</v>
      </c>
      <c r="L365" s="61" t="e">
        <f>#REF!</f>
        <v>#REF!</v>
      </c>
      <c r="M365" s="61" t="s">
        <v>96</v>
      </c>
    </row>
    <row r="366" spans="1:13" ht="60" x14ac:dyDescent="0.2">
      <c r="A366" s="55">
        <v>861</v>
      </c>
      <c r="B366" s="93" t="s">
        <v>85</v>
      </c>
      <c r="C366" s="95" t="e">
        <f>#REF!</f>
        <v>#REF!</v>
      </c>
      <c r="D366" s="97" t="e">
        <f>#REF!</f>
        <v>#REF!</v>
      </c>
      <c r="E366" s="97" t="e">
        <f>#REF!</f>
        <v>#REF!</v>
      </c>
      <c r="F366" s="98" t="e">
        <f>#REF!</f>
        <v>#REF!</v>
      </c>
      <c r="G366" s="96" t="e">
        <f>#REF!</f>
        <v>#REF!</v>
      </c>
      <c r="H366" s="63" t="s">
        <v>85</v>
      </c>
      <c r="I366" s="63" t="e">
        <f>#REF!</f>
        <v>#REF!</v>
      </c>
      <c r="J366" s="57" t="str">
        <f>'YARIŞMA BİLGİLERİ'!$F$21</f>
        <v>2005-2006-2007-2008-2009  DOĞUMLU ERKEKLER</v>
      </c>
      <c r="K366" s="106" t="str">
        <f t="shared" si="6"/>
        <v>İZMİR-TÜRKİYE’NİN EN HIZLISI İL SEÇME YARIŞLARI</v>
      </c>
      <c r="L366" s="61" t="e">
        <f>#REF!</f>
        <v>#REF!</v>
      </c>
      <c r="M366" s="61" t="s">
        <v>96</v>
      </c>
    </row>
    <row r="367" spans="1:13" ht="60" x14ac:dyDescent="0.2">
      <c r="A367" s="55">
        <v>862</v>
      </c>
      <c r="B367" s="93" t="s">
        <v>85</v>
      </c>
      <c r="C367" s="95" t="e">
        <f>#REF!</f>
        <v>#REF!</v>
      </c>
      <c r="D367" s="97" t="e">
        <f>#REF!</f>
        <v>#REF!</v>
      </c>
      <c r="E367" s="97" t="e">
        <f>#REF!</f>
        <v>#REF!</v>
      </c>
      <c r="F367" s="98" t="e">
        <f>#REF!</f>
        <v>#REF!</v>
      </c>
      <c r="G367" s="96" t="e">
        <f>#REF!</f>
        <v>#REF!</v>
      </c>
      <c r="H367" s="63" t="s">
        <v>85</v>
      </c>
      <c r="I367" s="63" t="e">
        <f>#REF!</f>
        <v>#REF!</v>
      </c>
      <c r="J367" s="57" t="str">
        <f>'YARIŞMA BİLGİLERİ'!$F$21</f>
        <v>2005-2006-2007-2008-2009  DOĞUMLU ERKEKLER</v>
      </c>
      <c r="K367" s="106" t="str">
        <f t="shared" si="6"/>
        <v>İZMİR-TÜRKİYE’NİN EN HIZLISI İL SEÇME YARIŞLARI</v>
      </c>
      <c r="L367" s="61" t="e">
        <f>#REF!</f>
        <v>#REF!</v>
      </c>
      <c r="M367" s="61" t="s">
        <v>96</v>
      </c>
    </row>
    <row r="368" spans="1:13" ht="60" x14ac:dyDescent="0.2">
      <c r="A368" s="55">
        <v>863</v>
      </c>
      <c r="B368" s="93" t="s">
        <v>85</v>
      </c>
      <c r="C368" s="95" t="e">
        <f>#REF!</f>
        <v>#REF!</v>
      </c>
      <c r="D368" s="97" t="e">
        <f>#REF!</f>
        <v>#REF!</v>
      </c>
      <c r="E368" s="97" t="e">
        <f>#REF!</f>
        <v>#REF!</v>
      </c>
      <c r="F368" s="98" t="e">
        <f>#REF!</f>
        <v>#REF!</v>
      </c>
      <c r="G368" s="96" t="e">
        <f>#REF!</f>
        <v>#REF!</v>
      </c>
      <c r="H368" s="63" t="s">
        <v>85</v>
      </c>
      <c r="I368" s="63" t="e">
        <f>#REF!</f>
        <v>#REF!</v>
      </c>
      <c r="J368" s="57" t="str">
        <f>'YARIŞMA BİLGİLERİ'!$F$21</f>
        <v>2005-2006-2007-2008-2009  DOĞUMLU ERKEKLER</v>
      </c>
      <c r="K368" s="106" t="str">
        <f t="shared" si="6"/>
        <v>İZMİR-TÜRKİYE’NİN EN HIZLISI İL SEÇME YARIŞLARI</v>
      </c>
      <c r="L368" s="61" t="e">
        <f>#REF!</f>
        <v>#REF!</v>
      </c>
      <c r="M368" s="61" t="s">
        <v>96</v>
      </c>
    </row>
    <row r="369" spans="1:13" ht="60" x14ac:dyDescent="0.2">
      <c r="A369" s="55">
        <v>864</v>
      </c>
      <c r="B369" s="93" t="s">
        <v>85</v>
      </c>
      <c r="C369" s="95" t="e">
        <f>#REF!</f>
        <v>#REF!</v>
      </c>
      <c r="D369" s="97" t="e">
        <f>#REF!</f>
        <v>#REF!</v>
      </c>
      <c r="E369" s="97" t="e">
        <f>#REF!</f>
        <v>#REF!</v>
      </c>
      <c r="F369" s="98" t="e">
        <f>#REF!</f>
        <v>#REF!</v>
      </c>
      <c r="G369" s="96" t="e">
        <f>#REF!</f>
        <v>#REF!</v>
      </c>
      <c r="H369" s="63" t="s">
        <v>85</v>
      </c>
      <c r="I369" s="63" t="e">
        <f>#REF!</f>
        <v>#REF!</v>
      </c>
      <c r="J369" s="57" t="str">
        <f>'YARIŞMA BİLGİLERİ'!$F$21</f>
        <v>2005-2006-2007-2008-2009  DOĞUMLU ERKEKLER</v>
      </c>
      <c r="K369" s="106" t="str">
        <f t="shared" si="6"/>
        <v>İZMİR-TÜRKİYE’NİN EN HIZLISI İL SEÇME YARIŞLARI</v>
      </c>
      <c r="L369" s="61" t="e">
        <f>#REF!</f>
        <v>#REF!</v>
      </c>
      <c r="M369" s="61" t="s">
        <v>96</v>
      </c>
    </row>
    <row r="370" spans="1:13" ht="60" x14ac:dyDescent="0.2">
      <c r="A370" s="55">
        <v>865</v>
      </c>
      <c r="B370" s="93" t="s">
        <v>85</v>
      </c>
      <c r="C370" s="95" t="e">
        <f>#REF!</f>
        <v>#REF!</v>
      </c>
      <c r="D370" s="97" t="e">
        <f>#REF!</f>
        <v>#REF!</v>
      </c>
      <c r="E370" s="97" t="e">
        <f>#REF!</f>
        <v>#REF!</v>
      </c>
      <c r="F370" s="98" t="e">
        <f>#REF!</f>
        <v>#REF!</v>
      </c>
      <c r="G370" s="96" t="e">
        <f>#REF!</f>
        <v>#REF!</v>
      </c>
      <c r="H370" s="63" t="s">
        <v>85</v>
      </c>
      <c r="I370" s="63" t="e">
        <f>#REF!</f>
        <v>#REF!</v>
      </c>
      <c r="J370" s="57" t="str">
        <f>'YARIŞMA BİLGİLERİ'!$F$21</f>
        <v>2005-2006-2007-2008-2009  DOĞUMLU ERKEKLER</v>
      </c>
      <c r="K370" s="106" t="str">
        <f t="shared" si="6"/>
        <v>İZMİR-TÜRKİYE’NİN EN HIZLISI İL SEÇME YARIŞLARI</v>
      </c>
      <c r="L370" s="61" t="e">
        <f>#REF!</f>
        <v>#REF!</v>
      </c>
      <c r="M370" s="61" t="s">
        <v>96</v>
      </c>
    </row>
    <row r="371" spans="1:13" ht="60" x14ac:dyDescent="0.2">
      <c r="A371" s="55">
        <v>866</v>
      </c>
      <c r="B371" s="93" t="s">
        <v>85</v>
      </c>
      <c r="C371" s="95" t="e">
        <f>#REF!</f>
        <v>#REF!</v>
      </c>
      <c r="D371" s="97" t="e">
        <f>#REF!</f>
        <v>#REF!</v>
      </c>
      <c r="E371" s="97" t="e">
        <f>#REF!</f>
        <v>#REF!</v>
      </c>
      <c r="F371" s="98" t="e">
        <f>#REF!</f>
        <v>#REF!</v>
      </c>
      <c r="G371" s="96" t="e">
        <f>#REF!</f>
        <v>#REF!</v>
      </c>
      <c r="H371" s="63" t="s">
        <v>85</v>
      </c>
      <c r="I371" s="63" t="e">
        <f>#REF!</f>
        <v>#REF!</v>
      </c>
      <c r="J371" s="57" t="str">
        <f>'YARIŞMA BİLGİLERİ'!$F$21</f>
        <v>2005-2006-2007-2008-2009  DOĞUMLU ERKEKLER</v>
      </c>
      <c r="K371" s="106" t="str">
        <f t="shared" si="6"/>
        <v>İZMİR-TÜRKİYE’NİN EN HIZLISI İL SEÇME YARIŞLARI</v>
      </c>
      <c r="L371" s="61" t="e">
        <f>#REF!</f>
        <v>#REF!</v>
      </c>
      <c r="M371" s="61" t="s">
        <v>96</v>
      </c>
    </row>
    <row r="372" spans="1:13" ht="60" x14ac:dyDescent="0.2">
      <c r="A372" s="55">
        <v>882</v>
      </c>
      <c r="B372" s="65" t="s">
        <v>27</v>
      </c>
      <c r="C372" s="56" t="e">
        <f>#REF!</f>
        <v>#REF!</v>
      </c>
      <c r="D372" s="60" t="e">
        <f>#REF!</f>
        <v>#REF!</v>
      </c>
      <c r="E372" s="60" t="e">
        <f>#REF!</f>
        <v>#REF!</v>
      </c>
      <c r="F372" s="78" t="e">
        <f>#REF!</f>
        <v>#REF!</v>
      </c>
      <c r="G372" s="58" t="e">
        <f>#REF!</f>
        <v>#REF!</v>
      </c>
      <c r="H372" s="57" t="s">
        <v>27</v>
      </c>
      <c r="I372" s="63"/>
      <c r="J372" s="57" t="str">
        <f>'YARIŞMA BİLGİLERİ'!$F$21</f>
        <v>2005-2006-2007-2008-2009  DOĞUMLU ERKEKLER</v>
      </c>
      <c r="K372" s="60" t="str">
        <f t="shared" ref="K372:K391" si="7">CONCATENATE(K$1,"-",A$1)</f>
        <v>İZMİR-TÜRKİYE’NİN EN HIZLISI İL SEÇME YARIŞLARI</v>
      </c>
      <c r="L372" s="61" t="e">
        <f>#REF!</f>
        <v>#REF!</v>
      </c>
      <c r="M372" s="61" t="s">
        <v>96</v>
      </c>
    </row>
    <row r="373" spans="1:13" ht="60" x14ac:dyDescent="0.2">
      <c r="A373" s="55">
        <v>883</v>
      </c>
      <c r="B373" s="65" t="s">
        <v>27</v>
      </c>
      <c r="C373" s="56" t="e">
        <f>#REF!</f>
        <v>#REF!</v>
      </c>
      <c r="D373" s="60" t="e">
        <f>#REF!</f>
        <v>#REF!</v>
      </c>
      <c r="E373" s="60" t="e">
        <f>#REF!</f>
        <v>#REF!</v>
      </c>
      <c r="F373" s="78" t="e">
        <f>#REF!</f>
        <v>#REF!</v>
      </c>
      <c r="G373" s="58" t="e">
        <f>#REF!</f>
        <v>#REF!</v>
      </c>
      <c r="H373" s="57" t="s">
        <v>27</v>
      </c>
      <c r="I373" s="63"/>
      <c r="J373" s="57" t="str">
        <f>'YARIŞMA BİLGİLERİ'!$F$21</f>
        <v>2005-2006-2007-2008-2009  DOĞUMLU ERKEKLER</v>
      </c>
      <c r="K373" s="60" t="str">
        <f t="shared" si="7"/>
        <v>İZMİR-TÜRKİYE’NİN EN HIZLISI İL SEÇME YARIŞLARI</v>
      </c>
      <c r="L373" s="61" t="e">
        <f>#REF!</f>
        <v>#REF!</v>
      </c>
      <c r="M373" s="61" t="s">
        <v>96</v>
      </c>
    </row>
    <row r="374" spans="1:13" ht="60" x14ac:dyDescent="0.2">
      <c r="A374" s="55">
        <v>884</v>
      </c>
      <c r="B374" s="65" t="s">
        <v>27</v>
      </c>
      <c r="C374" s="56" t="e">
        <f>#REF!</f>
        <v>#REF!</v>
      </c>
      <c r="D374" s="60" t="e">
        <f>#REF!</f>
        <v>#REF!</v>
      </c>
      <c r="E374" s="60" t="e">
        <f>#REF!</f>
        <v>#REF!</v>
      </c>
      <c r="F374" s="78" t="e">
        <f>#REF!</f>
        <v>#REF!</v>
      </c>
      <c r="G374" s="58" t="e">
        <f>#REF!</f>
        <v>#REF!</v>
      </c>
      <c r="H374" s="57" t="s">
        <v>27</v>
      </c>
      <c r="I374" s="63"/>
      <c r="J374" s="57" t="str">
        <f>'YARIŞMA BİLGİLERİ'!$F$21</f>
        <v>2005-2006-2007-2008-2009  DOĞUMLU ERKEKLER</v>
      </c>
      <c r="K374" s="60" t="str">
        <f t="shared" si="7"/>
        <v>İZMİR-TÜRKİYE’NİN EN HIZLISI İL SEÇME YARIŞLARI</v>
      </c>
      <c r="L374" s="61" t="e">
        <f>#REF!</f>
        <v>#REF!</v>
      </c>
      <c r="M374" s="61" t="s">
        <v>96</v>
      </c>
    </row>
    <row r="375" spans="1:13" ht="60" x14ac:dyDescent="0.2">
      <c r="A375" s="55">
        <v>885</v>
      </c>
      <c r="B375" s="65" t="s">
        <v>27</v>
      </c>
      <c r="C375" s="56" t="e">
        <f>#REF!</f>
        <v>#REF!</v>
      </c>
      <c r="D375" s="60" t="e">
        <f>#REF!</f>
        <v>#REF!</v>
      </c>
      <c r="E375" s="60" t="e">
        <f>#REF!</f>
        <v>#REF!</v>
      </c>
      <c r="F375" s="78" t="e">
        <f>#REF!</f>
        <v>#REF!</v>
      </c>
      <c r="G375" s="58" t="e">
        <f>#REF!</f>
        <v>#REF!</v>
      </c>
      <c r="H375" s="57" t="s">
        <v>27</v>
      </c>
      <c r="I375" s="63"/>
      <c r="J375" s="57" t="str">
        <f>'YARIŞMA BİLGİLERİ'!$F$21</f>
        <v>2005-2006-2007-2008-2009  DOĞUMLU ERKEKLER</v>
      </c>
      <c r="K375" s="60" t="str">
        <f t="shared" si="7"/>
        <v>İZMİR-TÜRKİYE’NİN EN HIZLISI İL SEÇME YARIŞLARI</v>
      </c>
      <c r="L375" s="61" t="e">
        <f>#REF!</f>
        <v>#REF!</v>
      </c>
      <c r="M375" s="61" t="s">
        <v>96</v>
      </c>
    </row>
    <row r="376" spans="1:13" ht="60" x14ac:dyDescent="0.2">
      <c r="A376" s="55">
        <v>886</v>
      </c>
      <c r="B376" s="65" t="s">
        <v>27</v>
      </c>
      <c r="C376" s="56" t="e">
        <f>#REF!</f>
        <v>#REF!</v>
      </c>
      <c r="D376" s="60" t="e">
        <f>#REF!</f>
        <v>#REF!</v>
      </c>
      <c r="E376" s="60" t="e">
        <f>#REF!</f>
        <v>#REF!</v>
      </c>
      <c r="F376" s="78" t="e">
        <f>#REF!</f>
        <v>#REF!</v>
      </c>
      <c r="G376" s="58" t="e">
        <f>#REF!</f>
        <v>#REF!</v>
      </c>
      <c r="H376" s="57" t="s">
        <v>27</v>
      </c>
      <c r="I376" s="63"/>
      <c r="J376" s="57" t="str">
        <f>'YARIŞMA BİLGİLERİ'!$F$21</f>
        <v>2005-2006-2007-2008-2009  DOĞUMLU ERKEKLER</v>
      </c>
      <c r="K376" s="60" t="str">
        <f t="shared" si="7"/>
        <v>İZMİR-TÜRKİYE’NİN EN HIZLISI İL SEÇME YARIŞLARI</v>
      </c>
      <c r="L376" s="61" t="e">
        <f>#REF!</f>
        <v>#REF!</v>
      </c>
      <c r="M376" s="61" t="s">
        <v>96</v>
      </c>
    </row>
    <row r="377" spans="1:13" ht="60" x14ac:dyDescent="0.2">
      <c r="A377" s="55">
        <v>887</v>
      </c>
      <c r="B377" s="65" t="s">
        <v>27</v>
      </c>
      <c r="C377" s="56" t="e">
        <f>#REF!</f>
        <v>#REF!</v>
      </c>
      <c r="D377" s="60" t="e">
        <f>#REF!</f>
        <v>#REF!</v>
      </c>
      <c r="E377" s="60" t="e">
        <f>#REF!</f>
        <v>#REF!</v>
      </c>
      <c r="F377" s="78" t="e">
        <f>#REF!</f>
        <v>#REF!</v>
      </c>
      <c r="G377" s="58" t="e">
        <f>#REF!</f>
        <v>#REF!</v>
      </c>
      <c r="H377" s="57" t="s">
        <v>27</v>
      </c>
      <c r="I377" s="63"/>
      <c r="J377" s="57" t="str">
        <f>'YARIŞMA BİLGİLERİ'!$F$21</f>
        <v>2005-2006-2007-2008-2009  DOĞUMLU ERKEKLER</v>
      </c>
      <c r="K377" s="60" t="str">
        <f t="shared" si="7"/>
        <v>İZMİR-TÜRKİYE’NİN EN HIZLISI İL SEÇME YARIŞLARI</v>
      </c>
      <c r="L377" s="61" t="e">
        <f>#REF!</f>
        <v>#REF!</v>
      </c>
      <c r="M377" s="61" t="s">
        <v>96</v>
      </c>
    </row>
    <row r="378" spans="1:13" ht="60" x14ac:dyDescent="0.2">
      <c r="A378" s="55">
        <v>888</v>
      </c>
      <c r="B378" s="65" t="s">
        <v>27</v>
      </c>
      <c r="C378" s="56" t="e">
        <f>#REF!</f>
        <v>#REF!</v>
      </c>
      <c r="D378" s="60" t="e">
        <f>#REF!</f>
        <v>#REF!</v>
      </c>
      <c r="E378" s="60" t="e">
        <f>#REF!</f>
        <v>#REF!</v>
      </c>
      <c r="F378" s="78" t="e">
        <f>#REF!</f>
        <v>#REF!</v>
      </c>
      <c r="G378" s="58" t="e">
        <f>#REF!</f>
        <v>#REF!</v>
      </c>
      <c r="H378" s="57" t="s">
        <v>27</v>
      </c>
      <c r="I378" s="63"/>
      <c r="J378" s="57" t="str">
        <f>'YARIŞMA BİLGİLERİ'!$F$21</f>
        <v>2005-2006-2007-2008-2009  DOĞUMLU ERKEKLER</v>
      </c>
      <c r="K378" s="60" t="str">
        <f t="shared" si="7"/>
        <v>İZMİR-TÜRKİYE’NİN EN HIZLISI İL SEÇME YARIŞLARI</v>
      </c>
      <c r="L378" s="61" t="e">
        <f>#REF!</f>
        <v>#REF!</v>
      </c>
      <c r="M378" s="61" t="s">
        <v>96</v>
      </c>
    </row>
    <row r="379" spans="1:13" ht="60" x14ac:dyDescent="0.2">
      <c r="A379" s="55">
        <v>889</v>
      </c>
      <c r="B379" s="65" t="s">
        <v>27</v>
      </c>
      <c r="C379" s="56" t="e">
        <f>#REF!</f>
        <v>#REF!</v>
      </c>
      <c r="D379" s="60" t="e">
        <f>#REF!</f>
        <v>#REF!</v>
      </c>
      <c r="E379" s="60" t="e">
        <f>#REF!</f>
        <v>#REF!</v>
      </c>
      <c r="F379" s="78" t="e">
        <f>#REF!</f>
        <v>#REF!</v>
      </c>
      <c r="G379" s="58" t="e">
        <f>#REF!</f>
        <v>#REF!</v>
      </c>
      <c r="H379" s="57" t="s">
        <v>27</v>
      </c>
      <c r="I379" s="63"/>
      <c r="J379" s="57" t="str">
        <f>'YARIŞMA BİLGİLERİ'!$F$21</f>
        <v>2005-2006-2007-2008-2009  DOĞUMLU ERKEKLER</v>
      </c>
      <c r="K379" s="60" t="str">
        <f t="shared" si="7"/>
        <v>İZMİR-TÜRKİYE’NİN EN HIZLISI İL SEÇME YARIŞLARI</v>
      </c>
      <c r="L379" s="61" t="e">
        <f>#REF!</f>
        <v>#REF!</v>
      </c>
      <c r="M379" s="61" t="s">
        <v>96</v>
      </c>
    </row>
    <row r="380" spans="1:13" ht="60" x14ac:dyDescent="0.2">
      <c r="A380" s="55">
        <v>890</v>
      </c>
      <c r="B380" s="65" t="s">
        <v>27</v>
      </c>
      <c r="C380" s="56" t="e">
        <f>#REF!</f>
        <v>#REF!</v>
      </c>
      <c r="D380" s="60" t="e">
        <f>#REF!</f>
        <v>#REF!</v>
      </c>
      <c r="E380" s="60" t="e">
        <f>#REF!</f>
        <v>#REF!</v>
      </c>
      <c r="F380" s="78" t="e">
        <f>#REF!</f>
        <v>#REF!</v>
      </c>
      <c r="G380" s="58" t="e">
        <f>#REF!</f>
        <v>#REF!</v>
      </c>
      <c r="H380" s="57" t="s">
        <v>27</v>
      </c>
      <c r="I380" s="63"/>
      <c r="J380" s="57" t="str">
        <f>'YARIŞMA BİLGİLERİ'!$F$21</f>
        <v>2005-2006-2007-2008-2009  DOĞUMLU ERKEKLER</v>
      </c>
      <c r="K380" s="60" t="str">
        <f t="shared" si="7"/>
        <v>İZMİR-TÜRKİYE’NİN EN HIZLISI İL SEÇME YARIŞLARI</v>
      </c>
      <c r="L380" s="61" t="e">
        <f>#REF!</f>
        <v>#REF!</v>
      </c>
      <c r="M380" s="61" t="s">
        <v>96</v>
      </c>
    </row>
    <row r="381" spans="1:13" ht="60" x14ac:dyDescent="0.2">
      <c r="A381" s="55">
        <v>891</v>
      </c>
      <c r="B381" s="65" t="s">
        <v>27</v>
      </c>
      <c r="C381" s="56" t="e">
        <f>#REF!</f>
        <v>#REF!</v>
      </c>
      <c r="D381" s="60" t="e">
        <f>#REF!</f>
        <v>#REF!</v>
      </c>
      <c r="E381" s="60" t="e">
        <f>#REF!</f>
        <v>#REF!</v>
      </c>
      <c r="F381" s="78" t="e">
        <f>#REF!</f>
        <v>#REF!</v>
      </c>
      <c r="G381" s="58" t="e">
        <f>#REF!</f>
        <v>#REF!</v>
      </c>
      <c r="H381" s="57" t="s">
        <v>27</v>
      </c>
      <c r="I381" s="63"/>
      <c r="J381" s="57" t="str">
        <f>'YARIŞMA BİLGİLERİ'!$F$21</f>
        <v>2005-2006-2007-2008-2009  DOĞUMLU ERKEKLER</v>
      </c>
      <c r="K381" s="60" t="str">
        <f t="shared" si="7"/>
        <v>İZMİR-TÜRKİYE’NİN EN HIZLISI İL SEÇME YARIŞLARI</v>
      </c>
      <c r="L381" s="61" t="e">
        <f>#REF!</f>
        <v>#REF!</v>
      </c>
      <c r="M381" s="61" t="s">
        <v>96</v>
      </c>
    </row>
    <row r="382" spans="1:13" ht="60" x14ac:dyDescent="0.2">
      <c r="A382" s="55">
        <v>907</v>
      </c>
      <c r="B382" s="65" t="s">
        <v>28</v>
      </c>
      <c r="C382" s="56" t="e">
        <f>#REF!</f>
        <v>#REF!</v>
      </c>
      <c r="D382" s="60" t="e">
        <f>#REF!</f>
        <v>#REF!</v>
      </c>
      <c r="E382" s="60" t="e">
        <f>#REF!</f>
        <v>#REF!</v>
      </c>
      <c r="F382" s="78" t="e">
        <f>#REF!</f>
        <v>#REF!</v>
      </c>
      <c r="G382" s="58" t="e">
        <f>#REF!</f>
        <v>#REF!</v>
      </c>
      <c r="H382" s="57" t="s">
        <v>28</v>
      </c>
      <c r="I382" s="63"/>
      <c r="J382" s="57" t="str">
        <f>'YARIŞMA BİLGİLERİ'!$F$21</f>
        <v>2005-2006-2007-2008-2009  DOĞUMLU ERKEKLER</v>
      </c>
      <c r="K382" s="60" t="str">
        <f t="shared" si="7"/>
        <v>İZMİR-TÜRKİYE’NİN EN HIZLISI İL SEÇME YARIŞLARI</v>
      </c>
      <c r="L382" s="61" t="e">
        <f>#REF!</f>
        <v>#REF!</v>
      </c>
      <c r="M382" s="61" t="s">
        <v>96</v>
      </c>
    </row>
    <row r="383" spans="1:13" ht="60" x14ac:dyDescent="0.2">
      <c r="A383" s="55">
        <v>908</v>
      </c>
      <c r="B383" s="65" t="s">
        <v>28</v>
      </c>
      <c r="C383" s="56" t="e">
        <f>#REF!</f>
        <v>#REF!</v>
      </c>
      <c r="D383" s="60" t="e">
        <f>#REF!</f>
        <v>#REF!</v>
      </c>
      <c r="E383" s="60" t="e">
        <f>#REF!</f>
        <v>#REF!</v>
      </c>
      <c r="F383" s="78" t="e">
        <f>#REF!</f>
        <v>#REF!</v>
      </c>
      <c r="G383" s="58" t="e">
        <f>#REF!</f>
        <v>#REF!</v>
      </c>
      <c r="H383" s="57" t="s">
        <v>28</v>
      </c>
      <c r="I383" s="63"/>
      <c r="J383" s="57" t="str">
        <f>'YARIŞMA BİLGİLERİ'!$F$21</f>
        <v>2005-2006-2007-2008-2009  DOĞUMLU ERKEKLER</v>
      </c>
      <c r="K383" s="60" t="str">
        <f t="shared" si="7"/>
        <v>İZMİR-TÜRKİYE’NİN EN HIZLISI İL SEÇME YARIŞLARI</v>
      </c>
      <c r="L383" s="61" t="e">
        <f>#REF!</f>
        <v>#REF!</v>
      </c>
      <c r="M383" s="61" t="s">
        <v>96</v>
      </c>
    </row>
    <row r="384" spans="1:13" ht="60" x14ac:dyDescent="0.2">
      <c r="A384" s="55">
        <v>909</v>
      </c>
      <c r="B384" s="65" t="s">
        <v>28</v>
      </c>
      <c r="C384" s="56" t="e">
        <f>#REF!</f>
        <v>#REF!</v>
      </c>
      <c r="D384" s="60" t="e">
        <f>#REF!</f>
        <v>#REF!</v>
      </c>
      <c r="E384" s="60" t="e">
        <f>#REF!</f>
        <v>#REF!</v>
      </c>
      <c r="F384" s="78" t="e">
        <f>#REF!</f>
        <v>#REF!</v>
      </c>
      <c r="G384" s="58" t="e">
        <f>#REF!</f>
        <v>#REF!</v>
      </c>
      <c r="H384" s="57" t="s">
        <v>28</v>
      </c>
      <c r="I384" s="63"/>
      <c r="J384" s="57" t="str">
        <f>'YARIŞMA BİLGİLERİ'!$F$21</f>
        <v>2005-2006-2007-2008-2009  DOĞUMLU ERKEKLER</v>
      </c>
      <c r="K384" s="60" t="str">
        <f t="shared" si="7"/>
        <v>İZMİR-TÜRKİYE’NİN EN HIZLISI İL SEÇME YARIŞLARI</v>
      </c>
      <c r="L384" s="61" t="e">
        <f>#REF!</f>
        <v>#REF!</v>
      </c>
      <c r="M384" s="61" t="s">
        <v>96</v>
      </c>
    </row>
    <row r="385" spans="1:13" ht="60" x14ac:dyDescent="0.2">
      <c r="A385" s="55">
        <v>910</v>
      </c>
      <c r="B385" s="65" t="s">
        <v>28</v>
      </c>
      <c r="C385" s="56" t="e">
        <f>#REF!</f>
        <v>#REF!</v>
      </c>
      <c r="D385" s="60" t="e">
        <f>#REF!</f>
        <v>#REF!</v>
      </c>
      <c r="E385" s="60" t="e">
        <f>#REF!</f>
        <v>#REF!</v>
      </c>
      <c r="F385" s="78" t="e">
        <f>#REF!</f>
        <v>#REF!</v>
      </c>
      <c r="G385" s="58" t="e">
        <f>#REF!</f>
        <v>#REF!</v>
      </c>
      <c r="H385" s="57" t="s">
        <v>28</v>
      </c>
      <c r="I385" s="63"/>
      <c r="J385" s="57" t="str">
        <f>'YARIŞMA BİLGİLERİ'!$F$21</f>
        <v>2005-2006-2007-2008-2009  DOĞUMLU ERKEKLER</v>
      </c>
      <c r="K385" s="60" t="str">
        <f t="shared" si="7"/>
        <v>İZMİR-TÜRKİYE’NİN EN HIZLISI İL SEÇME YARIŞLARI</v>
      </c>
      <c r="L385" s="61" t="e">
        <f>#REF!</f>
        <v>#REF!</v>
      </c>
      <c r="M385" s="61" t="s">
        <v>96</v>
      </c>
    </row>
    <row r="386" spans="1:13" ht="60" x14ac:dyDescent="0.2">
      <c r="A386" s="55">
        <v>911</v>
      </c>
      <c r="B386" s="65" t="s">
        <v>28</v>
      </c>
      <c r="C386" s="56" t="e">
        <f>#REF!</f>
        <v>#REF!</v>
      </c>
      <c r="D386" s="60" t="e">
        <f>#REF!</f>
        <v>#REF!</v>
      </c>
      <c r="E386" s="60" t="e">
        <f>#REF!</f>
        <v>#REF!</v>
      </c>
      <c r="F386" s="78" t="e">
        <f>#REF!</f>
        <v>#REF!</v>
      </c>
      <c r="G386" s="58" t="e">
        <f>#REF!</f>
        <v>#REF!</v>
      </c>
      <c r="H386" s="57" t="s">
        <v>28</v>
      </c>
      <c r="I386" s="63"/>
      <c r="J386" s="57" t="str">
        <f>'YARIŞMA BİLGİLERİ'!$F$21</f>
        <v>2005-2006-2007-2008-2009  DOĞUMLU ERKEKLER</v>
      </c>
      <c r="K386" s="60" t="str">
        <f t="shared" si="7"/>
        <v>İZMİR-TÜRKİYE’NİN EN HIZLISI İL SEÇME YARIŞLARI</v>
      </c>
      <c r="L386" s="61" t="e">
        <f>#REF!</f>
        <v>#REF!</v>
      </c>
      <c r="M386" s="61" t="s">
        <v>96</v>
      </c>
    </row>
    <row r="387" spans="1:13" ht="60" x14ac:dyDescent="0.2">
      <c r="A387" s="55">
        <v>912</v>
      </c>
      <c r="B387" s="65" t="s">
        <v>28</v>
      </c>
      <c r="C387" s="56" t="e">
        <f>#REF!</f>
        <v>#REF!</v>
      </c>
      <c r="D387" s="60" t="e">
        <f>#REF!</f>
        <v>#REF!</v>
      </c>
      <c r="E387" s="60" t="e">
        <f>#REF!</f>
        <v>#REF!</v>
      </c>
      <c r="F387" s="78" t="e">
        <f>#REF!</f>
        <v>#REF!</v>
      </c>
      <c r="G387" s="58" t="e">
        <f>#REF!</f>
        <v>#REF!</v>
      </c>
      <c r="H387" s="57" t="s">
        <v>28</v>
      </c>
      <c r="I387" s="63"/>
      <c r="J387" s="57" t="str">
        <f>'YARIŞMA BİLGİLERİ'!$F$21</f>
        <v>2005-2006-2007-2008-2009  DOĞUMLU ERKEKLER</v>
      </c>
      <c r="K387" s="60" t="str">
        <f t="shared" si="7"/>
        <v>İZMİR-TÜRKİYE’NİN EN HIZLISI İL SEÇME YARIŞLARI</v>
      </c>
      <c r="L387" s="61" t="e">
        <f>#REF!</f>
        <v>#REF!</v>
      </c>
      <c r="M387" s="61" t="s">
        <v>96</v>
      </c>
    </row>
    <row r="388" spans="1:13" ht="60" x14ac:dyDescent="0.2">
      <c r="A388" s="55">
        <v>913</v>
      </c>
      <c r="B388" s="65" t="s">
        <v>28</v>
      </c>
      <c r="C388" s="56" t="e">
        <f>#REF!</f>
        <v>#REF!</v>
      </c>
      <c r="D388" s="60" t="e">
        <f>#REF!</f>
        <v>#REF!</v>
      </c>
      <c r="E388" s="60" t="e">
        <f>#REF!</f>
        <v>#REF!</v>
      </c>
      <c r="F388" s="78" t="e">
        <f>#REF!</f>
        <v>#REF!</v>
      </c>
      <c r="G388" s="58" t="e">
        <f>#REF!</f>
        <v>#REF!</v>
      </c>
      <c r="H388" s="57" t="s">
        <v>28</v>
      </c>
      <c r="I388" s="63"/>
      <c r="J388" s="57" t="str">
        <f>'YARIŞMA BİLGİLERİ'!$F$21</f>
        <v>2005-2006-2007-2008-2009  DOĞUMLU ERKEKLER</v>
      </c>
      <c r="K388" s="60" t="str">
        <f t="shared" si="7"/>
        <v>İZMİR-TÜRKİYE’NİN EN HIZLISI İL SEÇME YARIŞLARI</v>
      </c>
      <c r="L388" s="61" t="e">
        <f>#REF!</f>
        <v>#REF!</v>
      </c>
      <c r="M388" s="61" t="s">
        <v>96</v>
      </c>
    </row>
    <row r="389" spans="1:13" ht="60" x14ac:dyDescent="0.2">
      <c r="A389" s="55">
        <v>914</v>
      </c>
      <c r="B389" s="65" t="s">
        <v>28</v>
      </c>
      <c r="C389" s="56" t="e">
        <f>#REF!</f>
        <v>#REF!</v>
      </c>
      <c r="D389" s="60" t="e">
        <f>#REF!</f>
        <v>#REF!</v>
      </c>
      <c r="E389" s="60" t="e">
        <f>#REF!</f>
        <v>#REF!</v>
      </c>
      <c r="F389" s="78" t="e">
        <f>#REF!</f>
        <v>#REF!</v>
      </c>
      <c r="G389" s="58" t="e">
        <f>#REF!</f>
        <v>#REF!</v>
      </c>
      <c r="H389" s="57" t="s">
        <v>28</v>
      </c>
      <c r="I389" s="63"/>
      <c r="J389" s="57" t="str">
        <f>'YARIŞMA BİLGİLERİ'!$F$21</f>
        <v>2005-2006-2007-2008-2009  DOĞUMLU ERKEKLER</v>
      </c>
      <c r="K389" s="60" t="str">
        <f t="shared" si="7"/>
        <v>İZMİR-TÜRKİYE’NİN EN HIZLISI İL SEÇME YARIŞLARI</v>
      </c>
      <c r="L389" s="61" t="e">
        <f>#REF!</f>
        <v>#REF!</v>
      </c>
      <c r="M389" s="61" t="s">
        <v>96</v>
      </c>
    </row>
    <row r="390" spans="1:13" ht="60" x14ac:dyDescent="0.2">
      <c r="A390" s="55">
        <v>915</v>
      </c>
      <c r="B390" s="65" t="s">
        <v>28</v>
      </c>
      <c r="C390" s="56" t="e">
        <f>#REF!</f>
        <v>#REF!</v>
      </c>
      <c r="D390" s="60" t="e">
        <f>#REF!</f>
        <v>#REF!</v>
      </c>
      <c r="E390" s="60" t="e">
        <f>#REF!</f>
        <v>#REF!</v>
      </c>
      <c r="F390" s="78" t="e">
        <f>#REF!</f>
        <v>#REF!</v>
      </c>
      <c r="G390" s="58" t="e">
        <f>#REF!</f>
        <v>#REF!</v>
      </c>
      <c r="H390" s="57" t="s">
        <v>28</v>
      </c>
      <c r="I390" s="63"/>
      <c r="J390" s="57" t="str">
        <f>'YARIŞMA BİLGİLERİ'!$F$21</f>
        <v>2005-2006-2007-2008-2009  DOĞUMLU ERKEKLER</v>
      </c>
      <c r="K390" s="60" t="str">
        <f t="shared" si="7"/>
        <v>İZMİR-TÜRKİYE’NİN EN HIZLISI İL SEÇME YARIŞLARI</v>
      </c>
      <c r="L390" s="61" t="e">
        <f>#REF!</f>
        <v>#REF!</v>
      </c>
      <c r="M390" s="61" t="s">
        <v>96</v>
      </c>
    </row>
    <row r="391" spans="1:13" ht="60" x14ac:dyDescent="0.2">
      <c r="A391" s="55">
        <v>916</v>
      </c>
      <c r="B391" s="65" t="s">
        <v>28</v>
      </c>
      <c r="C391" s="56" t="e">
        <f>#REF!</f>
        <v>#REF!</v>
      </c>
      <c r="D391" s="60" t="e">
        <f>#REF!</f>
        <v>#REF!</v>
      </c>
      <c r="E391" s="60" t="e">
        <f>#REF!</f>
        <v>#REF!</v>
      </c>
      <c r="F391" s="78" t="e">
        <f>#REF!</f>
        <v>#REF!</v>
      </c>
      <c r="G391" s="58" t="e">
        <f>#REF!</f>
        <v>#REF!</v>
      </c>
      <c r="H391" s="57" t="s">
        <v>28</v>
      </c>
      <c r="I391" s="63"/>
      <c r="J391" s="57" t="str">
        <f>'YARIŞMA BİLGİLERİ'!$F$21</f>
        <v>2005-2006-2007-2008-2009  DOĞUMLU ERKEKLER</v>
      </c>
      <c r="K391" s="60" t="str">
        <f t="shared" si="7"/>
        <v>İZMİR-TÜRKİYE’NİN EN HIZLISI İL SEÇME YARIŞLARI</v>
      </c>
      <c r="L391" s="61" t="e">
        <f>#REF!</f>
        <v>#REF!</v>
      </c>
      <c r="M391" s="61" t="s">
        <v>96</v>
      </c>
    </row>
  </sheetData>
  <autoFilter ref="A2:M256"/>
  <mergeCells count="2">
    <mergeCell ref="L1:M1"/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Z1563"/>
  <sheetViews>
    <sheetView view="pageBreakPreview" zoomScale="85" zoomScaleNormal="100" zoomScaleSheetLayoutView="85" workbookViewId="0">
      <pane ySplit="3" topLeftCell="A4" activePane="bottomLeft" state="frozen"/>
      <selection pane="bottomLeft" activeCell="I719" sqref="I4:M719"/>
    </sheetView>
  </sheetViews>
  <sheetFormatPr defaultColWidth="6.140625" defaultRowHeight="15.75" x14ac:dyDescent="0.25"/>
  <cols>
    <col min="1" max="1" width="6.140625" style="42" customWidth="1"/>
    <col min="2" max="2" width="17.5703125" style="81" customWidth="1"/>
    <col min="3" max="3" width="9.28515625" style="76" customWidth="1"/>
    <col min="4" max="4" width="20" style="43" customWidth="1"/>
    <col min="5" max="5" width="14.85546875" style="42" customWidth="1"/>
    <col min="6" max="6" width="33.140625" style="39" customWidth="1"/>
    <col min="7" max="7" width="41.7109375" style="82" customWidth="1"/>
    <col min="8" max="8" width="12.42578125" style="75" customWidth="1"/>
    <col min="9" max="10" width="9.5703125" style="44" customWidth="1"/>
    <col min="11" max="12" width="8.5703125" style="45" customWidth="1"/>
    <col min="13" max="13" width="10.7109375" style="43" customWidth="1"/>
    <col min="14" max="14" width="6.140625" style="39"/>
    <col min="15" max="15" width="2" style="125" customWidth="1"/>
    <col min="16" max="16" width="6.140625" style="39"/>
    <col min="17" max="17" width="17" style="39" customWidth="1"/>
    <col min="18" max="22" width="6.140625" style="39"/>
    <col min="23" max="23" width="7.140625" style="39" bestFit="1" customWidth="1"/>
    <col min="24" max="24" width="17.28515625" style="39" bestFit="1" customWidth="1"/>
    <col min="25" max="25" width="8.5703125" style="39" bestFit="1" customWidth="1"/>
    <col min="26" max="26" width="28.7109375" style="39" bestFit="1" customWidth="1"/>
    <col min="27" max="27" width="31.42578125" style="39" bestFit="1" customWidth="1"/>
    <col min="28" max="16384" width="6.140625" style="39"/>
  </cols>
  <sheetData>
    <row r="1" spans="1:15" ht="44.25" customHeight="1" x14ac:dyDescent="0.25">
      <c r="A1" s="352" t="str">
        <f>'YARIŞMA BİLGİLERİ'!F19</f>
        <v>TÜRKİYE’NİN EN HIZLISI İL SEÇME YARIŞLARI</v>
      </c>
      <c r="B1" s="352"/>
      <c r="C1" s="352"/>
      <c r="D1" s="352"/>
      <c r="E1" s="352"/>
      <c r="F1" s="353"/>
      <c r="G1" s="353"/>
      <c r="H1" s="353"/>
      <c r="I1" s="353"/>
      <c r="J1" s="353"/>
      <c r="K1" s="352"/>
      <c r="L1" s="352"/>
      <c r="M1" s="352"/>
    </row>
    <row r="2" spans="1:15" ht="44.25" customHeight="1" x14ac:dyDescent="0.25">
      <c r="A2" s="354" t="str">
        <f>'YARIŞMA BİLGİLERİ'!F21</f>
        <v>2005-2006-2007-2008-2009  DOĞUMLU ERKEKLER</v>
      </c>
      <c r="B2" s="354"/>
      <c r="C2" s="354"/>
      <c r="D2" s="354"/>
      <c r="E2" s="354"/>
      <c r="F2" s="354"/>
      <c r="G2" s="80" t="s">
        <v>56</v>
      </c>
      <c r="H2" s="77"/>
      <c r="I2" s="355">
        <f ca="1">NOW()</f>
        <v>43576.699346180554</v>
      </c>
      <c r="J2" s="355"/>
      <c r="K2" s="355"/>
      <c r="L2" s="355"/>
      <c r="M2" s="355"/>
    </row>
    <row r="3" spans="1:15" s="42" customFormat="1" ht="45" customHeight="1" x14ac:dyDescent="0.25">
      <c r="A3" s="40" t="s">
        <v>16</v>
      </c>
      <c r="B3" s="41" t="s">
        <v>20</v>
      </c>
      <c r="C3" s="41" t="s">
        <v>47</v>
      </c>
      <c r="D3" s="41" t="s">
        <v>59</v>
      </c>
      <c r="E3" s="40" t="s">
        <v>14</v>
      </c>
      <c r="F3" s="40" t="s">
        <v>5</v>
      </c>
      <c r="G3" s="40" t="s">
        <v>109</v>
      </c>
      <c r="H3" s="74" t="s">
        <v>65</v>
      </c>
      <c r="I3" s="144" t="s">
        <v>123</v>
      </c>
      <c r="J3" s="144" t="s">
        <v>124</v>
      </c>
      <c r="K3" s="72" t="s">
        <v>62</v>
      </c>
      <c r="L3" s="72" t="s">
        <v>63</v>
      </c>
      <c r="M3" s="73" t="s">
        <v>64</v>
      </c>
      <c r="O3" s="126"/>
    </row>
    <row r="4" spans="1:15" s="178" customFormat="1" ht="31.5" customHeight="1" x14ac:dyDescent="0.2">
      <c r="A4" s="220">
        <v>1</v>
      </c>
      <c r="B4" s="168" t="str">
        <f t="shared" ref="B4:B11" si="0">CONCATENATE(H4,"-",K4,"-",L4)</f>
        <v>100M--</v>
      </c>
      <c r="C4" s="169"/>
      <c r="D4" s="170"/>
      <c r="E4" s="171"/>
      <c r="F4" s="172"/>
      <c r="G4" s="173"/>
      <c r="H4" s="174" t="s">
        <v>132</v>
      </c>
      <c r="I4" s="175"/>
      <c r="J4" s="175"/>
      <c r="K4" s="176"/>
      <c r="L4" s="176"/>
      <c r="M4" s="177"/>
      <c r="O4" s="179"/>
    </row>
    <row r="5" spans="1:15" s="178" customFormat="1" ht="31.5" customHeight="1" x14ac:dyDescent="0.2">
      <c r="A5" s="220">
        <v>2</v>
      </c>
      <c r="B5" s="168" t="str">
        <f t="shared" si="0"/>
        <v>200M--</v>
      </c>
      <c r="C5" s="169"/>
      <c r="D5" s="170"/>
      <c r="E5" s="171"/>
      <c r="F5" s="172"/>
      <c r="G5" s="173"/>
      <c r="H5" s="174" t="s">
        <v>91</v>
      </c>
      <c r="I5" s="175"/>
      <c r="J5" s="175"/>
      <c r="K5" s="176"/>
      <c r="L5" s="176"/>
      <c r="M5" s="177"/>
      <c r="O5" s="179"/>
    </row>
    <row r="6" spans="1:15" s="178" customFormat="1" ht="31.5" customHeight="1" x14ac:dyDescent="0.2">
      <c r="A6" s="220">
        <v>3</v>
      </c>
      <c r="B6" s="168" t="str">
        <f t="shared" si="0"/>
        <v>400M--</v>
      </c>
      <c r="C6" s="169"/>
      <c r="D6" s="170"/>
      <c r="E6" s="171"/>
      <c r="F6" s="172"/>
      <c r="G6" s="173"/>
      <c r="H6" s="174" t="s">
        <v>92</v>
      </c>
      <c r="I6" s="175"/>
      <c r="J6" s="175"/>
      <c r="K6" s="176"/>
      <c r="L6" s="176"/>
      <c r="M6" s="177"/>
      <c r="O6" s="179"/>
    </row>
    <row r="7" spans="1:15" s="178" customFormat="1" ht="31.5" customHeight="1" x14ac:dyDescent="0.2">
      <c r="A7" s="220">
        <v>4</v>
      </c>
      <c r="B7" s="168" t="str">
        <f t="shared" si="0"/>
        <v>800M--</v>
      </c>
      <c r="C7" s="169"/>
      <c r="D7" s="170"/>
      <c r="E7" s="171"/>
      <c r="F7" s="172"/>
      <c r="G7" s="173"/>
      <c r="H7" s="174" t="s">
        <v>61</v>
      </c>
      <c r="I7" s="175"/>
      <c r="J7" s="175"/>
      <c r="K7" s="176"/>
      <c r="L7" s="176"/>
      <c r="M7" s="177"/>
      <c r="O7" s="179"/>
    </row>
    <row r="8" spans="1:15" s="178" customFormat="1" ht="31.5" customHeight="1" x14ac:dyDescent="0.2">
      <c r="A8" s="220">
        <v>5</v>
      </c>
      <c r="B8" s="168" t="str">
        <f t="shared" si="0"/>
        <v>1500M--</v>
      </c>
      <c r="C8" s="169"/>
      <c r="D8" s="170"/>
      <c r="E8" s="171"/>
      <c r="F8" s="172"/>
      <c r="G8" s="173"/>
      <c r="H8" s="174" t="s">
        <v>83</v>
      </c>
      <c r="I8" s="175"/>
      <c r="J8" s="175"/>
      <c r="K8" s="176"/>
      <c r="L8" s="176"/>
      <c r="M8" s="177"/>
      <c r="O8" s="179"/>
    </row>
    <row r="9" spans="1:15" s="178" customFormat="1" ht="31.5" customHeight="1" x14ac:dyDescent="0.2">
      <c r="A9" s="220"/>
      <c r="B9" s="168" t="str">
        <f t="shared" si="0"/>
        <v>3000M--</v>
      </c>
      <c r="C9" s="169"/>
      <c r="D9" s="170"/>
      <c r="E9" s="171"/>
      <c r="F9" s="172"/>
      <c r="G9" s="173"/>
      <c r="H9" s="174" t="s">
        <v>98</v>
      </c>
      <c r="I9" s="175"/>
      <c r="J9" s="175"/>
      <c r="K9" s="176"/>
      <c r="L9" s="176"/>
      <c r="M9" s="177"/>
      <c r="O9" s="179"/>
    </row>
    <row r="10" spans="1:15" s="178" customFormat="1" ht="31.5" customHeight="1" x14ac:dyDescent="0.2">
      <c r="A10" s="220">
        <v>6</v>
      </c>
      <c r="B10" s="168" t="str">
        <f t="shared" si="0"/>
        <v>110M.ENG--</v>
      </c>
      <c r="C10" s="169"/>
      <c r="D10" s="170"/>
      <c r="E10" s="171"/>
      <c r="F10" s="172"/>
      <c r="G10" s="173"/>
      <c r="H10" s="174" t="s">
        <v>273</v>
      </c>
      <c r="I10" s="175"/>
      <c r="J10" s="175"/>
      <c r="K10" s="176"/>
      <c r="L10" s="176"/>
      <c r="M10" s="177"/>
      <c r="O10" s="179"/>
    </row>
    <row r="11" spans="1:15" s="178" customFormat="1" ht="31.5" customHeight="1" x14ac:dyDescent="0.2">
      <c r="A11" s="220">
        <v>7</v>
      </c>
      <c r="B11" s="168" t="str">
        <f t="shared" si="0"/>
        <v>300M.ENG--</v>
      </c>
      <c r="C11" s="169"/>
      <c r="D11" s="170"/>
      <c r="E11" s="171"/>
      <c r="F11" s="172"/>
      <c r="G11" s="173"/>
      <c r="H11" s="174" t="s">
        <v>254</v>
      </c>
      <c r="I11" s="175"/>
      <c r="J11" s="175"/>
      <c r="K11" s="176"/>
      <c r="L11" s="176"/>
      <c r="M11" s="177"/>
      <c r="O11" s="179"/>
    </row>
    <row r="12" spans="1:15" s="178" customFormat="1" ht="31.5" customHeight="1" x14ac:dyDescent="0.2">
      <c r="A12" s="220">
        <v>8</v>
      </c>
      <c r="B12" s="168" t="str">
        <f t="shared" ref="B12:B18" si="1">CONCATENATE(H12,"-",M12)</f>
        <v>UZUN-</v>
      </c>
      <c r="C12" s="169"/>
      <c r="D12" s="170"/>
      <c r="E12" s="171"/>
      <c r="F12" s="172"/>
      <c r="G12" s="173"/>
      <c r="H12" s="174" t="s">
        <v>27</v>
      </c>
      <c r="I12" s="175"/>
      <c r="J12" s="175"/>
      <c r="K12" s="176"/>
      <c r="L12" s="176"/>
      <c r="M12" s="177"/>
      <c r="O12" s="179"/>
    </row>
    <row r="13" spans="1:15" s="178" customFormat="1" ht="31.5" customHeight="1" x14ac:dyDescent="0.2">
      <c r="A13" s="220">
        <v>9</v>
      </c>
      <c r="B13" s="168" t="str">
        <f t="shared" si="1"/>
        <v>ÜÇADIM-</v>
      </c>
      <c r="C13" s="169"/>
      <c r="D13" s="170"/>
      <c r="E13" s="171"/>
      <c r="F13" s="172"/>
      <c r="G13" s="173"/>
      <c r="H13" s="174" t="s">
        <v>255</v>
      </c>
      <c r="I13" s="175"/>
      <c r="J13" s="175"/>
      <c r="K13" s="176"/>
      <c r="L13" s="176"/>
      <c r="M13" s="177"/>
      <c r="O13" s="179"/>
    </row>
    <row r="14" spans="1:15" s="178" customFormat="1" ht="31.5" customHeight="1" x14ac:dyDescent="0.2">
      <c r="A14" s="220">
        <v>10</v>
      </c>
      <c r="B14" s="168" t="str">
        <f t="shared" si="1"/>
        <v>YÜKSEK-</v>
      </c>
      <c r="C14" s="169"/>
      <c r="D14" s="170"/>
      <c r="E14" s="171"/>
      <c r="F14" s="172"/>
      <c r="G14" s="173"/>
      <c r="H14" s="174" t="s">
        <v>28</v>
      </c>
      <c r="I14" s="175"/>
      <c r="J14" s="175"/>
      <c r="K14" s="176"/>
      <c r="L14" s="176"/>
      <c r="M14" s="177"/>
      <c r="O14" s="179"/>
    </row>
    <row r="15" spans="1:15" s="178" customFormat="1" ht="31.5" customHeight="1" x14ac:dyDescent="0.2">
      <c r="A15" s="220">
        <v>11</v>
      </c>
      <c r="B15" s="168" t="str">
        <f t="shared" si="1"/>
        <v>SIRIK-</v>
      </c>
      <c r="C15" s="169"/>
      <c r="D15" s="170"/>
      <c r="E15" s="171"/>
      <c r="F15" s="172"/>
      <c r="G15" s="173"/>
      <c r="H15" s="174" t="s">
        <v>93</v>
      </c>
      <c r="I15" s="175"/>
      <c r="J15" s="175"/>
      <c r="K15" s="176"/>
      <c r="L15" s="176"/>
      <c r="M15" s="177"/>
      <c r="O15" s="179"/>
    </row>
    <row r="16" spans="1:15" s="178" customFormat="1" ht="31.5" customHeight="1" x14ac:dyDescent="0.2">
      <c r="A16" s="220">
        <v>12</v>
      </c>
      <c r="B16" s="168" t="str">
        <f t="shared" si="1"/>
        <v>GÜLLE-</v>
      </c>
      <c r="C16" s="169"/>
      <c r="D16" s="170"/>
      <c r="E16" s="171"/>
      <c r="F16" s="172"/>
      <c r="G16" s="173"/>
      <c r="H16" s="174" t="s">
        <v>84</v>
      </c>
      <c r="I16" s="175"/>
      <c r="J16" s="175"/>
      <c r="K16" s="176"/>
      <c r="L16" s="176"/>
      <c r="M16" s="177"/>
      <c r="O16" s="179"/>
    </row>
    <row r="17" spans="1:15" s="178" customFormat="1" ht="31.5" customHeight="1" x14ac:dyDescent="0.2">
      <c r="A17" s="220">
        <v>13</v>
      </c>
      <c r="B17" s="168" t="str">
        <f t="shared" si="1"/>
        <v>DİSK-</v>
      </c>
      <c r="C17" s="169"/>
      <c r="D17" s="170"/>
      <c r="E17" s="171"/>
      <c r="F17" s="172"/>
      <c r="G17" s="173"/>
      <c r="H17" s="174" t="s">
        <v>85</v>
      </c>
      <c r="I17" s="175"/>
      <c r="J17" s="175"/>
      <c r="K17" s="176"/>
      <c r="L17" s="176"/>
      <c r="M17" s="177"/>
      <c r="O17" s="179"/>
    </row>
    <row r="18" spans="1:15" s="178" customFormat="1" ht="31.5" customHeight="1" x14ac:dyDescent="0.2">
      <c r="A18" s="220">
        <v>14</v>
      </c>
      <c r="B18" s="168" t="str">
        <f t="shared" si="1"/>
        <v>CİRİT-</v>
      </c>
      <c r="C18" s="169"/>
      <c r="D18" s="170"/>
      <c r="E18" s="171"/>
      <c r="F18" s="172"/>
      <c r="G18" s="173"/>
      <c r="H18" s="174" t="s">
        <v>86</v>
      </c>
      <c r="I18" s="175"/>
      <c r="J18" s="175"/>
      <c r="K18" s="176"/>
      <c r="L18" s="176"/>
      <c r="M18" s="177"/>
      <c r="O18" s="179"/>
    </row>
    <row r="19" spans="1:15" s="178" customFormat="1" ht="31.5" customHeight="1" x14ac:dyDescent="0.2">
      <c r="A19" s="220">
        <v>15</v>
      </c>
      <c r="B19" s="168" t="s">
        <v>309</v>
      </c>
      <c r="C19" s="169"/>
      <c r="D19" s="170"/>
      <c r="E19" s="171"/>
      <c r="F19" s="172"/>
      <c r="G19" s="173"/>
      <c r="H19" s="174" t="s">
        <v>310</v>
      </c>
      <c r="I19" s="175"/>
      <c r="J19" s="175"/>
      <c r="K19" s="176"/>
      <c r="L19" s="176"/>
      <c r="M19" s="177"/>
      <c r="O19" s="179"/>
    </row>
    <row r="20" spans="1:15" s="178" customFormat="1" ht="31.5" customHeight="1" x14ac:dyDescent="0.2">
      <c r="A20" s="220">
        <v>16</v>
      </c>
      <c r="B20" s="168" t="s">
        <v>309</v>
      </c>
      <c r="C20" s="169"/>
      <c r="D20" s="170"/>
      <c r="E20" s="171"/>
      <c r="F20" s="172"/>
      <c r="G20" s="173"/>
      <c r="H20" s="174" t="s">
        <v>310</v>
      </c>
      <c r="I20" s="175"/>
      <c r="J20" s="175"/>
      <c r="K20" s="176"/>
      <c r="L20" s="176"/>
      <c r="M20" s="177"/>
      <c r="O20" s="179"/>
    </row>
    <row r="21" spans="1:15" s="178" customFormat="1" ht="31.5" customHeight="1" x14ac:dyDescent="0.2">
      <c r="A21" s="220">
        <v>17</v>
      </c>
      <c r="B21" s="168" t="s">
        <v>309</v>
      </c>
      <c r="C21" s="169"/>
      <c r="D21" s="170"/>
      <c r="E21" s="171"/>
      <c r="F21" s="172"/>
      <c r="G21" s="173"/>
      <c r="H21" s="174" t="s">
        <v>310</v>
      </c>
      <c r="I21" s="175"/>
      <c r="J21" s="175"/>
      <c r="K21" s="176"/>
      <c r="L21" s="176"/>
      <c r="M21" s="177"/>
      <c r="O21" s="179"/>
    </row>
    <row r="22" spans="1:15" s="178" customFormat="1" ht="31.5" customHeight="1" x14ac:dyDescent="0.2">
      <c r="A22" s="220">
        <v>18</v>
      </c>
      <c r="B22" s="168" t="s">
        <v>309</v>
      </c>
      <c r="C22" s="169"/>
      <c r="D22" s="170"/>
      <c r="E22" s="171"/>
      <c r="F22" s="172"/>
      <c r="G22" s="173"/>
      <c r="H22" s="174" t="s">
        <v>310</v>
      </c>
      <c r="I22" s="175"/>
      <c r="J22" s="175"/>
      <c r="K22" s="176"/>
      <c r="L22" s="176"/>
      <c r="M22" s="177"/>
      <c r="O22" s="179"/>
    </row>
    <row r="23" spans="1:15" s="178" customFormat="1" ht="31.5" customHeight="1" x14ac:dyDescent="0.2">
      <c r="A23" s="220">
        <v>19</v>
      </c>
      <c r="B23" s="168" t="s">
        <v>309</v>
      </c>
      <c r="C23" s="169"/>
      <c r="D23" s="170"/>
      <c r="E23" s="171"/>
      <c r="F23" s="172"/>
      <c r="G23" s="173"/>
      <c r="H23" s="174" t="s">
        <v>310</v>
      </c>
      <c r="I23" s="175"/>
      <c r="J23" s="175"/>
      <c r="K23" s="176"/>
      <c r="L23" s="176"/>
      <c r="M23" s="177"/>
      <c r="O23" s="179"/>
    </row>
    <row r="24" spans="1:15" s="178" customFormat="1" ht="31.5" customHeight="1" x14ac:dyDescent="0.2">
      <c r="A24" s="220">
        <v>20</v>
      </c>
      <c r="B24" s="168" t="s">
        <v>309</v>
      </c>
      <c r="C24" s="169"/>
      <c r="D24" s="170"/>
      <c r="E24" s="171"/>
      <c r="F24" s="172"/>
      <c r="G24" s="173"/>
      <c r="H24" s="174" t="s">
        <v>310</v>
      </c>
      <c r="I24" s="175"/>
      <c r="J24" s="175"/>
      <c r="K24" s="176"/>
      <c r="L24" s="176"/>
      <c r="M24" s="177"/>
      <c r="O24" s="179"/>
    </row>
    <row r="25" spans="1:15" s="178" customFormat="1" ht="93.75" customHeight="1" x14ac:dyDescent="0.2">
      <c r="A25" s="220">
        <v>21</v>
      </c>
      <c r="B25" s="168" t="str">
        <f t="shared" ref="B25:B33" si="2">CONCATENATE(H25,"-",K25,"-",L25)</f>
        <v>İSVEÇ--</v>
      </c>
      <c r="C25" s="169"/>
      <c r="D25" s="170"/>
      <c r="E25" s="171"/>
      <c r="F25" s="172"/>
      <c r="G25" s="173"/>
      <c r="H25" s="174" t="s">
        <v>310</v>
      </c>
      <c r="I25" s="175"/>
      <c r="J25" s="175"/>
      <c r="K25" s="176"/>
      <c r="L25" s="176"/>
      <c r="M25" s="177"/>
      <c r="O25" s="179"/>
    </row>
    <row r="26" spans="1:15" s="190" customFormat="1" ht="31.5" customHeight="1" x14ac:dyDescent="0.2">
      <c r="A26" s="220">
        <v>22</v>
      </c>
      <c r="B26" s="180" t="str">
        <f t="shared" si="2"/>
        <v>100M--</v>
      </c>
      <c r="C26" s="181"/>
      <c r="D26" s="182"/>
      <c r="E26" s="183"/>
      <c r="F26" s="184"/>
      <c r="G26" s="185"/>
      <c r="H26" s="186" t="s">
        <v>132</v>
      </c>
      <c r="I26" s="187"/>
      <c r="J26" s="187"/>
      <c r="K26" s="188"/>
      <c r="L26" s="188"/>
      <c r="M26" s="189"/>
      <c r="O26" s="191"/>
    </row>
    <row r="27" spans="1:15" s="190" customFormat="1" ht="31.5" customHeight="1" x14ac:dyDescent="0.2">
      <c r="A27" s="220">
        <v>23</v>
      </c>
      <c r="B27" s="180" t="str">
        <f t="shared" si="2"/>
        <v>200M--</v>
      </c>
      <c r="C27" s="181"/>
      <c r="D27" s="182"/>
      <c r="E27" s="183"/>
      <c r="F27" s="184"/>
      <c r="G27" s="185"/>
      <c r="H27" s="186" t="s">
        <v>91</v>
      </c>
      <c r="I27" s="187"/>
      <c r="J27" s="187"/>
      <c r="K27" s="188"/>
      <c r="L27" s="188"/>
      <c r="M27" s="189"/>
      <c r="O27" s="191"/>
    </row>
    <row r="28" spans="1:15" s="190" customFormat="1" ht="31.5" customHeight="1" x14ac:dyDescent="0.2">
      <c r="A28" s="220">
        <v>24</v>
      </c>
      <c r="B28" s="180" t="str">
        <f t="shared" si="2"/>
        <v>400M--</v>
      </c>
      <c r="C28" s="181"/>
      <c r="D28" s="182"/>
      <c r="E28" s="183"/>
      <c r="F28" s="184"/>
      <c r="G28" s="185"/>
      <c r="H28" s="186" t="s">
        <v>92</v>
      </c>
      <c r="I28" s="187"/>
      <c r="J28" s="187"/>
      <c r="K28" s="188"/>
      <c r="L28" s="188"/>
      <c r="M28" s="189"/>
      <c r="O28" s="191"/>
    </row>
    <row r="29" spans="1:15" s="190" customFormat="1" ht="31.5" customHeight="1" x14ac:dyDescent="0.2">
      <c r="A29" s="220">
        <v>25</v>
      </c>
      <c r="B29" s="180" t="str">
        <f t="shared" si="2"/>
        <v>800M--</v>
      </c>
      <c r="C29" s="181"/>
      <c r="D29" s="182"/>
      <c r="E29" s="183"/>
      <c r="F29" s="184"/>
      <c r="G29" s="185"/>
      <c r="H29" s="186" t="s">
        <v>61</v>
      </c>
      <c r="I29" s="187"/>
      <c r="J29" s="187"/>
      <c r="K29" s="188"/>
      <c r="L29" s="188"/>
      <c r="M29" s="189"/>
      <c r="O29" s="191"/>
    </row>
    <row r="30" spans="1:15" s="190" customFormat="1" ht="31.5" customHeight="1" x14ac:dyDescent="0.2">
      <c r="A30" s="220">
        <v>26</v>
      </c>
      <c r="B30" s="180" t="str">
        <f t="shared" si="2"/>
        <v>1500M--</v>
      </c>
      <c r="C30" s="181"/>
      <c r="D30" s="182"/>
      <c r="E30" s="183"/>
      <c r="F30" s="184"/>
      <c r="G30" s="185"/>
      <c r="H30" s="186" t="s">
        <v>83</v>
      </c>
      <c r="I30" s="187"/>
      <c r="J30" s="187"/>
      <c r="K30" s="188"/>
      <c r="L30" s="188"/>
      <c r="M30" s="189"/>
      <c r="O30" s="191"/>
    </row>
    <row r="31" spans="1:15" s="190" customFormat="1" ht="31.5" customHeight="1" x14ac:dyDescent="0.2">
      <c r="A31" s="220"/>
      <c r="B31" s="180" t="str">
        <f t="shared" si="2"/>
        <v>3000M--</v>
      </c>
      <c r="C31" s="181"/>
      <c r="D31" s="182"/>
      <c r="E31" s="183"/>
      <c r="F31" s="184"/>
      <c r="G31" s="185"/>
      <c r="H31" s="186" t="s">
        <v>98</v>
      </c>
      <c r="I31" s="187"/>
      <c r="J31" s="187"/>
      <c r="K31" s="188"/>
      <c r="L31" s="188"/>
      <c r="M31" s="189"/>
      <c r="O31" s="191"/>
    </row>
    <row r="32" spans="1:15" s="190" customFormat="1" ht="31.5" customHeight="1" x14ac:dyDescent="0.2">
      <c r="A32" s="220">
        <v>27</v>
      </c>
      <c r="B32" s="180" t="str">
        <f t="shared" si="2"/>
        <v>110M.ENG--</v>
      </c>
      <c r="C32" s="181"/>
      <c r="D32" s="182"/>
      <c r="E32" s="183"/>
      <c r="F32" s="184"/>
      <c r="G32" s="185"/>
      <c r="H32" s="186" t="s">
        <v>273</v>
      </c>
      <c r="I32" s="187"/>
      <c r="J32" s="187"/>
      <c r="K32" s="188"/>
      <c r="L32" s="188"/>
      <c r="M32" s="189"/>
      <c r="O32" s="191"/>
    </row>
    <row r="33" spans="1:15" s="190" customFormat="1" ht="31.5" customHeight="1" x14ac:dyDescent="0.2">
      <c r="A33" s="220">
        <v>28</v>
      </c>
      <c r="B33" s="180" t="str">
        <f t="shared" si="2"/>
        <v>300M.ENG--</v>
      </c>
      <c r="C33" s="181"/>
      <c r="D33" s="182"/>
      <c r="E33" s="183"/>
      <c r="F33" s="184"/>
      <c r="G33" s="185"/>
      <c r="H33" s="186" t="s">
        <v>254</v>
      </c>
      <c r="I33" s="187"/>
      <c r="J33" s="187"/>
      <c r="K33" s="188"/>
      <c r="L33" s="188"/>
      <c r="M33" s="189"/>
      <c r="O33" s="191"/>
    </row>
    <row r="34" spans="1:15" s="190" customFormat="1" ht="31.5" customHeight="1" x14ac:dyDescent="0.2">
      <c r="A34" s="220">
        <v>29</v>
      </c>
      <c r="B34" s="180" t="str">
        <f t="shared" ref="B34:B40" si="3">CONCATENATE(H34,"-",M34)</f>
        <v>UZUN-</v>
      </c>
      <c r="C34" s="181"/>
      <c r="D34" s="182"/>
      <c r="E34" s="183"/>
      <c r="F34" s="184"/>
      <c r="G34" s="185"/>
      <c r="H34" s="186" t="s">
        <v>27</v>
      </c>
      <c r="I34" s="187"/>
      <c r="J34" s="187"/>
      <c r="K34" s="188"/>
      <c r="L34" s="188"/>
      <c r="M34" s="189"/>
      <c r="O34" s="191"/>
    </row>
    <row r="35" spans="1:15" s="190" customFormat="1" ht="31.5" customHeight="1" x14ac:dyDescent="0.2">
      <c r="A35" s="220">
        <v>30</v>
      </c>
      <c r="B35" s="180" t="str">
        <f t="shared" si="3"/>
        <v>ÜÇADIM-</v>
      </c>
      <c r="C35" s="181"/>
      <c r="D35" s="182"/>
      <c r="E35" s="183"/>
      <c r="F35" s="184"/>
      <c r="G35" s="185"/>
      <c r="H35" s="186" t="s">
        <v>255</v>
      </c>
      <c r="I35" s="187"/>
      <c r="J35" s="187"/>
      <c r="K35" s="188"/>
      <c r="L35" s="188"/>
      <c r="M35" s="189"/>
      <c r="O35" s="191"/>
    </row>
    <row r="36" spans="1:15" s="190" customFormat="1" ht="31.5" customHeight="1" x14ac:dyDescent="0.2">
      <c r="A36" s="220">
        <v>31</v>
      </c>
      <c r="B36" s="180" t="str">
        <f t="shared" si="3"/>
        <v>YÜKSEK-</v>
      </c>
      <c r="C36" s="181"/>
      <c r="D36" s="182"/>
      <c r="E36" s="183"/>
      <c r="F36" s="184"/>
      <c r="G36" s="185"/>
      <c r="H36" s="186" t="s">
        <v>28</v>
      </c>
      <c r="I36" s="187"/>
      <c r="J36" s="187"/>
      <c r="K36" s="188"/>
      <c r="L36" s="188"/>
      <c r="M36" s="189"/>
      <c r="O36" s="191"/>
    </row>
    <row r="37" spans="1:15" s="190" customFormat="1" ht="31.5" customHeight="1" x14ac:dyDescent="0.2">
      <c r="A37" s="220">
        <v>32</v>
      </c>
      <c r="B37" s="180" t="str">
        <f t="shared" si="3"/>
        <v>SIRIK-</v>
      </c>
      <c r="C37" s="181"/>
      <c r="D37" s="182"/>
      <c r="E37" s="183"/>
      <c r="F37" s="184"/>
      <c r="G37" s="185"/>
      <c r="H37" s="186" t="s">
        <v>93</v>
      </c>
      <c r="I37" s="187"/>
      <c r="J37" s="187"/>
      <c r="K37" s="188"/>
      <c r="L37" s="188"/>
      <c r="M37" s="189"/>
      <c r="O37" s="191"/>
    </row>
    <row r="38" spans="1:15" s="190" customFormat="1" ht="31.5" customHeight="1" x14ac:dyDescent="0.2">
      <c r="A38" s="220">
        <v>33</v>
      </c>
      <c r="B38" s="180" t="str">
        <f t="shared" si="3"/>
        <v>GÜLLE-</v>
      </c>
      <c r="C38" s="181"/>
      <c r="D38" s="182"/>
      <c r="E38" s="183"/>
      <c r="F38" s="184"/>
      <c r="G38" s="185"/>
      <c r="H38" s="186" t="s">
        <v>84</v>
      </c>
      <c r="I38" s="187"/>
      <c r="J38" s="187"/>
      <c r="K38" s="188"/>
      <c r="L38" s="188"/>
      <c r="M38" s="189"/>
      <c r="O38" s="191"/>
    </row>
    <row r="39" spans="1:15" s="190" customFormat="1" ht="31.5" customHeight="1" x14ac:dyDescent="0.2">
      <c r="A39" s="220">
        <v>34</v>
      </c>
      <c r="B39" s="180" t="str">
        <f t="shared" si="3"/>
        <v>DİSK-</v>
      </c>
      <c r="C39" s="181"/>
      <c r="D39" s="182"/>
      <c r="E39" s="183"/>
      <c r="F39" s="184"/>
      <c r="G39" s="185"/>
      <c r="H39" s="186" t="s">
        <v>85</v>
      </c>
      <c r="I39" s="187"/>
      <c r="J39" s="187"/>
      <c r="K39" s="188"/>
      <c r="L39" s="188"/>
      <c r="M39" s="189"/>
      <c r="O39" s="191"/>
    </row>
    <row r="40" spans="1:15" s="190" customFormat="1" ht="31.5" customHeight="1" x14ac:dyDescent="0.2">
      <c r="A40" s="220">
        <v>35</v>
      </c>
      <c r="B40" s="180" t="str">
        <f t="shared" si="3"/>
        <v>CİRİT-</v>
      </c>
      <c r="C40" s="181"/>
      <c r="D40" s="182"/>
      <c r="E40" s="183"/>
      <c r="F40" s="184"/>
      <c r="G40" s="185"/>
      <c r="H40" s="186" t="s">
        <v>86</v>
      </c>
      <c r="I40" s="187"/>
      <c r="J40" s="187"/>
      <c r="K40" s="188"/>
      <c r="L40" s="188"/>
      <c r="M40" s="189"/>
      <c r="O40" s="191"/>
    </row>
    <row r="41" spans="1:15" s="190" customFormat="1" ht="31.5" customHeight="1" x14ac:dyDescent="0.2">
      <c r="A41" s="220">
        <v>36</v>
      </c>
      <c r="B41" s="180" t="s">
        <v>309</v>
      </c>
      <c r="C41" s="181"/>
      <c r="D41" s="182"/>
      <c r="E41" s="183"/>
      <c r="F41" s="184"/>
      <c r="G41" s="185"/>
      <c r="H41" s="186" t="s">
        <v>310</v>
      </c>
      <c r="I41" s="187"/>
      <c r="J41" s="187"/>
      <c r="K41" s="188"/>
      <c r="L41" s="188"/>
      <c r="M41" s="189"/>
      <c r="O41" s="191"/>
    </row>
    <row r="42" spans="1:15" s="190" customFormat="1" ht="31.5" customHeight="1" x14ac:dyDescent="0.2">
      <c r="A42" s="220">
        <v>37</v>
      </c>
      <c r="B42" s="180" t="s">
        <v>309</v>
      </c>
      <c r="C42" s="181"/>
      <c r="D42" s="182"/>
      <c r="E42" s="183"/>
      <c r="F42" s="184"/>
      <c r="G42" s="185"/>
      <c r="H42" s="186" t="s">
        <v>310</v>
      </c>
      <c r="I42" s="187"/>
      <c r="J42" s="187"/>
      <c r="K42" s="188"/>
      <c r="L42" s="188"/>
      <c r="M42" s="189"/>
      <c r="O42" s="191"/>
    </row>
    <row r="43" spans="1:15" s="190" customFormat="1" ht="31.5" customHeight="1" x14ac:dyDescent="0.2">
      <c r="A43" s="220">
        <v>38</v>
      </c>
      <c r="B43" s="180" t="s">
        <v>309</v>
      </c>
      <c r="C43" s="181"/>
      <c r="D43" s="182"/>
      <c r="E43" s="183"/>
      <c r="F43" s="184"/>
      <c r="G43" s="185"/>
      <c r="H43" s="186" t="s">
        <v>310</v>
      </c>
      <c r="I43" s="187"/>
      <c r="J43" s="187"/>
      <c r="K43" s="188"/>
      <c r="L43" s="188"/>
      <c r="M43" s="189"/>
      <c r="O43" s="191"/>
    </row>
    <row r="44" spans="1:15" s="190" customFormat="1" ht="31.5" customHeight="1" x14ac:dyDescent="0.2">
      <c r="A44" s="220">
        <v>39</v>
      </c>
      <c r="B44" s="180" t="s">
        <v>309</v>
      </c>
      <c r="C44" s="181"/>
      <c r="D44" s="182"/>
      <c r="E44" s="183"/>
      <c r="F44" s="184"/>
      <c r="G44" s="185"/>
      <c r="H44" s="186" t="s">
        <v>310</v>
      </c>
      <c r="I44" s="187"/>
      <c r="J44" s="187"/>
      <c r="K44" s="188"/>
      <c r="L44" s="188"/>
      <c r="M44" s="189"/>
      <c r="O44" s="191"/>
    </row>
    <row r="45" spans="1:15" s="190" customFormat="1" ht="31.5" customHeight="1" x14ac:dyDescent="0.2">
      <c r="A45" s="220">
        <v>40</v>
      </c>
      <c r="B45" s="180" t="s">
        <v>309</v>
      </c>
      <c r="C45" s="181"/>
      <c r="D45" s="182"/>
      <c r="E45" s="183"/>
      <c r="F45" s="184"/>
      <c r="G45" s="185"/>
      <c r="H45" s="186" t="s">
        <v>310</v>
      </c>
      <c r="I45" s="187"/>
      <c r="J45" s="187"/>
      <c r="K45" s="188"/>
      <c r="L45" s="188"/>
      <c r="M45" s="189"/>
      <c r="O45" s="191"/>
    </row>
    <row r="46" spans="1:15" s="190" customFormat="1" ht="31.5" customHeight="1" x14ac:dyDescent="0.2">
      <c r="A46" s="220">
        <v>41</v>
      </c>
      <c r="B46" s="180" t="s">
        <v>309</v>
      </c>
      <c r="C46" s="181"/>
      <c r="D46" s="182"/>
      <c r="E46" s="183"/>
      <c r="F46" s="184"/>
      <c r="G46" s="185"/>
      <c r="H46" s="186" t="s">
        <v>310</v>
      </c>
      <c r="I46" s="187"/>
      <c r="J46" s="187"/>
      <c r="K46" s="188"/>
      <c r="L46" s="188"/>
      <c r="M46" s="189"/>
      <c r="O46" s="191"/>
    </row>
    <row r="47" spans="1:15" s="190" customFormat="1" ht="93.75" customHeight="1" x14ac:dyDescent="0.2">
      <c r="A47" s="220">
        <v>42</v>
      </c>
      <c r="B47" s="180" t="str">
        <f t="shared" ref="B47:B55" si="4">CONCATENATE(H47,"-",K47,"-",L47)</f>
        <v>İSVEÇ--</v>
      </c>
      <c r="C47" s="181"/>
      <c r="D47" s="182"/>
      <c r="E47" s="183"/>
      <c r="F47" s="184"/>
      <c r="G47" s="185"/>
      <c r="H47" s="186" t="s">
        <v>310</v>
      </c>
      <c r="I47" s="187"/>
      <c r="J47" s="187"/>
      <c r="K47" s="188"/>
      <c r="L47" s="188"/>
      <c r="M47" s="189"/>
      <c r="O47" s="191"/>
    </row>
    <row r="48" spans="1:15" s="178" customFormat="1" ht="31.5" customHeight="1" x14ac:dyDescent="0.2">
      <c r="A48" s="220">
        <v>43</v>
      </c>
      <c r="B48" s="168" t="str">
        <f t="shared" si="4"/>
        <v>100M--</v>
      </c>
      <c r="C48" s="169"/>
      <c r="D48" s="170"/>
      <c r="E48" s="171"/>
      <c r="F48" s="172"/>
      <c r="G48" s="173"/>
      <c r="H48" s="174" t="s">
        <v>132</v>
      </c>
      <c r="I48" s="175"/>
      <c r="J48" s="175"/>
      <c r="K48" s="176"/>
      <c r="L48" s="176"/>
      <c r="M48" s="177"/>
      <c r="O48" s="179"/>
    </row>
    <row r="49" spans="1:15" s="178" customFormat="1" ht="31.5" customHeight="1" x14ac:dyDescent="0.2">
      <c r="A49" s="220">
        <v>44</v>
      </c>
      <c r="B49" s="168" t="str">
        <f t="shared" si="4"/>
        <v>200M--</v>
      </c>
      <c r="C49" s="169"/>
      <c r="D49" s="170"/>
      <c r="E49" s="171"/>
      <c r="F49" s="172"/>
      <c r="G49" s="173"/>
      <c r="H49" s="174" t="s">
        <v>91</v>
      </c>
      <c r="I49" s="175"/>
      <c r="J49" s="175"/>
      <c r="K49" s="176"/>
      <c r="L49" s="176"/>
      <c r="M49" s="177"/>
      <c r="O49" s="179"/>
    </row>
    <row r="50" spans="1:15" s="178" customFormat="1" ht="31.5" customHeight="1" x14ac:dyDescent="0.2">
      <c r="A50" s="220">
        <v>45</v>
      </c>
      <c r="B50" s="168" t="str">
        <f t="shared" si="4"/>
        <v>400M--</v>
      </c>
      <c r="C50" s="169"/>
      <c r="D50" s="170"/>
      <c r="E50" s="171"/>
      <c r="F50" s="172"/>
      <c r="G50" s="173"/>
      <c r="H50" s="174" t="s">
        <v>92</v>
      </c>
      <c r="I50" s="175"/>
      <c r="J50" s="175"/>
      <c r="K50" s="176"/>
      <c r="L50" s="176"/>
      <c r="M50" s="177"/>
      <c r="O50" s="179"/>
    </row>
    <row r="51" spans="1:15" s="178" customFormat="1" ht="31.5" customHeight="1" x14ac:dyDescent="0.2">
      <c r="A51" s="220">
        <v>46</v>
      </c>
      <c r="B51" s="168" t="str">
        <f t="shared" si="4"/>
        <v>800M--</v>
      </c>
      <c r="C51" s="169"/>
      <c r="D51" s="170"/>
      <c r="E51" s="171"/>
      <c r="F51" s="172"/>
      <c r="G51" s="173"/>
      <c r="H51" s="174" t="s">
        <v>61</v>
      </c>
      <c r="I51" s="175"/>
      <c r="J51" s="175"/>
      <c r="K51" s="176"/>
      <c r="L51" s="176"/>
      <c r="M51" s="177"/>
      <c r="O51" s="179"/>
    </row>
    <row r="52" spans="1:15" s="178" customFormat="1" ht="31.5" customHeight="1" x14ac:dyDescent="0.2">
      <c r="A52" s="220">
        <v>47</v>
      </c>
      <c r="B52" s="168" t="str">
        <f t="shared" si="4"/>
        <v>1500M--</v>
      </c>
      <c r="C52" s="169"/>
      <c r="D52" s="170"/>
      <c r="E52" s="171"/>
      <c r="F52" s="172"/>
      <c r="G52" s="173"/>
      <c r="H52" s="174" t="s">
        <v>83</v>
      </c>
      <c r="I52" s="175"/>
      <c r="J52" s="175"/>
      <c r="K52" s="176"/>
      <c r="L52" s="176"/>
      <c r="M52" s="177"/>
      <c r="O52" s="179"/>
    </row>
    <row r="53" spans="1:15" s="178" customFormat="1" ht="31.5" customHeight="1" x14ac:dyDescent="0.2">
      <c r="A53" s="220"/>
      <c r="B53" s="168" t="str">
        <f t="shared" si="4"/>
        <v>3000M--</v>
      </c>
      <c r="C53" s="169"/>
      <c r="D53" s="170"/>
      <c r="E53" s="171"/>
      <c r="F53" s="172"/>
      <c r="G53" s="173"/>
      <c r="H53" s="174" t="s">
        <v>98</v>
      </c>
      <c r="I53" s="175"/>
      <c r="J53" s="175"/>
      <c r="K53" s="176"/>
      <c r="L53" s="176"/>
      <c r="M53" s="177"/>
      <c r="O53" s="179"/>
    </row>
    <row r="54" spans="1:15" s="178" customFormat="1" ht="31.5" customHeight="1" x14ac:dyDescent="0.2">
      <c r="A54" s="220">
        <v>48</v>
      </c>
      <c r="B54" s="168" t="str">
        <f t="shared" si="4"/>
        <v>110M.ENG--</v>
      </c>
      <c r="C54" s="169"/>
      <c r="D54" s="170"/>
      <c r="E54" s="171"/>
      <c r="F54" s="172"/>
      <c r="G54" s="173"/>
      <c r="H54" s="174" t="s">
        <v>273</v>
      </c>
      <c r="I54" s="175"/>
      <c r="J54" s="175"/>
      <c r="K54" s="176"/>
      <c r="L54" s="176"/>
      <c r="M54" s="177"/>
      <c r="O54" s="179"/>
    </row>
    <row r="55" spans="1:15" s="178" customFormat="1" ht="31.5" customHeight="1" x14ac:dyDescent="0.2">
      <c r="A55" s="220">
        <v>49</v>
      </c>
      <c r="B55" s="168" t="str">
        <f t="shared" si="4"/>
        <v>300M.ENG--</v>
      </c>
      <c r="C55" s="169"/>
      <c r="D55" s="170"/>
      <c r="E55" s="171"/>
      <c r="F55" s="172"/>
      <c r="G55" s="173"/>
      <c r="H55" s="174" t="s">
        <v>254</v>
      </c>
      <c r="I55" s="175"/>
      <c r="J55" s="175"/>
      <c r="K55" s="176"/>
      <c r="L55" s="176"/>
      <c r="M55" s="177"/>
      <c r="O55" s="179"/>
    </row>
    <row r="56" spans="1:15" s="178" customFormat="1" ht="31.5" customHeight="1" x14ac:dyDescent="0.2">
      <c r="A56" s="220">
        <v>50</v>
      </c>
      <c r="B56" s="168" t="str">
        <f t="shared" ref="B56:B62" si="5">CONCATENATE(H56,"-",M56)</f>
        <v>UZUN-</v>
      </c>
      <c r="C56" s="169"/>
      <c r="D56" s="170"/>
      <c r="E56" s="171"/>
      <c r="F56" s="172"/>
      <c r="G56" s="173"/>
      <c r="H56" s="174" t="s">
        <v>27</v>
      </c>
      <c r="I56" s="175"/>
      <c r="J56" s="175"/>
      <c r="K56" s="176"/>
      <c r="L56" s="176"/>
      <c r="M56" s="177"/>
      <c r="O56" s="179"/>
    </row>
    <row r="57" spans="1:15" s="178" customFormat="1" ht="31.5" customHeight="1" x14ac:dyDescent="0.2">
      <c r="A57" s="220">
        <v>51</v>
      </c>
      <c r="B57" s="168" t="str">
        <f t="shared" si="5"/>
        <v>ÜÇADIM-</v>
      </c>
      <c r="C57" s="169"/>
      <c r="D57" s="170"/>
      <c r="E57" s="171"/>
      <c r="F57" s="172"/>
      <c r="G57" s="173"/>
      <c r="H57" s="174" t="s">
        <v>255</v>
      </c>
      <c r="I57" s="175"/>
      <c r="J57" s="175"/>
      <c r="K57" s="176"/>
      <c r="L57" s="176"/>
      <c r="M57" s="177"/>
      <c r="O57" s="179"/>
    </row>
    <row r="58" spans="1:15" s="178" customFormat="1" ht="31.5" customHeight="1" x14ac:dyDescent="0.2">
      <c r="A58" s="220">
        <v>52</v>
      </c>
      <c r="B58" s="168" t="str">
        <f t="shared" si="5"/>
        <v>YÜKSEK-</v>
      </c>
      <c r="C58" s="169"/>
      <c r="D58" s="170"/>
      <c r="E58" s="171"/>
      <c r="F58" s="172"/>
      <c r="G58" s="173"/>
      <c r="H58" s="174" t="s">
        <v>28</v>
      </c>
      <c r="I58" s="175"/>
      <c r="J58" s="175"/>
      <c r="K58" s="176"/>
      <c r="L58" s="176"/>
      <c r="M58" s="177"/>
      <c r="O58" s="179"/>
    </row>
    <row r="59" spans="1:15" s="178" customFormat="1" ht="31.5" customHeight="1" x14ac:dyDescent="0.2">
      <c r="A59" s="220">
        <v>53</v>
      </c>
      <c r="B59" s="168" t="str">
        <f t="shared" si="5"/>
        <v>SIRIK-</v>
      </c>
      <c r="C59" s="169"/>
      <c r="D59" s="170"/>
      <c r="E59" s="171"/>
      <c r="F59" s="172"/>
      <c r="G59" s="173"/>
      <c r="H59" s="174" t="s">
        <v>93</v>
      </c>
      <c r="I59" s="175"/>
      <c r="J59" s="175"/>
      <c r="K59" s="176"/>
      <c r="L59" s="176"/>
      <c r="M59" s="177"/>
      <c r="O59" s="179"/>
    </row>
    <row r="60" spans="1:15" s="178" customFormat="1" ht="31.5" customHeight="1" x14ac:dyDescent="0.2">
      <c r="A60" s="220">
        <v>54</v>
      </c>
      <c r="B60" s="168" t="str">
        <f t="shared" si="5"/>
        <v>GÜLLE-</v>
      </c>
      <c r="C60" s="169"/>
      <c r="D60" s="170"/>
      <c r="E60" s="171"/>
      <c r="F60" s="172"/>
      <c r="G60" s="173"/>
      <c r="H60" s="174" t="s">
        <v>84</v>
      </c>
      <c r="I60" s="175"/>
      <c r="J60" s="175"/>
      <c r="K60" s="176"/>
      <c r="L60" s="176"/>
      <c r="M60" s="177"/>
      <c r="O60" s="179"/>
    </row>
    <row r="61" spans="1:15" s="178" customFormat="1" ht="31.5" customHeight="1" x14ac:dyDescent="0.2">
      <c r="A61" s="220">
        <v>55</v>
      </c>
      <c r="B61" s="168" t="str">
        <f t="shared" si="5"/>
        <v>DİSK-</v>
      </c>
      <c r="C61" s="169"/>
      <c r="D61" s="170"/>
      <c r="E61" s="171"/>
      <c r="F61" s="172"/>
      <c r="G61" s="173"/>
      <c r="H61" s="174" t="s">
        <v>85</v>
      </c>
      <c r="I61" s="175"/>
      <c r="J61" s="175"/>
      <c r="K61" s="176"/>
      <c r="L61" s="176"/>
      <c r="M61" s="177"/>
      <c r="O61" s="179"/>
    </row>
    <row r="62" spans="1:15" s="178" customFormat="1" ht="31.5" customHeight="1" x14ac:dyDescent="0.2">
      <c r="A62" s="220">
        <v>56</v>
      </c>
      <c r="B62" s="168" t="str">
        <f t="shared" si="5"/>
        <v>CİRİT-</v>
      </c>
      <c r="C62" s="169"/>
      <c r="D62" s="170"/>
      <c r="E62" s="171"/>
      <c r="F62" s="172"/>
      <c r="G62" s="173"/>
      <c r="H62" s="174" t="s">
        <v>86</v>
      </c>
      <c r="I62" s="175"/>
      <c r="J62" s="175"/>
      <c r="K62" s="176"/>
      <c r="L62" s="176"/>
      <c r="M62" s="177"/>
      <c r="O62" s="179"/>
    </row>
    <row r="63" spans="1:15" s="178" customFormat="1" ht="31.5" customHeight="1" x14ac:dyDescent="0.2">
      <c r="A63" s="220">
        <v>57</v>
      </c>
      <c r="B63" s="168" t="s">
        <v>309</v>
      </c>
      <c r="C63" s="169"/>
      <c r="D63" s="170"/>
      <c r="E63" s="171"/>
      <c r="F63" s="172"/>
      <c r="G63" s="173"/>
      <c r="H63" s="174" t="s">
        <v>310</v>
      </c>
      <c r="I63" s="175"/>
      <c r="J63" s="175"/>
      <c r="K63" s="176"/>
      <c r="L63" s="176"/>
      <c r="M63" s="177"/>
      <c r="O63" s="179"/>
    </row>
    <row r="64" spans="1:15" s="178" customFormat="1" ht="31.5" customHeight="1" x14ac:dyDescent="0.2">
      <c r="A64" s="220">
        <v>58</v>
      </c>
      <c r="B64" s="168" t="s">
        <v>309</v>
      </c>
      <c r="C64" s="169"/>
      <c r="D64" s="170"/>
      <c r="E64" s="171"/>
      <c r="F64" s="172"/>
      <c r="G64" s="173"/>
      <c r="H64" s="174" t="s">
        <v>310</v>
      </c>
      <c r="I64" s="175"/>
      <c r="J64" s="175"/>
      <c r="K64" s="176"/>
      <c r="L64" s="176"/>
      <c r="M64" s="177"/>
      <c r="O64" s="179"/>
    </row>
    <row r="65" spans="1:15" s="178" customFormat="1" ht="31.5" customHeight="1" x14ac:dyDescent="0.2">
      <c r="A65" s="220">
        <v>59</v>
      </c>
      <c r="B65" s="168" t="s">
        <v>309</v>
      </c>
      <c r="C65" s="169"/>
      <c r="D65" s="170"/>
      <c r="E65" s="171"/>
      <c r="F65" s="172"/>
      <c r="G65" s="173"/>
      <c r="H65" s="174" t="s">
        <v>310</v>
      </c>
      <c r="I65" s="175"/>
      <c r="J65" s="175"/>
      <c r="K65" s="176"/>
      <c r="L65" s="176"/>
      <c r="M65" s="177"/>
      <c r="O65" s="179"/>
    </row>
    <row r="66" spans="1:15" s="178" customFormat="1" ht="31.5" customHeight="1" x14ac:dyDescent="0.2">
      <c r="A66" s="220">
        <v>60</v>
      </c>
      <c r="B66" s="168" t="s">
        <v>309</v>
      </c>
      <c r="C66" s="169"/>
      <c r="D66" s="170"/>
      <c r="E66" s="171"/>
      <c r="F66" s="172"/>
      <c r="G66" s="173"/>
      <c r="H66" s="174" t="s">
        <v>310</v>
      </c>
      <c r="I66" s="175"/>
      <c r="J66" s="175"/>
      <c r="K66" s="176"/>
      <c r="L66" s="176"/>
      <c r="M66" s="177"/>
      <c r="O66" s="179"/>
    </row>
    <row r="67" spans="1:15" s="178" customFormat="1" ht="31.5" customHeight="1" x14ac:dyDescent="0.2">
      <c r="A67" s="220">
        <v>61</v>
      </c>
      <c r="B67" s="168" t="s">
        <v>309</v>
      </c>
      <c r="C67" s="169"/>
      <c r="D67" s="170"/>
      <c r="E67" s="171"/>
      <c r="F67" s="172"/>
      <c r="G67" s="173"/>
      <c r="H67" s="174" t="s">
        <v>310</v>
      </c>
      <c r="I67" s="175"/>
      <c r="J67" s="175"/>
      <c r="K67" s="176"/>
      <c r="L67" s="176"/>
      <c r="M67" s="177"/>
      <c r="O67" s="179"/>
    </row>
    <row r="68" spans="1:15" s="178" customFormat="1" ht="31.5" customHeight="1" x14ac:dyDescent="0.2">
      <c r="A68" s="220">
        <v>62</v>
      </c>
      <c r="B68" s="168" t="s">
        <v>309</v>
      </c>
      <c r="C68" s="169"/>
      <c r="D68" s="170"/>
      <c r="E68" s="171"/>
      <c r="F68" s="172"/>
      <c r="G68" s="173"/>
      <c r="H68" s="174" t="s">
        <v>310</v>
      </c>
      <c r="I68" s="175"/>
      <c r="J68" s="175"/>
      <c r="K68" s="176"/>
      <c r="L68" s="176"/>
      <c r="M68" s="177"/>
      <c r="O68" s="179"/>
    </row>
    <row r="69" spans="1:15" s="178" customFormat="1" ht="93.75" customHeight="1" x14ac:dyDescent="0.2">
      <c r="A69" s="220">
        <v>63</v>
      </c>
      <c r="B69" s="168" t="str">
        <f>CONCATENATE(H69,"-",K69,"-",L69)</f>
        <v>İSVEÇ--</v>
      </c>
      <c r="C69" s="169"/>
      <c r="D69" s="170"/>
      <c r="E69" s="171"/>
      <c r="F69" s="172"/>
      <c r="G69" s="173"/>
      <c r="H69" s="174" t="s">
        <v>310</v>
      </c>
      <c r="I69" s="175"/>
      <c r="J69" s="175"/>
      <c r="K69" s="176"/>
      <c r="L69" s="176"/>
      <c r="M69" s="177"/>
      <c r="O69" s="179"/>
    </row>
    <row r="70" spans="1:15" s="190" customFormat="1" ht="31.5" customHeight="1" x14ac:dyDescent="0.2">
      <c r="A70" s="220">
        <v>64</v>
      </c>
      <c r="B70" s="180" t="str">
        <f>CONCATENATE(H70,"-",K70,"-",L70)</f>
        <v>100M--</v>
      </c>
      <c r="C70" s="181"/>
      <c r="D70" s="182"/>
      <c r="E70" s="183"/>
      <c r="F70" s="184"/>
      <c r="G70" s="185"/>
      <c r="H70" s="186" t="s">
        <v>132</v>
      </c>
      <c r="I70" s="187"/>
      <c r="J70" s="187"/>
      <c r="K70" s="188"/>
      <c r="L70" s="188"/>
      <c r="M70" s="189"/>
      <c r="O70" s="191"/>
    </row>
    <row r="71" spans="1:15" s="190" customFormat="1" ht="31.5" customHeight="1" x14ac:dyDescent="0.2">
      <c r="A71" s="220">
        <v>65</v>
      </c>
      <c r="B71" s="180" t="str">
        <f t="shared" ref="B71:B77" si="6">CONCATENATE(H71,"-",K71,"-",L71)</f>
        <v>200M--</v>
      </c>
      <c r="C71" s="181"/>
      <c r="D71" s="182"/>
      <c r="E71" s="183"/>
      <c r="F71" s="184"/>
      <c r="G71" s="185"/>
      <c r="H71" s="186" t="s">
        <v>91</v>
      </c>
      <c r="I71" s="187"/>
      <c r="J71" s="187"/>
      <c r="K71" s="188"/>
      <c r="L71" s="188"/>
      <c r="M71" s="189"/>
      <c r="O71" s="191"/>
    </row>
    <row r="72" spans="1:15" s="190" customFormat="1" ht="31.5" customHeight="1" x14ac:dyDescent="0.2">
      <c r="A72" s="220">
        <v>66</v>
      </c>
      <c r="B72" s="180" t="str">
        <f t="shared" si="6"/>
        <v>400M--</v>
      </c>
      <c r="C72" s="181"/>
      <c r="D72" s="182"/>
      <c r="E72" s="183"/>
      <c r="F72" s="184"/>
      <c r="G72" s="185"/>
      <c r="H72" s="186" t="s">
        <v>92</v>
      </c>
      <c r="I72" s="187"/>
      <c r="J72" s="187"/>
      <c r="K72" s="188"/>
      <c r="L72" s="188"/>
      <c r="M72" s="189"/>
      <c r="O72" s="191"/>
    </row>
    <row r="73" spans="1:15" s="190" customFormat="1" ht="31.5" customHeight="1" x14ac:dyDescent="0.2">
      <c r="A73" s="220">
        <v>67</v>
      </c>
      <c r="B73" s="180" t="str">
        <f t="shared" si="6"/>
        <v>800M--</v>
      </c>
      <c r="C73" s="181"/>
      <c r="D73" s="182"/>
      <c r="E73" s="183"/>
      <c r="F73" s="184"/>
      <c r="G73" s="185"/>
      <c r="H73" s="186" t="s">
        <v>61</v>
      </c>
      <c r="I73" s="187"/>
      <c r="J73" s="187"/>
      <c r="K73" s="188"/>
      <c r="L73" s="188"/>
      <c r="M73" s="189"/>
      <c r="O73" s="191"/>
    </row>
    <row r="74" spans="1:15" s="190" customFormat="1" ht="31.5" customHeight="1" x14ac:dyDescent="0.2">
      <c r="A74" s="220">
        <v>68</v>
      </c>
      <c r="B74" s="180" t="str">
        <f t="shared" si="6"/>
        <v>1500M--</v>
      </c>
      <c r="C74" s="181"/>
      <c r="D74" s="182"/>
      <c r="E74" s="183"/>
      <c r="F74" s="184"/>
      <c r="G74" s="185"/>
      <c r="H74" s="186" t="s">
        <v>83</v>
      </c>
      <c r="I74" s="187"/>
      <c r="J74" s="187"/>
      <c r="K74" s="188"/>
      <c r="L74" s="188"/>
      <c r="M74" s="189"/>
      <c r="O74" s="191"/>
    </row>
    <row r="75" spans="1:15" s="190" customFormat="1" ht="31.5" customHeight="1" x14ac:dyDescent="0.2">
      <c r="A75" s="220"/>
      <c r="B75" s="180" t="str">
        <f t="shared" si="6"/>
        <v>3000M--</v>
      </c>
      <c r="C75" s="181"/>
      <c r="D75" s="182"/>
      <c r="E75" s="183"/>
      <c r="F75" s="184"/>
      <c r="G75" s="185"/>
      <c r="H75" s="186" t="s">
        <v>98</v>
      </c>
      <c r="I75" s="187"/>
      <c r="J75" s="187"/>
      <c r="K75" s="188"/>
      <c r="L75" s="188"/>
      <c r="M75" s="189"/>
      <c r="O75" s="191"/>
    </row>
    <row r="76" spans="1:15" s="190" customFormat="1" ht="31.5" customHeight="1" x14ac:dyDescent="0.2">
      <c r="A76" s="220">
        <v>69</v>
      </c>
      <c r="B76" s="180" t="str">
        <f t="shared" si="6"/>
        <v>110M.ENG--</v>
      </c>
      <c r="C76" s="181"/>
      <c r="D76" s="182"/>
      <c r="E76" s="183"/>
      <c r="F76" s="184"/>
      <c r="G76" s="185"/>
      <c r="H76" s="186" t="s">
        <v>273</v>
      </c>
      <c r="I76" s="187"/>
      <c r="J76" s="187"/>
      <c r="K76" s="188"/>
      <c r="L76" s="188"/>
      <c r="M76" s="189"/>
      <c r="O76" s="191"/>
    </row>
    <row r="77" spans="1:15" s="190" customFormat="1" ht="31.5" customHeight="1" x14ac:dyDescent="0.2">
      <c r="A77" s="220">
        <v>70</v>
      </c>
      <c r="B77" s="180" t="str">
        <f t="shared" si="6"/>
        <v>300M.ENG--</v>
      </c>
      <c r="C77" s="181"/>
      <c r="D77" s="182"/>
      <c r="E77" s="183"/>
      <c r="F77" s="184"/>
      <c r="G77" s="185"/>
      <c r="H77" s="186" t="s">
        <v>254</v>
      </c>
      <c r="I77" s="187"/>
      <c r="J77" s="187"/>
      <c r="K77" s="188"/>
      <c r="L77" s="188"/>
      <c r="M77" s="189"/>
      <c r="O77" s="191"/>
    </row>
    <row r="78" spans="1:15" s="190" customFormat="1" ht="31.5" customHeight="1" x14ac:dyDescent="0.2">
      <c r="A78" s="220">
        <v>71</v>
      </c>
      <c r="B78" s="180" t="str">
        <f t="shared" ref="B78:B84" si="7">CONCATENATE(H78,"-",M78)</f>
        <v>UZUN-</v>
      </c>
      <c r="C78" s="181"/>
      <c r="D78" s="182"/>
      <c r="E78" s="183"/>
      <c r="F78" s="184"/>
      <c r="G78" s="185"/>
      <c r="H78" s="186" t="s">
        <v>27</v>
      </c>
      <c r="I78" s="187"/>
      <c r="J78" s="187"/>
      <c r="K78" s="188"/>
      <c r="L78" s="188"/>
      <c r="M78" s="189"/>
      <c r="O78" s="191"/>
    </row>
    <row r="79" spans="1:15" s="190" customFormat="1" ht="31.5" customHeight="1" x14ac:dyDescent="0.2">
      <c r="A79" s="220">
        <v>72</v>
      </c>
      <c r="B79" s="180" t="str">
        <f t="shared" si="7"/>
        <v>ÜÇADIM-</v>
      </c>
      <c r="C79" s="181"/>
      <c r="D79" s="182"/>
      <c r="E79" s="183"/>
      <c r="F79" s="184"/>
      <c r="G79" s="185"/>
      <c r="H79" s="186" t="s">
        <v>255</v>
      </c>
      <c r="I79" s="187"/>
      <c r="J79" s="187"/>
      <c r="K79" s="188"/>
      <c r="L79" s="188"/>
      <c r="M79" s="189"/>
      <c r="O79" s="191"/>
    </row>
    <row r="80" spans="1:15" s="190" customFormat="1" ht="31.5" customHeight="1" x14ac:dyDescent="0.2">
      <c r="A80" s="220">
        <v>73</v>
      </c>
      <c r="B80" s="180" t="str">
        <f t="shared" si="7"/>
        <v>YÜKSEK-</v>
      </c>
      <c r="C80" s="181"/>
      <c r="D80" s="182"/>
      <c r="E80" s="183"/>
      <c r="F80" s="184"/>
      <c r="G80" s="185"/>
      <c r="H80" s="186" t="s">
        <v>28</v>
      </c>
      <c r="I80" s="187"/>
      <c r="J80" s="187"/>
      <c r="K80" s="188"/>
      <c r="L80" s="188"/>
      <c r="M80" s="189"/>
      <c r="O80" s="191"/>
    </row>
    <row r="81" spans="1:15" s="190" customFormat="1" ht="31.5" customHeight="1" x14ac:dyDescent="0.2">
      <c r="A81" s="220">
        <v>74</v>
      </c>
      <c r="B81" s="180" t="str">
        <f t="shared" si="7"/>
        <v>SIRIK-</v>
      </c>
      <c r="C81" s="181"/>
      <c r="D81" s="182"/>
      <c r="E81" s="183"/>
      <c r="F81" s="184"/>
      <c r="G81" s="185"/>
      <c r="H81" s="186" t="s">
        <v>93</v>
      </c>
      <c r="I81" s="187"/>
      <c r="J81" s="187"/>
      <c r="K81" s="188"/>
      <c r="L81" s="188"/>
      <c r="M81" s="189"/>
      <c r="O81" s="191"/>
    </row>
    <row r="82" spans="1:15" s="190" customFormat="1" ht="31.5" customHeight="1" x14ac:dyDescent="0.2">
      <c r="A82" s="220">
        <v>75</v>
      </c>
      <c r="B82" s="180" t="str">
        <f t="shared" si="7"/>
        <v>GÜLLE-</v>
      </c>
      <c r="C82" s="181"/>
      <c r="D82" s="182"/>
      <c r="E82" s="183"/>
      <c r="F82" s="184"/>
      <c r="G82" s="185"/>
      <c r="H82" s="186" t="s">
        <v>84</v>
      </c>
      <c r="I82" s="187"/>
      <c r="J82" s="187"/>
      <c r="K82" s="188"/>
      <c r="L82" s="188"/>
      <c r="M82" s="189"/>
      <c r="O82" s="191"/>
    </row>
    <row r="83" spans="1:15" s="190" customFormat="1" ht="31.5" customHeight="1" x14ac:dyDescent="0.2">
      <c r="A83" s="220">
        <v>76</v>
      </c>
      <c r="B83" s="180" t="str">
        <f t="shared" si="7"/>
        <v>DİSK-</v>
      </c>
      <c r="C83" s="181"/>
      <c r="D83" s="182"/>
      <c r="E83" s="183"/>
      <c r="F83" s="184"/>
      <c r="G83" s="185"/>
      <c r="H83" s="186" t="s">
        <v>85</v>
      </c>
      <c r="I83" s="187"/>
      <c r="J83" s="187"/>
      <c r="K83" s="188"/>
      <c r="L83" s="188"/>
      <c r="M83" s="189"/>
      <c r="O83" s="191"/>
    </row>
    <row r="84" spans="1:15" s="190" customFormat="1" ht="31.5" customHeight="1" x14ac:dyDescent="0.2">
      <c r="A84" s="220">
        <v>77</v>
      </c>
      <c r="B84" s="180" t="str">
        <f t="shared" si="7"/>
        <v>CİRİT-</v>
      </c>
      <c r="C84" s="181"/>
      <c r="D84" s="182"/>
      <c r="E84" s="183"/>
      <c r="F84" s="184"/>
      <c r="G84" s="185"/>
      <c r="H84" s="186" t="s">
        <v>86</v>
      </c>
      <c r="I84" s="187"/>
      <c r="J84" s="187"/>
      <c r="K84" s="188"/>
      <c r="L84" s="188"/>
      <c r="M84" s="189"/>
      <c r="O84" s="191"/>
    </row>
    <row r="85" spans="1:15" s="190" customFormat="1" ht="31.5" customHeight="1" x14ac:dyDescent="0.2">
      <c r="A85" s="220">
        <v>78</v>
      </c>
      <c r="B85" s="180" t="s">
        <v>309</v>
      </c>
      <c r="C85" s="181"/>
      <c r="D85" s="182"/>
      <c r="E85" s="183"/>
      <c r="F85" s="184"/>
      <c r="G85" s="185"/>
      <c r="H85" s="186" t="s">
        <v>310</v>
      </c>
      <c r="I85" s="187"/>
      <c r="J85" s="187"/>
      <c r="K85" s="188"/>
      <c r="L85" s="188"/>
      <c r="M85" s="189"/>
      <c r="O85" s="191"/>
    </row>
    <row r="86" spans="1:15" s="190" customFormat="1" ht="31.5" customHeight="1" x14ac:dyDescent="0.2">
      <c r="A86" s="220">
        <v>79</v>
      </c>
      <c r="B86" s="180" t="s">
        <v>309</v>
      </c>
      <c r="C86" s="181"/>
      <c r="D86" s="182"/>
      <c r="E86" s="183"/>
      <c r="F86" s="184"/>
      <c r="G86" s="185"/>
      <c r="H86" s="186" t="s">
        <v>310</v>
      </c>
      <c r="I86" s="187"/>
      <c r="J86" s="187"/>
      <c r="K86" s="188"/>
      <c r="L86" s="188"/>
      <c r="M86" s="189"/>
      <c r="O86" s="191"/>
    </row>
    <row r="87" spans="1:15" s="190" customFormat="1" ht="31.5" customHeight="1" x14ac:dyDescent="0.2">
      <c r="A87" s="220">
        <v>80</v>
      </c>
      <c r="B87" s="180" t="s">
        <v>309</v>
      </c>
      <c r="C87" s="181"/>
      <c r="D87" s="182"/>
      <c r="E87" s="183"/>
      <c r="F87" s="184"/>
      <c r="G87" s="185"/>
      <c r="H87" s="186" t="s">
        <v>310</v>
      </c>
      <c r="I87" s="187"/>
      <c r="J87" s="187"/>
      <c r="K87" s="188"/>
      <c r="L87" s="188"/>
      <c r="M87" s="189"/>
      <c r="O87" s="191"/>
    </row>
    <row r="88" spans="1:15" s="190" customFormat="1" ht="31.5" customHeight="1" x14ac:dyDescent="0.2">
      <c r="A88" s="220">
        <v>81</v>
      </c>
      <c r="B88" s="180" t="s">
        <v>309</v>
      </c>
      <c r="C88" s="181"/>
      <c r="D88" s="182"/>
      <c r="E88" s="183"/>
      <c r="F88" s="184"/>
      <c r="G88" s="185"/>
      <c r="H88" s="186" t="s">
        <v>310</v>
      </c>
      <c r="I88" s="187"/>
      <c r="J88" s="187"/>
      <c r="K88" s="188"/>
      <c r="L88" s="188"/>
      <c r="M88" s="189"/>
      <c r="O88" s="191"/>
    </row>
    <row r="89" spans="1:15" s="190" customFormat="1" ht="31.5" customHeight="1" x14ac:dyDescent="0.2">
      <c r="A89" s="220">
        <v>82</v>
      </c>
      <c r="B89" s="180" t="s">
        <v>309</v>
      </c>
      <c r="C89" s="181"/>
      <c r="D89" s="182"/>
      <c r="E89" s="183"/>
      <c r="F89" s="184"/>
      <c r="G89" s="185"/>
      <c r="H89" s="186" t="s">
        <v>310</v>
      </c>
      <c r="I89" s="187"/>
      <c r="J89" s="187"/>
      <c r="K89" s="188"/>
      <c r="L89" s="188"/>
      <c r="M89" s="189"/>
      <c r="O89" s="191"/>
    </row>
    <row r="90" spans="1:15" s="190" customFormat="1" ht="31.5" customHeight="1" x14ac:dyDescent="0.2">
      <c r="A90" s="220">
        <v>83</v>
      </c>
      <c r="B90" s="180" t="s">
        <v>309</v>
      </c>
      <c r="C90" s="181"/>
      <c r="D90" s="182"/>
      <c r="E90" s="183"/>
      <c r="F90" s="184"/>
      <c r="G90" s="185"/>
      <c r="H90" s="186" t="s">
        <v>310</v>
      </c>
      <c r="I90" s="187"/>
      <c r="J90" s="187"/>
      <c r="K90" s="188"/>
      <c r="L90" s="188"/>
      <c r="M90" s="189"/>
      <c r="O90" s="191"/>
    </row>
    <row r="91" spans="1:15" s="190" customFormat="1" ht="93.75" customHeight="1" x14ac:dyDescent="0.2">
      <c r="A91" s="220">
        <v>84</v>
      </c>
      <c r="B91" s="180" t="str">
        <f t="shared" ref="B91:B99" si="8">CONCATENATE(H91,"-",K91,"-",L91)</f>
        <v>İSVEÇ--</v>
      </c>
      <c r="C91" s="181"/>
      <c r="D91" s="182"/>
      <c r="E91" s="183"/>
      <c r="F91" s="184"/>
      <c r="G91" s="185"/>
      <c r="H91" s="186" t="s">
        <v>310</v>
      </c>
      <c r="I91" s="187"/>
      <c r="J91" s="187"/>
      <c r="K91" s="188"/>
      <c r="L91" s="188"/>
      <c r="M91" s="189"/>
      <c r="O91" s="191"/>
    </row>
    <row r="92" spans="1:15" s="178" customFormat="1" ht="31.5" customHeight="1" x14ac:dyDescent="0.2">
      <c r="A92" s="220">
        <v>85</v>
      </c>
      <c r="B92" s="168" t="str">
        <f t="shared" si="8"/>
        <v>100M--</v>
      </c>
      <c r="C92" s="169"/>
      <c r="D92" s="170"/>
      <c r="E92" s="171"/>
      <c r="F92" s="172"/>
      <c r="G92" s="173"/>
      <c r="H92" s="174" t="s">
        <v>132</v>
      </c>
      <c r="I92" s="175"/>
      <c r="J92" s="175"/>
      <c r="K92" s="176"/>
      <c r="L92" s="176"/>
      <c r="M92" s="177"/>
      <c r="O92" s="179"/>
    </row>
    <row r="93" spans="1:15" s="178" customFormat="1" ht="31.5" customHeight="1" x14ac:dyDescent="0.2">
      <c r="A93" s="220">
        <v>86</v>
      </c>
      <c r="B93" s="168" t="str">
        <f t="shared" si="8"/>
        <v>200M--</v>
      </c>
      <c r="C93" s="169"/>
      <c r="D93" s="170"/>
      <c r="E93" s="171"/>
      <c r="F93" s="172"/>
      <c r="G93" s="173"/>
      <c r="H93" s="174" t="s">
        <v>91</v>
      </c>
      <c r="I93" s="175"/>
      <c r="J93" s="175"/>
      <c r="K93" s="176"/>
      <c r="L93" s="176"/>
      <c r="M93" s="177"/>
      <c r="O93" s="179"/>
    </row>
    <row r="94" spans="1:15" s="178" customFormat="1" ht="31.5" customHeight="1" x14ac:dyDescent="0.2">
      <c r="A94" s="220">
        <v>87</v>
      </c>
      <c r="B94" s="168" t="str">
        <f t="shared" si="8"/>
        <v>400M--</v>
      </c>
      <c r="C94" s="169"/>
      <c r="D94" s="170"/>
      <c r="E94" s="171"/>
      <c r="F94" s="172"/>
      <c r="G94" s="173"/>
      <c r="H94" s="174" t="s">
        <v>92</v>
      </c>
      <c r="I94" s="175"/>
      <c r="J94" s="175"/>
      <c r="K94" s="176"/>
      <c r="L94" s="176"/>
      <c r="M94" s="177"/>
      <c r="O94" s="179"/>
    </row>
    <row r="95" spans="1:15" s="178" customFormat="1" ht="31.5" customHeight="1" x14ac:dyDescent="0.2">
      <c r="A95" s="220">
        <v>88</v>
      </c>
      <c r="B95" s="168" t="str">
        <f t="shared" si="8"/>
        <v>800M--</v>
      </c>
      <c r="C95" s="169"/>
      <c r="D95" s="170"/>
      <c r="E95" s="171"/>
      <c r="F95" s="172"/>
      <c r="G95" s="173"/>
      <c r="H95" s="174" t="s">
        <v>61</v>
      </c>
      <c r="I95" s="175"/>
      <c r="J95" s="175"/>
      <c r="K95" s="176"/>
      <c r="L95" s="176"/>
      <c r="M95" s="177"/>
      <c r="O95" s="179"/>
    </row>
    <row r="96" spans="1:15" s="178" customFormat="1" ht="31.5" customHeight="1" x14ac:dyDescent="0.2">
      <c r="A96" s="220">
        <v>89</v>
      </c>
      <c r="B96" s="168" t="str">
        <f t="shared" si="8"/>
        <v>1500M--</v>
      </c>
      <c r="C96" s="169"/>
      <c r="D96" s="170"/>
      <c r="E96" s="171"/>
      <c r="F96" s="172"/>
      <c r="G96" s="173"/>
      <c r="H96" s="174" t="s">
        <v>83</v>
      </c>
      <c r="I96" s="175"/>
      <c r="J96" s="175"/>
      <c r="K96" s="176"/>
      <c r="L96" s="176"/>
      <c r="M96" s="177"/>
      <c r="O96" s="179"/>
    </row>
    <row r="97" spans="1:15" s="178" customFormat="1" ht="31.5" customHeight="1" x14ac:dyDescent="0.2">
      <c r="A97" s="220"/>
      <c r="B97" s="168" t="str">
        <f t="shared" si="8"/>
        <v>3000M--</v>
      </c>
      <c r="C97" s="169"/>
      <c r="D97" s="170"/>
      <c r="E97" s="171"/>
      <c r="F97" s="172"/>
      <c r="G97" s="173"/>
      <c r="H97" s="174" t="s">
        <v>98</v>
      </c>
      <c r="I97" s="175"/>
      <c r="J97" s="175"/>
      <c r="K97" s="176"/>
      <c r="L97" s="176"/>
      <c r="M97" s="177"/>
      <c r="O97" s="179"/>
    </row>
    <row r="98" spans="1:15" s="178" customFormat="1" ht="31.5" customHeight="1" x14ac:dyDescent="0.2">
      <c r="A98" s="220">
        <v>90</v>
      </c>
      <c r="B98" s="168" t="str">
        <f t="shared" si="8"/>
        <v>110M.ENG--</v>
      </c>
      <c r="C98" s="169"/>
      <c r="D98" s="170"/>
      <c r="E98" s="171"/>
      <c r="F98" s="172"/>
      <c r="G98" s="173"/>
      <c r="H98" s="174" t="s">
        <v>273</v>
      </c>
      <c r="I98" s="175"/>
      <c r="J98" s="175"/>
      <c r="K98" s="176"/>
      <c r="L98" s="176"/>
      <c r="M98" s="177"/>
      <c r="O98" s="179"/>
    </row>
    <row r="99" spans="1:15" s="178" customFormat="1" ht="31.5" customHeight="1" x14ac:dyDescent="0.2">
      <c r="A99" s="220">
        <v>91</v>
      </c>
      <c r="B99" s="168" t="str">
        <f t="shared" si="8"/>
        <v>300M.ENG--</v>
      </c>
      <c r="C99" s="169"/>
      <c r="D99" s="170"/>
      <c r="E99" s="171"/>
      <c r="F99" s="172"/>
      <c r="G99" s="173"/>
      <c r="H99" s="174" t="s">
        <v>254</v>
      </c>
      <c r="I99" s="175"/>
      <c r="J99" s="175"/>
      <c r="K99" s="176"/>
      <c r="L99" s="176"/>
      <c r="M99" s="177"/>
      <c r="O99" s="179"/>
    </row>
    <row r="100" spans="1:15" s="178" customFormat="1" ht="31.5" customHeight="1" x14ac:dyDescent="0.2">
      <c r="A100" s="220">
        <v>92</v>
      </c>
      <c r="B100" s="168" t="str">
        <f t="shared" ref="B100:B106" si="9">CONCATENATE(H100,"-",M100)</f>
        <v>UZUN-</v>
      </c>
      <c r="C100" s="169"/>
      <c r="D100" s="170"/>
      <c r="E100" s="171"/>
      <c r="F100" s="172"/>
      <c r="G100" s="173"/>
      <c r="H100" s="174" t="s">
        <v>27</v>
      </c>
      <c r="I100" s="175"/>
      <c r="J100" s="175"/>
      <c r="K100" s="176"/>
      <c r="L100" s="176"/>
      <c r="M100" s="177"/>
      <c r="O100" s="179"/>
    </row>
    <row r="101" spans="1:15" s="178" customFormat="1" ht="31.5" customHeight="1" x14ac:dyDescent="0.2">
      <c r="A101" s="220">
        <v>93</v>
      </c>
      <c r="B101" s="168" t="str">
        <f t="shared" si="9"/>
        <v>ÜÇADIM-</v>
      </c>
      <c r="C101" s="169"/>
      <c r="D101" s="170"/>
      <c r="E101" s="171"/>
      <c r="F101" s="172"/>
      <c r="G101" s="173"/>
      <c r="H101" s="174" t="s">
        <v>255</v>
      </c>
      <c r="I101" s="175"/>
      <c r="J101" s="175"/>
      <c r="K101" s="176"/>
      <c r="L101" s="176"/>
      <c r="M101" s="177"/>
      <c r="O101" s="179"/>
    </row>
    <row r="102" spans="1:15" s="178" customFormat="1" ht="31.5" customHeight="1" x14ac:dyDescent="0.2">
      <c r="A102" s="220">
        <v>94</v>
      </c>
      <c r="B102" s="168" t="str">
        <f t="shared" si="9"/>
        <v>YÜKSEK-</v>
      </c>
      <c r="C102" s="169"/>
      <c r="D102" s="170"/>
      <c r="E102" s="171"/>
      <c r="F102" s="172"/>
      <c r="G102" s="173"/>
      <c r="H102" s="174" t="s">
        <v>28</v>
      </c>
      <c r="I102" s="175"/>
      <c r="J102" s="175"/>
      <c r="K102" s="176"/>
      <c r="L102" s="176"/>
      <c r="M102" s="177"/>
      <c r="O102" s="179"/>
    </row>
    <row r="103" spans="1:15" s="178" customFormat="1" ht="31.5" customHeight="1" x14ac:dyDescent="0.2">
      <c r="A103" s="220">
        <v>95</v>
      </c>
      <c r="B103" s="168" t="str">
        <f t="shared" si="9"/>
        <v>SIRIK-</v>
      </c>
      <c r="C103" s="169"/>
      <c r="D103" s="170"/>
      <c r="E103" s="171"/>
      <c r="F103" s="172"/>
      <c r="G103" s="173"/>
      <c r="H103" s="174" t="s">
        <v>93</v>
      </c>
      <c r="I103" s="175"/>
      <c r="J103" s="175"/>
      <c r="K103" s="176"/>
      <c r="L103" s="176"/>
      <c r="M103" s="177"/>
      <c r="O103" s="179"/>
    </row>
    <row r="104" spans="1:15" s="178" customFormat="1" ht="31.5" customHeight="1" x14ac:dyDescent="0.2">
      <c r="A104" s="220">
        <v>96</v>
      </c>
      <c r="B104" s="168" t="str">
        <f t="shared" si="9"/>
        <v>GÜLLE-</v>
      </c>
      <c r="C104" s="169"/>
      <c r="D104" s="170"/>
      <c r="E104" s="171"/>
      <c r="F104" s="172"/>
      <c r="G104" s="173"/>
      <c r="H104" s="174" t="s">
        <v>84</v>
      </c>
      <c r="I104" s="175"/>
      <c r="J104" s="175"/>
      <c r="K104" s="176"/>
      <c r="L104" s="176"/>
      <c r="M104" s="177"/>
      <c r="O104" s="179"/>
    </row>
    <row r="105" spans="1:15" s="178" customFormat="1" ht="31.5" customHeight="1" x14ac:dyDescent="0.2">
      <c r="A105" s="220">
        <v>97</v>
      </c>
      <c r="B105" s="168" t="str">
        <f t="shared" si="9"/>
        <v>DİSK-</v>
      </c>
      <c r="C105" s="169"/>
      <c r="D105" s="170"/>
      <c r="E105" s="171"/>
      <c r="F105" s="172"/>
      <c r="G105" s="173"/>
      <c r="H105" s="174" t="s">
        <v>85</v>
      </c>
      <c r="I105" s="175"/>
      <c r="J105" s="175"/>
      <c r="K105" s="176"/>
      <c r="L105" s="176"/>
      <c r="M105" s="177"/>
      <c r="O105" s="179"/>
    </row>
    <row r="106" spans="1:15" s="178" customFormat="1" ht="31.5" customHeight="1" x14ac:dyDescent="0.2">
      <c r="A106" s="220">
        <v>98</v>
      </c>
      <c r="B106" s="168" t="str">
        <f t="shared" si="9"/>
        <v>CİRİT-</v>
      </c>
      <c r="C106" s="169"/>
      <c r="D106" s="170"/>
      <c r="E106" s="171"/>
      <c r="F106" s="172"/>
      <c r="G106" s="173"/>
      <c r="H106" s="174" t="s">
        <v>86</v>
      </c>
      <c r="I106" s="175"/>
      <c r="J106" s="175"/>
      <c r="K106" s="176"/>
      <c r="L106" s="176"/>
      <c r="M106" s="177"/>
      <c r="O106" s="179"/>
    </row>
    <row r="107" spans="1:15" s="178" customFormat="1" ht="31.5" customHeight="1" x14ac:dyDescent="0.2">
      <c r="A107" s="220">
        <v>99</v>
      </c>
      <c r="B107" s="168" t="s">
        <v>309</v>
      </c>
      <c r="C107" s="169"/>
      <c r="D107" s="170"/>
      <c r="E107" s="171"/>
      <c r="F107" s="172"/>
      <c r="G107" s="173"/>
      <c r="H107" s="174" t="s">
        <v>310</v>
      </c>
      <c r="I107" s="175"/>
      <c r="J107" s="175"/>
      <c r="K107" s="176"/>
      <c r="L107" s="176"/>
      <c r="M107" s="177"/>
      <c r="O107" s="179"/>
    </row>
    <row r="108" spans="1:15" s="178" customFormat="1" ht="31.5" customHeight="1" x14ac:dyDescent="0.2">
      <c r="A108" s="220">
        <v>100</v>
      </c>
      <c r="B108" s="168" t="s">
        <v>309</v>
      </c>
      <c r="C108" s="169"/>
      <c r="D108" s="170"/>
      <c r="E108" s="171"/>
      <c r="F108" s="172"/>
      <c r="G108" s="173"/>
      <c r="H108" s="174" t="s">
        <v>310</v>
      </c>
      <c r="I108" s="175"/>
      <c r="J108" s="175"/>
      <c r="K108" s="176"/>
      <c r="L108" s="176"/>
      <c r="M108" s="177"/>
      <c r="O108" s="179"/>
    </row>
    <row r="109" spans="1:15" s="178" customFormat="1" ht="31.5" customHeight="1" x14ac:dyDescent="0.2">
      <c r="A109" s="220">
        <v>101</v>
      </c>
      <c r="B109" s="168" t="s">
        <v>309</v>
      </c>
      <c r="C109" s="169"/>
      <c r="D109" s="170"/>
      <c r="E109" s="171"/>
      <c r="F109" s="172"/>
      <c r="G109" s="173"/>
      <c r="H109" s="174" t="s">
        <v>310</v>
      </c>
      <c r="I109" s="175"/>
      <c r="J109" s="175"/>
      <c r="K109" s="176"/>
      <c r="L109" s="176"/>
      <c r="M109" s="177"/>
      <c r="O109" s="179"/>
    </row>
    <row r="110" spans="1:15" s="178" customFormat="1" ht="31.5" customHeight="1" x14ac:dyDescent="0.2">
      <c r="A110" s="220">
        <v>102</v>
      </c>
      <c r="B110" s="168" t="s">
        <v>309</v>
      </c>
      <c r="C110" s="169"/>
      <c r="D110" s="170"/>
      <c r="E110" s="171"/>
      <c r="F110" s="172"/>
      <c r="G110" s="173"/>
      <c r="H110" s="174" t="s">
        <v>310</v>
      </c>
      <c r="I110" s="175"/>
      <c r="J110" s="175"/>
      <c r="K110" s="176"/>
      <c r="L110" s="176"/>
      <c r="M110" s="177"/>
      <c r="O110" s="179"/>
    </row>
    <row r="111" spans="1:15" s="178" customFormat="1" ht="31.5" customHeight="1" x14ac:dyDescent="0.2">
      <c r="A111" s="220">
        <v>103</v>
      </c>
      <c r="B111" s="168" t="s">
        <v>309</v>
      </c>
      <c r="C111" s="169"/>
      <c r="D111" s="170"/>
      <c r="E111" s="171"/>
      <c r="F111" s="172"/>
      <c r="G111" s="173"/>
      <c r="H111" s="174" t="s">
        <v>310</v>
      </c>
      <c r="I111" s="175"/>
      <c r="J111" s="175"/>
      <c r="K111" s="176"/>
      <c r="L111" s="176"/>
      <c r="M111" s="177"/>
      <c r="O111" s="179"/>
    </row>
    <row r="112" spans="1:15" s="178" customFormat="1" ht="31.5" customHeight="1" x14ac:dyDescent="0.2">
      <c r="A112" s="220">
        <v>104</v>
      </c>
      <c r="B112" s="168" t="s">
        <v>309</v>
      </c>
      <c r="C112" s="169"/>
      <c r="D112" s="170"/>
      <c r="E112" s="171"/>
      <c r="F112" s="172"/>
      <c r="G112" s="173"/>
      <c r="H112" s="174" t="s">
        <v>310</v>
      </c>
      <c r="I112" s="175"/>
      <c r="J112" s="175"/>
      <c r="K112" s="176"/>
      <c r="L112" s="176"/>
      <c r="M112" s="177"/>
      <c r="O112" s="179"/>
    </row>
    <row r="113" spans="1:15" s="178" customFormat="1" ht="93.75" customHeight="1" x14ac:dyDescent="0.2">
      <c r="A113" s="220">
        <v>105</v>
      </c>
      <c r="B113" s="168" t="str">
        <f t="shared" ref="B113:B121" si="10">CONCATENATE(H113,"-",K113,"-",L113)</f>
        <v>İSVEÇ--</v>
      </c>
      <c r="C113" s="169"/>
      <c r="D113" s="170"/>
      <c r="E113" s="171"/>
      <c r="F113" s="172"/>
      <c r="G113" s="173"/>
      <c r="H113" s="174" t="s">
        <v>310</v>
      </c>
      <c r="I113" s="175"/>
      <c r="J113" s="175"/>
      <c r="K113" s="176"/>
      <c r="L113" s="176"/>
      <c r="M113" s="177"/>
      <c r="O113" s="179"/>
    </row>
    <row r="114" spans="1:15" s="190" customFormat="1" ht="31.5" customHeight="1" x14ac:dyDescent="0.2">
      <c r="A114" s="220">
        <v>106</v>
      </c>
      <c r="B114" s="180" t="str">
        <f t="shared" si="10"/>
        <v>100M--</v>
      </c>
      <c r="C114" s="181"/>
      <c r="D114" s="182"/>
      <c r="E114" s="183"/>
      <c r="F114" s="184"/>
      <c r="G114" s="185"/>
      <c r="H114" s="186" t="s">
        <v>132</v>
      </c>
      <c r="I114" s="187"/>
      <c r="J114" s="187"/>
      <c r="K114" s="188"/>
      <c r="L114" s="188"/>
      <c r="M114" s="189"/>
      <c r="O114" s="191"/>
    </row>
    <row r="115" spans="1:15" s="190" customFormat="1" ht="31.5" customHeight="1" x14ac:dyDescent="0.2">
      <c r="A115" s="220">
        <v>107</v>
      </c>
      <c r="B115" s="180" t="str">
        <f t="shared" si="10"/>
        <v>200M--</v>
      </c>
      <c r="C115" s="181"/>
      <c r="D115" s="182"/>
      <c r="E115" s="183"/>
      <c r="F115" s="184"/>
      <c r="G115" s="185"/>
      <c r="H115" s="186" t="s">
        <v>91</v>
      </c>
      <c r="I115" s="187"/>
      <c r="J115" s="187"/>
      <c r="K115" s="188"/>
      <c r="L115" s="188"/>
      <c r="M115" s="189"/>
      <c r="O115" s="191"/>
    </row>
    <row r="116" spans="1:15" s="190" customFormat="1" ht="31.5" customHeight="1" x14ac:dyDescent="0.2">
      <c r="A116" s="220">
        <v>108</v>
      </c>
      <c r="B116" s="180" t="str">
        <f t="shared" si="10"/>
        <v>400M--</v>
      </c>
      <c r="C116" s="181"/>
      <c r="D116" s="182"/>
      <c r="E116" s="183"/>
      <c r="F116" s="184"/>
      <c r="G116" s="185"/>
      <c r="H116" s="186" t="s">
        <v>92</v>
      </c>
      <c r="I116" s="187"/>
      <c r="J116" s="187"/>
      <c r="K116" s="188"/>
      <c r="L116" s="188"/>
      <c r="M116" s="189"/>
      <c r="O116" s="191"/>
    </row>
    <row r="117" spans="1:15" s="190" customFormat="1" ht="31.5" customHeight="1" x14ac:dyDescent="0.2">
      <c r="A117" s="220">
        <v>109</v>
      </c>
      <c r="B117" s="180" t="str">
        <f t="shared" si="10"/>
        <v>800M--</v>
      </c>
      <c r="C117" s="181"/>
      <c r="D117" s="182"/>
      <c r="E117" s="183"/>
      <c r="F117" s="184"/>
      <c r="G117" s="185"/>
      <c r="H117" s="186" t="s">
        <v>61</v>
      </c>
      <c r="I117" s="187"/>
      <c r="J117" s="187"/>
      <c r="K117" s="188"/>
      <c r="L117" s="188"/>
      <c r="M117" s="189"/>
      <c r="O117" s="191"/>
    </row>
    <row r="118" spans="1:15" s="190" customFormat="1" ht="31.5" customHeight="1" x14ac:dyDescent="0.2">
      <c r="A118" s="220"/>
      <c r="B118" s="180" t="str">
        <f t="shared" si="10"/>
        <v>1500M--</v>
      </c>
      <c r="C118" s="181"/>
      <c r="D118" s="182"/>
      <c r="E118" s="183"/>
      <c r="F118" s="184"/>
      <c r="G118" s="185"/>
      <c r="H118" s="186" t="s">
        <v>83</v>
      </c>
      <c r="I118" s="187"/>
      <c r="J118" s="187"/>
      <c r="K118" s="188"/>
      <c r="L118" s="188"/>
      <c r="M118" s="189"/>
      <c r="O118" s="191"/>
    </row>
    <row r="119" spans="1:15" s="190" customFormat="1" ht="31.5" customHeight="1" x14ac:dyDescent="0.2">
      <c r="A119" s="220">
        <v>110</v>
      </c>
      <c r="B119" s="180" t="str">
        <f t="shared" si="10"/>
        <v>3000M--</v>
      </c>
      <c r="C119" s="181"/>
      <c r="D119" s="182"/>
      <c r="E119" s="183"/>
      <c r="F119" s="184"/>
      <c r="G119" s="185"/>
      <c r="H119" s="186" t="s">
        <v>98</v>
      </c>
      <c r="I119" s="187"/>
      <c r="J119" s="187"/>
      <c r="K119" s="188"/>
      <c r="L119" s="188"/>
      <c r="M119" s="189"/>
      <c r="O119" s="191"/>
    </row>
    <row r="120" spans="1:15" s="190" customFormat="1" ht="31.5" customHeight="1" x14ac:dyDescent="0.2">
      <c r="A120" s="220">
        <v>111</v>
      </c>
      <c r="B120" s="180" t="str">
        <f t="shared" si="10"/>
        <v>110M.ENG--</v>
      </c>
      <c r="C120" s="181"/>
      <c r="D120" s="182"/>
      <c r="E120" s="183"/>
      <c r="F120" s="184"/>
      <c r="G120" s="185"/>
      <c r="H120" s="186" t="s">
        <v>273</v>
      </c>
      <c r="I120" s="187"/>
      <c r="J120" s="187"/>
      <c r="K120" s="188"/>
      <c r="L120" s="188"/>
      <c r="M120" s="189"/>
      <c r="O120" s="191"/>
    </row>
    <row r="121" spans="1:15" s="190" customFormat="1" ht="31.5" customHeight="1" x14ac:dyDescent="0.2">
      <c r="A121" s="220">
        <v>112</v>
      </c>
      <c r="B121" s="180" t="str">
        <f t="shared" si="10"/>
        <v>300M.ENG--</v>
      </c>
      <c r="C121" s="181"/>
      <c r="D121" s="182"/>
      <c r="E121" s="183"/>
      <c r="F121" s="184"/>
      <c r="G121" s="185"/>
      <c r="H121" s="186" t="s">
        <v>254</v>
      </c>
      <c r="I121" s="187"/>
      <c r="J121" s="187"/>
      <c r="K121" s="188"/>
      <c r="L121" s="188"/>
      <c r="M121" s="189"/>
      <c r="O121" s="191"/>
    </row>
    <row r="122" spans="1:15" s="190" customFormat="1" ht="31.5" customHeight="1" x14ac:dyDescent="0.2">
      <c r="A122" s="220">
        <v>113</v>
      </c>
      <c r="B122" s="180" t="str">
        <f t="shared" ref="B122:B128" si="11">CONCATENATE(H122,"-",M122)</f>
        <v>UZUN-</v>
      </c>
      <c r="C122" s="181"/>
      <c r="D122" s="182"/>
      <c r="E122" s="183"/>
      <c r="F122" s="184"/>
      <c r="G122" s="185"/>
      <c r="H122" s="186" t="s">
        <v>27</v>
      </c>
      <c r="I122" s="187"/>
      <c r="J122" s="187"/>
      <c r="K122" s="188"/>
      <c r="L122" s="188"/>
      <c r="M122" s="189"/>
      <c r="O122" s="191"/>
    </row>
    <row r="123" spans="1:15" s="190" customFormat="1" ht="31.5" customHeight="1" x14ac:dyDescent="0.2">
      <c r="A123" s="220">
        <v>114</v>
      </c>
      <c r="B123" s="180" t="str">
        <f t="shared" si="11"/>
        <v>ÜÇADIM-</v>
      </c>
      <c r="C123" s="181"/>
      <c r="D123" s="182"/>
      <c r="E123" s="183"/>
      <c r="F123" s="184"/>
      <c r="G123" s="185"/>
      <c r="H123" s="186" t="s">
        <v>255</v>
      </c>
      <c r="I123" s="187"/>
      <c r="J123" s="187"/>
      <c r="K123" s="188"/>
      <c r="L123" s="188"/>
      <c r="M123" s="189"/>
      <c r="O123" s="191"/>
    </row>
    <row r="124" spans="1:15" s="190" customFormat="1" ht="31.5" customHeight="1" x14ac:dyDescent="0.2">
      <c r="A124" s="220">
        <v>115</v>
      </c>
      <c r="B124" s="180" t="str">
        <f t="shared" si="11"/>
        <v>YÜKSEK-</v>
      </c>
      <c r="C124" s="181"/>
      <c r="D124" s="182"/>
      <c r="E124" s="183"/>
      <c r="F124" s="184"/>
      <c r="G124" s="185"/>
      <c r="H124" s="186" t="s">
        <v>28</v>
      </c>
      <c r="I124" s="187"/>
      <c r="J124" s="187"/>
      <c r="K124" s="188"/>
      <c r="L124" s="188"/>
      <c r="M124" s="189"/>
      <c r="O124" s="191"/>
    </row>
    <row r="125" spans="1:15" s="190" customFormat="1" ht="31.5" customHeight="1" x14ac:dyDescent="0.2">
      <c r="A125" s="220">
        <v>116</v>
      </c>
      <c r="B125" s="180" t="str">
        <f t="shared" si="11"/>
        <v>SIRIK-</v>
      </c>
      <c r="C125" s="181"/>
      <c r="D125" s="182"/>
      <c r="E125" s="183"/>
      <c r="F125" s="184"/>
      <c r="G125" s="185"/>
      <c r="H125" s="186" t="s">
        <v>93</v>
      </c>
      <c r="I125" s="187"/>
      <c r="J125" s="187"/>
      <c r="K125" s="188"/>
      <c r="L125" s="188"/>
      <c r="M125" s="189"/>
      <c r="O125" s="191"/>
    </row>
    <row r="126" spans="1:15" s="190" customFormat="1" ht="31.5" customHeight="1" x14ac:dyDescent="0.2">
      <c r="A126" s="220">
        <v>117</v>
      </c>
      <c r="B126" s="180" t="str">
        <f t="shared" si="11"/>
        <v>GÜLLE-</v>
      </c>
      <c r="C126" s="181"/>
      <c r="D126" s="182"/>
      <c r="E126" s="183"/>
      <c r="F126" s="184"/>
      <c r="G126" s="185"/>
      <c r="H126" s="186" t="s">
        <v>84</v>
      </c>
      <c r="I126" s="187"/>
      <c r="J126" s="187"/>
      <c r="K126" s="188"/>
      <c r="L126" s="188"/>
      <c r="M126" s="189"/>
      <c r="O126" s="191"/>
    </row>
    <row r="127" spans="1:15" s="190" customFormat="1" ht="31.5" customHeight="1" x14ac:dyDescent="0.2">
      <c r="A127" s="220">
        <v>118</v>
      </c>
      <c r="B127" s="180" t="str">
        <f t="shared" si="11"/>
        <v>DİSK-</v>
      </c>
      <c r="C127" s="181"/>
      <c r="D127" s="182"/>
      <c r="E127" s="183"/>
      <c r="F127" s="184"/>
      <c r="G127" s="185"/>
      <c r="H127" s="186" t="s">
        <v>85</v>
      </c>
      <c r="I127" s="187"/>
      <c r="J127" s="187"/>
      <c r="K127" s="188"/>
      <c r="L127" s="188"/>
      <c r="M127" s="189"/>
      <c r="O127" s="191"/>
    </row>
    <row r="128" spans="1:15" s="190" customFormat="1" ht="31.5" customHeight="1" x14ac:dyDescent="0.2">
      <c r="A128" s="220">
        <v>119</v>
      </c>
      <c r="B128" s="180" t="str">
        <f t="shared" si="11"/>
        <v>CİRİT-</v>
      </c>
      <c r="C128" s="181"/>
      <c r="D128" s="182"/>
      <c r="E128" s="183"/>
      <c r="F128" s="184"/>
      <c r="G128" s="185"/>
      <c r="H128" s="186" t="s">
        <v>86</v>
      </c>
      <c r="I128" s="187"/>
      <c r="J128" s="187"/>
      <c r="K128" s="188"/>
      <c r="L128" s="188"/>
      <c r="M128" s="189"/>
      <c r="O128" s="191"/>
    </row>
    <row r="129" spans="1:15" s="190" customFormat="1" ht="31.5" customHeight="1" x14ac:dyDescent="0.2">
      <c r="A129" s="220">
        <v>120</v>
      </c>
      <c r="B129" s="180" t="s">
        <v>309</v>
      </c>
      <c r="C129" s="181"/>
      <c r="D129" s="182"/>
      <c r="E129" s="183"/>
      <c r="F129" s="184"/>
      <c r="G129" s="185"/>
      <c r="H129" s="186" t="s">
        <v>310</v>
      </c>
      <c r="I129" s="187"/>
      <c r="J129" s="187"/>
      <c r="K129" s="188"/>
      <c r="L129" s="188"/>
      <c r="M129" s="189"/>
      <c r="O129" s="191"/>
    </row>
    <row r="130" spans="1:15" s="190" customFormat="1" ht="31.5" customHeight="1" x14ac:dyDescent="0.2">
      <c r="A130" s="220">
        <v>121</v>
      </c>
      <c r="B130" s="180" t="s">
        <v>309</v>
      </c>
      <c r="C130" s="181"/>
      <c r="D130" s="182"/>
      <c r="E130" s="183"/>
      <c r="F130" s="184"/>
      <c r="G130" s="185"/>
      <c r="H130" s="186" t="s">
        <v>310</v>
      </c>
      <c r="I130" s="187"/>
      <c r="J130" s="187"/>
      <c r="K130" s="188"/>
      <c r="L130" s="188"/>
      <c r="M130" s="189"/>
      <c r="O130" s="191"/>
    </row>
    <row r="131" spans="1:15" s="190" customFormat="1" ht="31.5" customHeight="1" x14ac:dyDescent="0.2">
      <c r="A131" s="220">
        <v>122</v>
      </c>
      <c r="B131" s="180" t="s">
        <v>309</v>
      </c>
      <c r="C131" s="181"/>
      <c r="D131" s="182"/>
      <c r="E131" s="183"/>
      <c r="F131" s="184"/>
      <c r="G131" s="185"/>
      <c r="H131" s="186" t="s">
        <v>310</v>
      </c>
      <c r="I131" s="187"/>
      <c r="J131" s="187"/>
      <c r="K131" s="188"/>
      <c r="L131" s="188"/>
      <c r="M131" s="189"/>
      <c r="O131" s="191"/>
    </row>
    <row r="132" spans="1:15" s="190" customFormat="1" ht="31.5" customHeight="1" x14ac:dyDescent="0.2">
      <c r="A132" s="220">
        <v>123</v>
      </c>
      <c r="B132" s="180" t="s">
        <v>309</v>
      </c>
      <c r="C132" s="181"/>
      <c r="D132" s="182"/>
      <c r="E132" s="183"/>
      <c r="F132" s="184"/>
      <c r="G132" s="185"/>
      <c r="H132" s="186" t="s">
        <v>310</v>
      </c>
      <c r="I132" s="187"/>
      <c r="J132" s="187"/>
      <c r="K132" s="188"/>
      <c r="L132" s="188"/>
      <c r="M132" s="189"/>
      <c r="O132" s="191"/>
    </row>
    <row r="133" spans="1:15" s="190" customFormat="1" ht="31.5" customHeight="1" x14ac:dyDescent="0.2">
      <c r="A133" s="220">
        <v>124</v>
      </c>
      <c r="B133" s="180" t="s">
        <v>309</v>
      </c>
      <c r="C133" s="181"/>
      <c r="D133" s="182"/>
      <c r="E133" s="183"/>
      <c r="F133" s="184"/>
      <c r="G133" s="185"/>
      <c r="H133" s="186" t="s">
        <v>310</v>
      </c>
      <c r="I133" s="187"/>
      <c r="J133" s="187"/>
      <c r="K133" s="188"/>
      <c r="L133" s="188"/>
      <c r="M133" s="189"/>
      <c r="O133" s="191"/>
    </row>
    <row r="134" spans="1:15" s="190" customFormat="1" ht="31.5" customHeight="1" x14ac:dyDescent="0.2">
      <c r="A134" s="220">
        <v>125</v>
      </c>
      <c r="B134" s="180" t="s">
        <v>309</v>
      </c>
      <c r="C134" s="181"/>
      <c r="D134" s="182"/>
      <c r="E134" s="183"/>
      <c r="F134" s="184"/>
      <c r="G134" s="185"/>
      <c r="H134" s="186" t="s">
        <v>310</v>
      </c>
      <c r="I134" s="187"/>
      <c r="J134" s="187"/>
      <c r="K134" s="188"/>
      <c r="L134" s="188"/>
      <c r="M134" s="189"/>
      <c r="O134" s="191"/>
    </row>
    <row r="135" spans="1:15" s="190" customFormat="1" ht="93.75" customHeight="1" x14ac:dyDescent="0.2">
      <c r="A135" s="220">
        <v>126</v>
      </c>
      <c r="B135" s="180" t="str">
        <f>CONCATENATE(H135,"-",K135,"-",L135)</f>
        <v>İSVEÇ--</v>
      </c>
      <c r="C135" s="181"/>
      <c r="D135" s="182"/>
      <c r="E135" s="183"/>
      <c r="F135" s="184"/>
      <c r="G135" s="185"/>
      <c r="H135" s="186" t="s">
        <v>310</v>
      </c>
      <c r="I135" s="187"/>
      <c r="J135" s="187"/>
      <c r="K135" s="188"/>
      <c r="L135" s="188"/>
      <c r="M135" s="189"/>
      <c r="O135" s="191"/>
    </row>
    <row r="136" spans="1:15" s="178" customFormat="1" ht="31.5" customHeight="1" x14ac:dyDescent="0.2">
      <c r="A136" s="220">
        <v>127</v>
      </c>
      <c r="B136" s="168" t="str">
        <f>CONCATENATE(H136,"-",K136,"-",L136)</f>
        <v>100M--</v>
      </c>
      <c r="C136" s="169"/>
      <c r="D136" s="170"/>
      <c r="E136" s="171"/>
      <c r="F136" s="172"/>
      <c r="G136" s="173"/>
      <c r="H136" s="174" t="s">
        <v>132</v>
      </c>
      <c r="I136" s="175"/>
      <c r="J136" s="175"/>
      <c r="K136" s="176"/>
      <c r="L136" s="176"/>
      <c r="M136" s="177"/>
      <c r="O136" s="179"/>
    </row>
    <row r="137" spans="1:15" s="178" customFormat="1" ht="31.5" customHeight="1" x14ac:dyDescent="0.2">
      <c r="A137" s="220">
        <v>128</v>
      </c>
      <c r="B137" s="168" t="str">
        <f>CONCATENATE(H137,"-",K137,"-",L137)</f>
        <v>200M--</v>
      </c>
      <c r="C137" s="169"/>
      <c r="D137" s="170"/>
      <c r="E137" s="171"/>
      <c r="F137" s="172"/>
      <c r="G137" s="173"/>
      <c r="H137" s="174" t="s">
        <v>91</v>
      </c>
      <c r="I137" s="175"/>
      <c r="J137" s="175"/>
      <c r="K137" s="176"/>
      <c r="L137" s="176"/>
      <c r="M137" s="177"/>
      <c r="O137" s="179"/>
    </row>
    <row r="138" spans="1:15" s="178" customFormat="1" ht="31.5" customHeight="1" x14ac:dyDescent="0.2">
      <c r="A138" s="220">
        <v>129</v>
      </c>
      <c r="B138" s="168" t="str">
        <f t="shared" ref="B138:B143" si="12">CONCATENATE(H138,"-",K138,"-",L138)</f>
        <v>400M--</v>
      </c>
      <c r="C138" s="169"/>
      <c r="D138" s="170"/>
      <c r="E138" s="171"/>
      <c r="F138" s="172"/>
      <c r="G138" s="173"/>
      <c r="H138" s="174" t="s">
        <v>92</v>
      </c>
      <c r="I138" s="175"/>
      <c r="J138" s="175"/>
      <c r="K138" s="176"/>
      <c r="L138" s="176"/>
      <c r="M138" s="177"/>
      <c r="O138" s="179"/>
    </row>
    <row r="139" spans="1:15" s="178" customFormat="1" ht="31.5" customHeight="1" x14ac:dyDescent="0.2">
      <c r="A139" s="220"/>
      <c r="B139" s="168" t="str">
        <f t="shared" si="12"/>
        <v>800M--</v>
      </c>
      <c r="C139" s="169"/>
      <c r="D139" s="170"/>
      <c r="E139" s="171"/>
      <c r="F139" s="172"/>
      <c r="G139" s="173"/>
      <c r="H139" s="174" t="s">
        <v>61</v>
      </c>
      <c r="I139" s="175"/>
      <c r="J139" s="175"/>
      <c r="K139" s="176"/>
      <c r="L139" s="176"/>
      <c r="M139" s="177"/>
      <c r="O139" s="179"/>
    </row>
    <row r="140" spans="1:15" s="178" customFormat="1" ht="31.5" customHeight="1" x14ac:dyDescent="0.2">
      <c r="A140" s="220">
        <v>130</v>
      </c>
      <c r="B140" s="168" t="str">
        <f t="shared" si="12"/>
        <v>1500M--</v>
      </c>
      <c r="C140" s="169"/>
      <c r="D140" s="170"/>
      <c r="E140" s="171"/>
      <c r="F140" s="172"/>
      <c r="G140" s="173"/>
      <c r="H140" s="174" t="s">
        <v>83</v>
      </c>
      <c r="I140" s="175"/>
      <c r="J140" s="175"/>
      <c r="K140" s="176"/>
      <c r="L140" s="176"/>
      <c r="M140" s="177"/>
      <c r="O140" s="179"/>
    </row>
    <row r="141" spans="1:15" s="178" customFormat="1" ht="31.5" customHeight="1" x14ac:dyDescent="0.2">
      <c r="A141" s="220">
        <v>131</v>
      </c>
      <c r="B141" s="168" t="str">
        <f t="shared" si="12"/>
        <v>3000M--</v>
      </c>
      <c r="C141" s="169"/>
      <c r="D141" s="170"/>
      <c r="E141" s="171"/>
      <c r="F141" s="172"/>
      <c r="G141" s="173"/>
      <c r="H141" s="174" t="s">
        <v>98</v>
      </c>
      <c r="I141" s="175"/>
      <c r="J141" s="175"/>
      <c r="K141" s="176"/>
      <c r="L141" s="176"/>
      <c r="M141" s="177"/>
      <c r="O141" s="179"/>
    </row>
    <row r="142" spans="1:15" s="178" customFormat="1" ht="31.5" customHeight="1" x14ac:dyDescent="0.2">
      <c r="A142" s="220">
        <v>132</v>
      </c>
      <c r="B142" s="168" t="str">
        <f t="shared" si="12"/>
        <v>110M.ENG--</v>
      </c>
      <c r="C142" s="169"/>
      <c r="D142" s="170"/>
      <c r="E142" s="171"/>
      <c r="F142" s="172"/>
      <c r="G142" s="173"/>
      <c r="H142" s="174" t="s">
        <v>273</v>
      </c>
      <c r="I142" s="175"/>
      <c r="J142" s="175"/>
      <c r="K142" s="176"/>
      <c r="L142" s="176"/>
      <c r="M142" s="177"/>
      <c r="O142" s="179"/>
    </row>
    <row r="143" spans="1:15" s="178" customFormat="1" ht="31.5" customHeight="1" x14ac:dyDescent="0.2">
      <c r="A143" s="220">
        <v>133</v>
      </c>
      <c r="B143" s="168" t="str">
        <f t="shared" si="12"/>
        <v>300M.ENG--</v>
      </c>
      <c r="C143" s="169"/>
      <c r="D143" s="170"/>
      <c r="E143" s="171"/>
      <c r="F143" s="172"/>
      <c r="G143" s="173"/>
      <c r="H143" s="174" t="s">
        <v>254</v>
      </c>
      <c r="I143" s="175"/>
      <c r="J143" s="175"/>
      <c r="K143" s="176"/>
      <c r="L143" s="176"/>
      <c r="M143" s="177"/>
      <c r="O143" s="179"/>
    </row>
    <row r="144" spans="1:15" s="178" customFormat="1" ht="31.5" customHeight="1" x14ac:dyDescent="0.2">
      <c r="A144" s="220">
        <v>134</v>
      </c>
      <c r="B144" s="168" t="str">
        <f t="shared" ref="B144:B150" si="13">CONCATENATE(H144,"-",M144)</f>
        <v>UZUN-</v>
      </c>
      <c r="C144" s="169"/>
      <c r="D144" s="170"/>
      <c r="E144" s="171"/>
      <c r="F144" s="172"/>
      <c r="G144" s="173"/>
      <c r="H144" s="174" t="s">
        <v>27</v>
      </c>
      <c r="I144" s="175"/>
      <c r="J144" s="175"/>
      <c r="K144" s="176"/>
      <c r="L144" s="176"/>
      <c r="M144" s="177"/>
      <c r="O144" s="179"/>
    </row>
    <row r="145" spans="1:15" s="178" customFormat="1" ht="31.5" customHeight="1" x14ac:dyDescent="0.2">
      <c r="A145" s="220">
        <v>135</v>
      </c>
      <c r="B145" s="168" t="str">
        <f t="shared" si="13"/>
        <v>ÜÇADIM-</v>
      </c>
      <c r="C145" s="169"/>
      <c r="D145" s="170"/>
      <c r="E145" s="171"/>
      <c r="F145" s="172"/>
      <c r="G145" s="173"/>
      <c r="H145" s="174" t="s">
        <v>255</v>
      </c>
      <c r="I145" s="175"/>
      <c r="J145" s="175"/>
      <c r="K145" s="176"/>
      <c r="L145" s="176"/>
      <c r="M145" s="177"/>
      <c r="O145" s="179"/>
    </row>
    <row r="146" spans="1:15" s="178" customFormat="1" ht="31.5" customHeight="1" x14ac:dyDescent="0.2">
      <c r="A146" s="220">
        <v>136</v>
      </c>
      <c r="B146" s="168" t="str">
        <f t="shared" si="13"/>
        <v>YÜKSEK-</v>
      </c>
      <c r="C146" s="169"/>
      <c r="D146" s="170"/>
      <c r="E146" s="171"/>
      <c r="F146" s="172"/>
      <c r="G146" s="173"/>
      <c r="H146" s="174" t="s">
        <v>28</v>
      </c>
      <c r="I146" s="175"/>
      <c r="J146" s="175"/>
      <c r="K146" s="176"/>
      <c r="L146" s="176"/>
      <c r="M146" s="177"/>
      <c r="O146" s="179"/>
    </row>
    <row r="147" spans="1:15" s="178" customFormat="1" ht="31.5" customHeight="1" x14ac:dyDescent="0.2">
      <c r="A147" s="220">
        <v>137</v>
      </c>
      <c r="B147" s="168" t="str">
        <f t="shared" si="13"/>
        <v>SIRIK-</v>
      </c>
      <c r="C147" s="169"/>
      <c r="D147" s="170"/>
      <c r="E147" s="171"/>
      <c r="F147" s="172"/>
      <c r="G147" s="173"/>
      <c r="H147" s="174" t="s">
        <v>93</v>
      </c>
      <c r="I147" s="175"/>
      <c r="J147" s="175"/>
      <c r="K147" s="176"/>
      <c r="L147" s="176"/>
      <c r="M147" s="177"/>
      <c r="O147" s="179"/>
    </row>
    <row r="148" spans="1:15" s="178" customFormat="1" ht="31.5" customHeight="1" x14ac:dyDescent="0.2">
      <c r="A148" s="220">
        <v>138</v>
      </c>
      <c r="B148" s="168" t="str">
        <f t="shared" si="13"/>
        <v>GÜLLE-</v>
      </c>
      <c r="C148" s="169"/>
      <c r="D148" s="170"/>
      <c r="E148" s="171"/>
      <c r="F148" s="172"/>
      <c r="G148" s="173"/>
      <c r="H148" s="174" t="s">
        <v>84</v>
      </c>
      <c r="I148" s="175"/>
      <c r="J148" s="175"/>
      <c r="K148" s="176"/>
      <c r="L148" s="176"/>
      <c r="M148" s="177"/>
      <c r="O148" s="179"/>
    </row>
    <row r="149" spans="1:15" s="178" customFormat="1" ht="31.5" customHeight="1" x14ac:dyDescent="0.2">
      <c r="A149" s="220">
        <v>139</v>
      </c>
      <c r="B149" s="168" t="str">
        <f t="shared" si="13"/>
        <v>DİSK-</v>
      </c>
      <c r="C149" s="169"/>
      <c r="D149" s="170"/>
      <c r="E149" s="171"/>
      <c r="F149" s="172"/>
      <c r="G149" s="173"/>
      <c r="H149" s="174" t="s">
        <v>85</v>
      </c>
      <c r="I149" s="175"/>
      <c r="J149" s="175"/>
      <c r="K149" s="176"/>
      <c r="L149" s="176"/>
      <c r="M149" s="177"/>
      <c r="O149" s="179"/>
    </row>
    <row r="150" spans="1:15" s="178" customFormat="1" ht="31.5" customHeight="1" x14ac:dyDescent="0.2">
      <c r="A150" s="220">
        <v>140</v>
      </c>
      <c r="B150" s="168" t="str">
        <f t="shared" si="13"/>
        <v>CİRİT-</v>
      </c>
      <c r="C150" s="169"/>
      <c r="D150" s="170"/>
      <c r="E150" s="171"/>
      <c r="F150" s="172"/>
      <c r="G150" s="173"/>
      <c r="H150" s="174" t="s">
        <v>86</v>
      </c>
      <c r="I150" s="175"/>
      <c r="J150" s="175"/>
      <c r="K150" s="176"/>
      <c r="L150" s="176"/>
      <c r="M150" s="177"/>
      <c r="O150" s="179"/>
    </row>
    <row r="151" spans="1:15" s="178" customFormat="1" ht="31.5" customHeight="1" x14ac:dyDescent="0.2">
      <c r="A151" s="220">
        <v>141</v>
      </c>
      <c r="B151" s="168" t="s">
        <v>309</v>
      </c>
      <c r="C151" s="169"/>
      <c r="D151" s="170"/>
      <c r="E151" s="171"/>
      <c r="F151" s="172"/>
      <c r="G151" s="173"/>
      <c r="H151" s="174" t="s">
        <v>310</v>
      </c>
      <c r="I151" s="175"/>
      <c r="J151" s="175"/>
      <c r="K151" s="176"/>
      <c r="L151" s="176"/>
      <c r="M151" s="177"/>
      <c r="O151" s="179"/>
    </row>
    <row r="152" spans="1:15" s="178" customFormat="1" ht="31.5" customHeight="1" x14ac:dyDescent="0.2">
      <c r="A152" s="220">
        <v>142</v>
      </c>
      <c r="B152" s="168" t="s">
        <v>309</v>
      </c>
      <c r="C152" s="169"/>
      <c r="D152" s="170"/>
      <c r="E152" s="171"/>
      <c r="F152" s="172"/>
      <c r="G152" s="173"/>
      <c r="H152" s="174" t="s">
        <v>310</v>
      </c>
      <c r="I152" s="175"/>
      <c r="J152" s="175"/>
      <c r="K152" s="176"/>
      <c r="L152" s="176"/>
      <c r="M152" s="177"/>
      <c r="O152" s="179"/>
    </row>
    <row r="153" spans="1:15" s="178" customFormat="1" ht="31.5" customHeight="1" x14ac:dyDescent="0.2">
      <c r="A153" s="220">
        <v>143</v>
      </c>
      <c r="B153" s="168" t="s">
        <v>309</v>
      </c>
      <c r="C153" s="169"/>
      <c r="D153" s="170"/>
      <c r="E153" s="171"/>
      <c r="F153" s="172"/>
      <c r="G153" s="173"/>
      <c r="H153" s="174" t="s">
        <v>310</v>
      </c>
      <c r="I153" s="175"/>
      <c r="J153" s="175"/>
      <c r="K153" s="176"/>
      <c r="L153" s="176"/>
      <c r="M153" s="177"/>
      <c r="O153" s="179"/>
    </row>
    <row r="154" spans="1:15" s="178" customFormat="1" ht="31.5" customHeight="1" x14ac:dyDescent="0.2">
      <c r="A154" s="220">
        <v>144</v>
      </c>
      <c r="B154" s="168" t="s">
        <v>309</v>
      </c>
      <c r="C154" s="169"/>
      <c r="D154" s="170"/>
      <c r="E154" s="171"/>
      <c r="F154" s="172"/>
      <c r="G154" s="173"/>
      <c r="H154" s="174" t="s">
        <v>310</v>
      </c>
      <c r="I154" s="175"/>
      <c r="J154" s="175"/>
      <c r="K154" s="176"/>
      <c r="L154" s="176"/>
      <c r="M154" s="177"/>
      <c r="O154" s="179"/>
    </row>
    <row r="155" spans="1:15" s="178" customFormat="1" ht="31.5" customHeight="1" x14ac:dyDescent="0.2">
      <c r="A155" s="220">
        <v>145</v>
      </c>
      <c r="B155" s="168" t="s">
        <v>309</v>
      </c>
      <c r="C155" s="169"/>
      <c r="D155" s="170"/>
      <c r="E155" s="171"/>
      <c r="F155" s="172"/>
      <c r="G155" s="173"/>
      <c r="H155" s="174" t="s">
        <v>310</v>
      </c>
      <c r="I155" s="175"/>
      <c r="J155" s="175"/>
      <c r="K155" s="176"/>
      <c r="L155" s="176"/>
      <c r="M155" s="177"/>
      <c r="O155" s="179"/>
    </row>
    <row r="156" spans="1:15" s="178" customFormat="1" ht="31.5" customHeight="1" x14ac:dyDescent="0.2">
      <c r="A156" s="220">
        <v>146</v>
      </c>
      <c r="B156" s="168" t="s">
        <v>309</v>
      </c>
      <c r="C156" s="169"/>
      <c r="D156" s="170"/>
      <c r="E156" s="171"/>
      <c r="F156" s="172"/>
      <c r="G156" s="173"/>
      <c r="H156" s="174" t="s">
        <v>310</v>
      </c>
      <c r="I156" s="175"/>
      <c r="J156" s="175"/>
      <c r="K156" s="176"/>
      <c r="L156" s="176"/>
      <c r="M156" s="177"/>
      <c r="O156" s="179"/>
    </row>
    <row r="157" spans="1:15" s="178" customFormat="1" ht="93.75" customHeight="1" x14ac:dyDescent="0.2">
      <c r="A157" s="220">
        <v>147</v>
      </c>
      <c r="B157" s="168" t="str">
        <f t="shared" ref="B157:B165" si="14">CONCATENATE(H157,"-",K157,"-",L157)</f>
        <v>İSVEÇ--</v>
      </c>
      <c r="C157" s="169"/>
      <c r="D157" s="170"/>
      <c r="E157" s="171"/>
      <c r="F157" s="172"/>
      <c r="G157" s="173"/>
      <c r="H157" s="174" t="s">
        <v>310</v>
      </c>
      <c r="I157" s="175"/>
      <c r="J157" s="175"/>
      <c r="K157" s="176"/>
      <c r="L157" s="176"/>
      <c r="M157" s="177"/>
      <c r="O157" s="179"/>
    </row>
    <row r="158" spans="1:15" s="190" customFormat="1" ht="31.5" customHeight="1" x14ac:dyDescent="0.2">
      <c r="A158" s="220">
        <v>148</v>
      </c>
      <c r="B158" s="180" t="str">
        <f t="shared" si="14"/>
        <v>100M--</v>
      </c>
      <c r="C158" s="181"/>
      <c r="D158" s="182"/>
      <c r="E158" s="183"/>
      <c r="F158" s="184"/>
      <c r="G158" s="185"/>
      <c r="H158" s="186" t="s">
        <v>132</v>
      </c>
      <c r="I158" s="187"/>
      <c r="J158" s="187"/>
      <c r="K158" s="188"/>
      <c r="L158" s="188"/>
      <c r="M158" s="189"/>
      <c r="O158" s="191"/>
    </row>
    <row r="159" spans="1:15" s="190" customFormat="1" ht="31.5" customHeight="1" x14ac:dyDescent="0.2">
      <c r="A159" s="220">
        <v>149</v>
      </c>
      <c r="B159" s="180" t="str">
        <f t="shared" si="14"/>
        <v>200M--</v>
      </c>
      <c r="C159" s="181"/>
      <c r="D159" s="182"/>
      <c r="E159" s="183"/>
      <c r="F159" s="184"/>
      <c r="G159" s="185"/>
      <c r="H159" s="186" t="s">
        <v>91</v>
      </c>
      <c r="I159" s="187"/>
      <c r="J159" s="187"/>
      <c r="K159" s="188"/>
      <c r="L159" s="188"/>
      <c r="M159" s="189"/>
      <c r="O159" s="191"/>
    </row>
    <row r="160" spans="1:15" s="190" customFormat="1" ht="31.5" customHeight="1" x14ac:dyDescent="0.2">
      <c r="A160" s="220">
        <v>150</v>
      </c>
      <c r="B160" s="180" t="str">
        <f t="shared" si="14"/>
        <v>400M--</v>
      </c>
      <c r="C160" s="181"/>
      <c r="D160" s="182"/>
      <c r="E160" s="183"/>
      <c r="F160" s="184"/>
      <c r="G160" s="185"/>
      <c r="H160" s="186" t="s">
        <v>92</v>
      </c>
      <c r="I160" s="187"/>
      <c r="J160" s="187"/>
      <c r="K160" s="188"/>
      <c r="L160" s="188"/>
      <c r="M160" s="189"/>
      <c r="O160" s="191"/>
    </row>
    <row r="161" spans="1:15" s="190" customFormat="1" ht="31.5" customHeight="1" x14ac:dyDescent="0.2">
      <c r="A161" s="220">
        <v>151</v>
      </c>
      <c r="B161" s="180" t="str">
        <f t="shared" si="14"/>
        <v>800M--</v>
      </c>
      <c r="C161" s="181"/>
      <c r="D161" s="182"/>
      <c r="E161" s="183"/>
      <c r="F161" s="184"/>
      <c r="G161" s="185"/>
      <c r="H161" s="186" t="s">
        <v>61</v>
      </c>
      <c r="I161" s="187"/>
      <c r="J161" s="187"/>
      <c r="K161" s="188"/>
      <c r="L161" s="188"/>
      <c r="M161" s="189"/>
      <c r="O161" s="191"/>
    </row>
    <row r="162" spans="1:15" s="190" customFormat="1" ht="31.5" customHeight="1" x14ac:dyDescent="0.2">
      <c r="A162" s="220"/>
      <c r="B162" s="180" t="str">
        <f t="shared" si="14"/>
        <v>1500M--</v>
      </c>
      <c r="C162" s="181"/>
      <c r="D162" s="182"/>
      <c r="E162" s="183"/>
      <c r="F162" s="184"/>
      <c r="G162" s="185"/>
      <c r="H162" s="186" t="s">
        <v>83</v>
      </c>
      <c r="I162" s="187"/>
      <c r="J162" s="187"/>
      <c r="K162" s="188"/>
      <c r="L162" s="188"/>
      <c r="M162" s="189"/>
      <c r="O162" s="191"/>
    </row>
    <row r="163" spans="1:15" s="190" customFormat="1" ht="31.5" customHeight="1" x14ac:dyDescent="0.2">
      <c r="A163" s="220">
        <v>152</v>
      </c>
      <c r="B163" s="180" t="str">
        <f t="shared" si="14"/>
        <v>3000M--</v>
      </c>
      <c r="C163" s="181"/>
      <c r="D163" s="182"/>
      <c r="E163" s="183"/>
      <c r="F163" s="184"/>
      <c r="G163" s="185"/>
      <c r="H163" s="186" t="s">
        <v>98</v>
      </c>
      <c r="I163" s="187"/>
      <c r="J163" s="187"/>
      <c r="K163" s="188"/>
      <c r="L163" s="188"/>
      <c r="M163" s="189"/>
      <c r="O163" s="191"/>
    </row>
    <row r="164" spans="1:15" s="190" customFormat="1" ht="31.5" customHeight="1" x14ac:dyDescent="0.2">
      <c r="A164" s="220">
        <v>153</v>
      </c>
      <c r="B164" s="180" t="str">
        <f t="shared" si="14"/>
        <v>110M.ENG--</v>
      </c>
      <c r="C164" s="181"/>
      <c r="D164" s="182"/>
      <c r="E164" s="183"/>
      <c r="F164" s="184"/>
      <c r="G164" s="185"/>
      <c r="H164" s="186" t="s">
        <v>273</v>
      </c>
      <c r="I164" s="187"/>
      <c r="J164" s="187"/>
      <c r="K164" s="188"/>
      <c r="L164" s="188"/>
      <c r="M164" s="189"/>
      <c r="O164" s="191"/>
    </row>
    <row r="165" spans="1:15" s="190" customFormat="1" ht="31.5" customHeight="1" x14ac:dyDescent="0.2">
      <c r="A165" s="220">
        <v>154</v>
      </c>
      <c r="B165" s="180" t="str">
        <f t="shared" si="14"/>
        <v>300M.ENG--</v>
      </c>
      <c r="C165" s="181"/>
      <c r="D165" s="182"/>
      <c r="E165" s="183"/>
      <c r="F165" s="184"/>
      <c r="G165" s="185"/>
      <c r="H165" s="186" t="s">
        <v>254</v>
      </c>
      <c r="I165" s="187"/>
      <c r="J165" s="187"/>
      <c r="K165" s="188"/>
      <c r="L165" s="188"/>
      <c r="M165" s="189"/>
      <c r="O165" s="191"/>
    </row>
    <row r="166" spans="1:15" s="190" customFormat="1" ht="31.5" customHeight="1" x14ac:dyDescent="0.2">
      <c r="A166" s="220">
        <v>155</v>
      </c>
      <c r="B166" s="180" t="str">
        <f t="shared" ref="B166:B172" si="15">CONCATENATE(H166,"-",M166)</f>
        <v>UZUN-</v>
      </c>
      <c r="C166" s="181"/>
      <c r="D166" s="182"/>
      <c r="E166" s="183"/>
      <c r="F166" s="184"/>
      <c r="G166" s="185"/>
      <c r="H166" s="186" t="s">
        <v>27</v>
      </c>
      <c r="I166" s="187"/>
      <c r="J166" s="187"/>
      <c r="K166" s="188"/>
      <c r="L166" s="188"/>
      <c r="M166" s="189"/>
      <c r="O166" s="191"/>
    </row>
    <row r="167" spans="1:15" s="190" customFormat="1" ht="31.5" customHeight="1" x14ac:dyDescent="0.2">
      <c r="A167" s="220">
        <v>156</v>
      </c>
      <c r="B167" s="180" t="str">
        <f t="shared" si="15"/>
        <v>ÜÇADIM-</v>
      </c>
      <c r="C167" s="181"/>
      <c r="D167" s="182"/>
      <c r="E167" s="183"/>
      <c r="F167" s="184"/>
      <c r="G167" s="185"/>
      <c r="H167" s="186" t="s">
        <v>255</v>
      </c>
      <c r="I167" s="187"/>
      <c r="J167" s="187"/>
      <c r="K167" s="188"/>
      <c r="L167" s="188"/>
      <c r="M167" s="189"/>
      <c r="O167" s="191"/>
    </row>
    <row r="168" spans="1:15" s="190" customFormat="1" ht="31.5" customHeight="1" x14ac:dyDescent="0.2">
      <c r="A168" s="220">
        <v>157</v>
      </c>
      <c r="B168" s="180" t="str">
        <f t="shared" si="15"/>
        <v>YÜKSEK-</v>
      </c>
      <c r="C168" s="181"/>
      <c r="D168" s="182"/>
      <c r="E168" s="183"/>
      <c r="F168" s="184"/>
      <c r="G168" s="185"/>
      <c r="H168" s="186" t="s">
        <v>28</v>
      </c>
      <c r="I168" s="187"/>
      <c r="J168" s="187"/>
      <c r="K168" s="188"/>
      <c r="L168" s="188"/>
      <c r="M168" s="189"/>
      <c r="O168" s="191"/>
    </row>
    <row r="169" spans="1:15" s="190" customFormat="1" ht="31.5" customHeight="1" x14ac:dyDescent="0.2">
      <c r="A169" s="220">
        <v>158</v>
      </c>
      <c r="B169" s="180" t="str">
        <f t="shared" si="15"/>
        <v>SIRIK-</v>
      </c>
      <c r="C169" s="181"/>
      <c r="D169" s="182"/>
      <c r="E169" s="183"/>
      <c r="F169" s="184"/>
      <c r="G169" s="185"/>
      <c r="H169" s="186" t="s">
        <v>93</v>
      </c>
      <c r="I169" s="187"/>
      <c r="J169" s="187"/>
      <c r="K169" s="188"/>
      <c r="L169" s="188"/>
      <c r="M169" s="189"/>
      <c r="O169" s="191"/>
    </row>
    <row r="170" spans="1:15" s="190" customFormat="1" ht="31.5" customHeight="1" x14ac:dyDescent="0.2">
      <c r="A170" s="220">
        <v>159</v>
      </c>
      <c r="B170" s="180" t="str">
        <f t="shared" si="15"/>
        <v>GÜLLE-</v>
      </c>
      <c r="C170" s="181"/>
      <c r="D170" s="182"/>
      <c r="E170" s="183"/>
      <c r="F170" s="184"/>
      <c r="G170" s="185"/>
      <c r="H170" s="186" t="s">
        <v>84</v>
      </c>
      <c r="I170" s="187"/>
      <c r="J170" s="187"/>
      <c r="K170" s="188"/>
      <c r="L170" s="188"/>
      <c r="M170" s="189"/>
      <c r="O170" s="191"/>
    </row>
    <row r="171" spans="1:15" s="190" customFormat="1" ht="31.5" customHeight="1" x14ac:dyDescent="0.2">
      <c r="A171" s="220">
        <v>160</v>
      </c>
      <c r="B171" s="180" t="str">
        <f t="shared" si="15"/>
        <v>DİSK-</v>
      </c>
      <c r="C171" s="181"/>
      <c r="D171" s="182"/>
      <c r="E171" s="183"/>
      <c r="F171" s="184"/>
      <c r="G171" s="185"/>
      <c r="H171" s="186" t="s">
        <v>85</v>
      </c>
      <c r="I171" s="187"/>
      <c r="J171" s="187"/>
      <c r="K171" s="188"/>
      <c r="L171" s="188"/>
      <c r="M171" s="189"/>
      <c r="O171" s="191"/>
    </row>
    <row r="172" spans="1:15" s="190" customFormat="1" ht="31.5" customHeight="1" x14ac:dyDescent="0.2">
      <c r="A172" s="220">
        <v>161</v>
      </c>
      <c r="B172" s="180" t="str">
        <f t="shared" si="15"/>
        <v>CİRİT-</v>
      </c>
      <c r="C172" s="181"/>
      <c r="D172" s="182"/>
      <c r="E172" s="183"/>
      <c r="F172" s="184"/>
      <c r="G172" s="185"/>
      <c r="H172" s="186" t="s">
        <v>86</v>
      </c>
      <c r="I172" s="187"/>
      <c r="J172" s="187"/>
      <c r="K172" s="188"/>
      <c r="L172" s="188"/>
      <c r="M172" s="189"/>
      <c r="O172" s="191"/>
    </row>
    <row r="173" spans="1:15" s="190" customFormat="1" ht="31.5" customHeight="1" x14ac:dyDescent="0.2">
      <c r="A173" s="220">
        <v>162</v>
      </c>
      <c r="B173" s="180" t="s">
        <v>309</v>
      </c>
      <c r="C173" s="181"/>
      <c r="D173" s="182"/>
      <c r="E173" s="183"/>
      <c r="F173" s="184"/>
      <c r="G173" s="185"/>
      <c r="H173" s="186" t="s">
        <v>310</v>
      </c>
      <c r="I173" s="187"/>
      <c r="J173" s="187"/>
      <c r="K173" s="188"/>
      <c r="L173" s="188"/>
      <c r="M173" s="189"/>
      <c r="O173" s="191"/>
    </row>
    <row r="174" spans="1:15" s="190" customFormat="1" ht="31.5" customHeight="1" x14ac:dyDescent="0.2">
      <c r="A174" s="220">
        <v>163</v>
      </c>
      <c r="B174" s="180" t="s">
        <v>309</v>
      </c>
      <c r="C174" s="181"/>
      <c r="D174" s="182"/>
      <c r="E174" s="183"/>
      <c r="F174" s="184"/>
      <c r="G174" s="185"/>
      <c r="H174" s="186" t="s">
        <v>310</v>
      </c>
      <c r="I174" s="187"/>
      <c r="J174" s="187"/>
      <c r="K174" s="188"/>
      <c r="L174" s="188"/>
      <c r="M174" s="189"/>
      <c r="O174" s="191"/>
    </row>
    <row r="175" spans="1:15" s="190" customFormat="1" ht="31.5" customHeight="1" x14ac:dyDescent="0.2">
      <c r="A175" s="220">
        <v>164</v>
      </c>
      <c r="B175" s="180" t="s">
        <v>309</v>
      </c>
      <c r="C175" s="181"/>
      <c r="D175" s="182"/>
      <c r="E175" s="183"/>
      <c r="F175" s="184"/>
      <c r="G175" s="185"/>
      <c r="H175" s="186" t="s">
        <v>310</v>
      </c>
      <c r="I175" s="187"/>
      <c r="J175" s="187"/>
      <c r="K175" s="188"/>
      <c r="L175" s="188"/>
      <c r="M175" s="189"/>
      <c r="O175" s="191"/>
    </row>
    <row r="176" spans="1:15" s="190" customFormat="1" ht="31.5" customHeight="1" x14ac:dyDescent="0.2">
      <c r="A176" s="220">
        <v>165</v>
      </c>
      <c r="B176" s="180" t="s">
        <v>309</v>
      </c>
      <c r="C176" s="181"/>
      <c r="D176" s="182"/>
      <c r="E176" s="183"/>
      <c r="F176" s="184"/>
      <c r="G176" s="185"/>
      <c r="H176" s="186" t="s">
        <v>310</v>
      </c>
      <c r="I176" s="187"/>
      <c r="J176" s="187"/>
      <c r="K176" s="188"/>
      <c r="L176" s="188"/>
      <c r="M176" s="189"/>
      <c r="O176" s="191"/>
    </row>
    <row r="177" spans="1:15" s="190" customFormat="1" ht="31.5" customHeight="1" x14ac:dyDescent="0.2">
      <c r="A177" s="220">
        <v>166</v>
      </c>
      <c r="B177" s="180" t="s">
        <v>309</v>
      </c>
      <c r="C177" s="181"/>
      <c r="D177" s="182"/>
      <c r="E177" s="183"/>
      <c r="F177" s="184"/>
      <c r="G177" s="185"/>
      <c r="H177" s="186" t="s">
        <v>310</v>
      </c>
      <c r="I177" s="187"/>
      <c r="J177" s="187"/>
      <c r="K177" s="188"/>
      <c r="L177" s="188"/>
      <c r="M177" s="189"/>
      <c r="O177" s="191"/>
    </row>
    <row r="178" spans="1:15" s="190" customFormat="1" ht="31.5" customHeight="1" x14ac:dyDescent="0.2">
      <c r="A178" s="220">
        <v>167</v>
      </c>
      <c r="B178" s="180" t="s">
        <v>309</v>
      </c>
      <c r="C178" s="181"/>
      <c r="D178" s="182"/>
      <c r="E178" s="183"/>
      <c r="F178" s="184"/>
      <c r="G178" s="185"/>
      <c r="H178" s="186" t="s">
        <v>310</v>
      </c>
      <c r="I178" s="187"/>
      <c r="J178" s="187"/>
      <c r="K178" s="188"/>
      <c r="L178" s="188"/>
      <c r="M178" s="189"/>
      <c r="O178" s="191"/>
    </row>
    <row r="179" spans="1:15" s="190" customFormat="1" ht="93.75" customHeight="1" x14ac:dyDescent="0.2">
      <c r="A179" s="220">
        <v>168</v>
      </c>
      <c r="B179" s="180" t="str">
        <f t="shared" ref="B179:B187" si="16">CONCATENATE(H179,"-",K179,"-",L179)</f>
        <v>İSVEÇ--</v>
      </c>
      <c r="C179" s="181"/>
      <c r="D179" s="182"/>
      <c r="E179" s="183"/>
      <c r="F179" s="184"/>
      <c r="G179" s="185"/>
      <c r="H179" s="186" t="s">
        <v>310</v>
      </c>
      <c r="I179" s="187"/>
      <c r="J179" s="187"/>
      <c r="K179" s="188"/>
      <c r="L179" s="188"/>
      <c r="M179" s="189"/>
      <c r="O179" s="191"/>
    </row>
    <row r="180" spans="1:15" s="178" customFormat="1" ht="31.5" customHeight="1" x14ac:dyDescent="0.2">
      <c r="A180" s="220">
        <v>169</v>
      </c>
      <c r="B180" s="168" t="str">
        <f t="shared" si="16"/>
        <v>100M--</v>
      </c>
      <c r="C180" s="169"/>
      <c r="D180" s="170"/>
      <c r="E180" s="171"/>
      <c r="F180" s="172"/>
      <c r="G180" s="173"/>
      <c r="H180" s="174" t="s">
        <v>132</v>
      </c>
      <c r="I180" s="175"/>
      <c r="J180" s="175"/>
      <c r="K180" s="176"/>
      <c r="L180" s="176"/>
      <c r="M180" s="177"/>
      <c r="O180" s="179"/>
    </row>
    <row r="181" spans="1:15" s="178" customFormat="1" ht="31.5" customHeight="1" x14ac:dyDescent="0.2">
      <c r="A181" s="220">
        <v>170</v>
      </c>
      <c r="B181" s="168" t="str">
        <f t="shared" si="16"/>
        <v>200M--</v>
      </c>
      <c r="C181" s="169"/>
      <c r="D181" s="170"/>
      <c r="E181" s="171"/>
      <c r="F181" s="172"/>
      <c r="G181" s="173"/>
      <c r="H181" s="174" t="s">
        <v>91</v>
      </c>
      <c r="I181" s="175"/>
      <c r="J181" s="175"/>
      <c r="K181" s="176"/>
      <c r="L181" s="176"/>
      <c r="M181" s="177"/>
      <c r="O181" s="179"/>
    </row>
    <row r="182" spans="1:15" s="178" customFormat="1" ht="31.5" customHeight="1" x14ac:dyDescent="0.2">
      <c r="A182" s="220">
        <v>171</v>
      </c>
      <c r="B182" s="168" t="str">
        <f t="shared" si="16"/>
        <v>400M--</v>
      </c>
      <c r="C182" s="169"/>
      <c r="D182" s="170"/>
      <c r="E182" s="171"/>
      <c r="F182" s="172"/>
      <c r="G182" s="173"/>
      <c r="H182" s="174" t="s">
        <v>92</v>
      </c>
      <c r="I182" s="175"/>
      <c r="J182" s="175"/>
      <c r="K182" s="176"/>
      <c r="L182" s="176"/>
      <c r="M182" s="177"/>
      <c r="O182" s="179"/>
    </row>
    <row r="183" spans="1:15" s="178" customFormat="1" ht="31.5" customHeight="1" x14ac:dyDescent="0.2">
      <c r="A183" s="220"/>
      <c r="B183" s="168" t="str">
        <f t="shared" si="16"/>
        <v>800M--</v>
      </c>
      <c r="C183" s="169"/>
      <c r="D183" s="170"/>
      <c r="E183" s="171"/>
      <c r="F183" s="172"/>
      <c r="G183" s="173"/>
      <c r="H183" s="174" t="s">
        <v>61</v>
      </c>
      <c r="I183" s="175"/>
      <c r="J183" s="175"/>
      <c r="K183" s="176"/>
      <c r="L183" s="176"/>
      <c r="M183" s="177"/>
      <c r="O183" s="179"/>
    </row>
    <row r="184" spans="1:15" s="178" customFormat="1" ht="31.5" customHeight="1" x14ac:dyDescent="0.2">
      <c r="A184" s="220">
        <v>172</v>
      </c>
      <c r="B184" s="168" t="str">
        <f t="shared" si="16"/>
        <v>1500M--</v>
      </c>
      <c r="C184" s="169"/>
      <c r="D184" s="170"/>
      <c r="E184" s="171"/>
      <c r="F184" s="172"/>
      <c r="G184" s="173"/>
      <c r="H184" s="174" t="s">
        <v>83</v>
      </c>
      <c r="I184" s="175"/>
      <c r="J184" s="175"/>
      <c r="K184" s="176"/>
      <c r="L184" s="176"/>
      <c r="M184" s="177"/>
      <c r="O184" s="179"/>
    </row>
    <row r="185" spans="1:15" s="178" customFormat="1" ht="31.5" customHeight="1" x14ac:dyDescent="0.2">
      <c r="A185" s="220">
        <v>173</v>
      </c>
      <c r="B185" s="168" t="str">
        <f t="shared" si="16"/>
        <v>3000M--</v>
      </c>
      <c r="C185" s="169"/>
      <c r="D185" s="170"/>
      <c r="E185" s="171"/>
      <c r="F185" s="172"/>
      <c r="G185" s="173"/>
      <c r="H185" s="174" t="s">
        <v>98</v>
      </c>
      <c r="I185" s="175"/>
      <c r="J185" s="175"/>
      <c r="K185" s="176"/>
      <c r="L185" s="176"/>
      <c r="M185" s="177"/>
      <c r="O185" s="179"/>
    </row>
    <row r="186" spans="1:15" s="178" customFormat="1" ht="31.5" customHeight="1" x14ac:dyDescent="0.2">
      <c r="A186" s="220">
        <v>174</v>
      </c>
      <c r="B186" s="168" t="str">
        <f t="shared" si="16"/>
        <v>110M.ENG--</v>
      </c>
      <c r="C186" s="169"/>
      <c r="D186" s="170"/>
      <c r="E186" s="171"/>
      <c r="F186" s="172"/>
      <c r="G186" s="173"/>
      <c r="H186" s="174" t="s">
        <v>273</v>
      </c>
      <c r="I186" s="175"/>
      <c r="J186" s="175"/>
      <c r="K186" s="176"/>
      <c r="L186" s="176"/>
      <c r="M186" s="177"/>
      <c r="O186" s="179"/>
    </row>
    <row r="187" spans="1:15" s="178" customFormat="1" ht="31.5" customHeight="1" x14ac:dyDescent="0.2">
      <c r="A187" s="220">
        <v>175</v>
      </c>
      <c r="B187" s="168" t="str">
        <f t="shared" si="16"/>
        <v>300M.ENG--</v>
      </c>
      <c r="C187" s="169"/>
      <c r="D187" s="170"/>
      <c r="E187" s="171"/>
      <c r="F187" s="172"/>
      <c r="G187" s="173"/>
      <c r="H187" s="174" t="s">
        <v>254</v>
      </c>
      <c r="I187" s="175"/>
      <c r="J187" s="175"/>
      <c r="K187" s="176"/>
      <c r="L187" s="176"/>
      <c r="M187" s="177"/>
      <c r="O187" s="179"/>
    </row>
    <row r="188" spans="1:15" s="178" customFormat="1" ht="31.5" customHeight="1" x14ac:dyDescent="0.2">
      <c r="A188" s="220">
        <v>176</v>
      </c>
      <c r="B188" s="168" t="str">
        <f t="shared" ref="B188:B194" si="17">CONCATENATE(H188,"-",M188)</f>
        <v>UZUN-</v>
      </c>
      <c r="C188" s="169"/>
      <c r="D188" s="170"/>
      <c r="E188" s="171"/>
      <c r="F188" s="172"/>
      <c r="G188" s="173"/>
      <c r="H188" s="174" t="s">
        <v>27</v>
      </c>
      <c r="I188" s="175"/>
      <c r="J188" s="175"/>
      <c r="K188" s="176"/>
      <c r="L188" s="176"/>
      <c r="M188" s="177"/>
      <c r="O188" s="179"/>
    </row>
    <row r="189" spans="1:15" s="178" customFormat="1" ht="31.5" customHeight="1" x14ac:dyDescent="0.2">
      <c r="A189" s="220">
        <v>177</v>
      </c>
      <c r="B189" s="168" t="str">
        <f t="shared" si="17"/>
        <v>ÜÇADIM-</v>
      </c>
      <c r="C189" s="169"/>
      <c r="D189" s="170"/>
      <c r="E189" s="171"/>
      <c r="F189" s="172"/>
      <c r="G189" s="173"/>
      <c r="H189" s="174" t="s">
        <v>255</v>
      </c>
      <c r="I189" s="175"/>
      <c r="J189" s="175"/>
      <c r="K189" s="176"/>
      <c r="L189" s="176"/>
      <c r="M189" s="177"/>
      <c r="O189" s="179"/>
    </row>
    <row r="190" spans="1:15" s="178" customFormat="1" ht="31.5" customHeight="1" x14ac:dyDescent="0.2">
      <c r="A190" s="220">
        <v>178</v>
      </c>
      <c r="B190" s="168" t="str">
        <f t="shared" si="17"/>
        <v>YÜKSEK-</v>
      </c>
      <c r="C190" s="169"/>
      <c r="D190" s="170"/>
      <c r="E190" s="171"/>
      <c r="F190" s="172"/>
      <c r="G190" s="173"/>
      <c r="H190" s="174" t="s">
        <v>28</v>
      </c>
      <c r="I190" s="175"/>
      <c r="J190" s="175"/>
      <c r="K190" s="176"/>
      <c r="L190" s="176"/>
      <c r="M190" s="177"/>
      <c r="O190" s="179"/>
    </row>
    <row r="191" spans="1:15" s="178" customFormat="1" ht="31.5" customHeight="1" x14ac:dyDescent="0.2">
      <c r="A191" s="220">
        <v>179</v>
      </c>
      <c r="B191" s="168" t="str">
        <f t="shared" si="17"/>
        <v>SIRIK-</v>
      </c>
      <c r="C191" s="169"/>
      <c r="D191" s="170"/>
      <c r="E191" s="171"/>
      <c r="F191" s="172"/>
      <c r="G191" s="173"/>
      <c r="H191" s="174" t="s">
        <v>93</v>
      </c>
      <c r="I191" s="175"/>
      <c r="J191" s="175"/>
      <c r="K191" s="176"/>
      <c r="L191" s="176"/>
      <c r="M191" s="177"/>
      <c r="O191" s="179"/>
    </row>
    <row r="192" spans="1:15" s="178" customFormat="1" ht="31.5" customHeight="1" x14ac:dyDescent="0.2">
      <c r="A192" s="220">
        <v>180</v>
      </c>
      <c r="B192" s="168" t="str">
        <f t="shared" si="17"/>
        <v>GÜLLE-</v>
      </c>
      <c r="C192" s="169"/>
      <c r="D192" s="170"/>
      <c r="E192" s="171"/>
      <c r="F192" s="172"/>
      <c r="G192" s="173"/>
      <c r="H192" s="174" t="s">
        <v>84</v>
      </c>
      <c r="I192" s="175"/>
      <c r="J192" s="175"/>
      <c r="K192" s="176"/>
      <c r="L192" s="176"/>
      <c r="M192" s="177"/>
      <c r="O192" s="179"/>
    </row>
    <row r="193" spans="1:15" s="178" customFormat="1" ht="31.5" customHeight="1" x14ac:dyDescent="0.2">
      <c r="A193" s="220">
        <v>181</v>
      </c>
      <c r="B193" s="168" t="str">
        <f t="shared" si="17"/>
        <v>DİSK-</v>
      </c>
      <c r="C193" s="169"/>
      <c r="D193" s="170"/>
      <c r="E193" s="171"/>
      <c r="F193" s="172"/>
      <c r="G193" s="173"/>
      <c r="H193" s="174" t="s">
        <v>85</v>
      </c>
      <c r="I193" s="175"/>
      <c r="J193" s="175"/>
      <c r="K193" s="176"/>
      <c r="L193" s="176"/>
      <c r="M193" s="177"/>
      <c r="O193" s="179"/>
    </row>
    <row r="194" spans="1:15" s="178" customFormat="1" ht="31.5" customHeight="1" x14ac:dyDescent="0.2">
      <c r="A194" s="220">
        <v>182</v>
      </c>
      <c r="B194" s="168" t="str">
        <f t="shared" si="17"/>
        <v>CİRİT-</v>
      </c>
      <c r="C194" s="169"/>
      <c r="D194" s="170"/>
      <c r="E194" s="171"/>
      <c r="F194" s="172"/>
      <c r="G194" s="173"/>
      <c r="H194" s="174" t="s">
        <v>86</v>
      </c>
      <c r="I194" s="175"/>
      <c r="J194" s="175"/>
      <c r="K194" s="176"/>
      <c r="L194" s="176"/>
      <c r="M194" s="177"/>
      <c r="O194" s="179"/>
    </row>
    <row r="195" spans="1:15" s="178" customFormat="1" ht="31.5" customHeight="1" x14ac:dyDescent="0.2">
      <c r="A195" s="220">
        <v>183</v>
      </c>
      <c r="B195" s="168" t="s">
        <v>309</v>
      </c>
      <c r="C195" s="169"/>
      <c r="D195" s="170"/>
      <c r="E195" s="171"/>
      <c r="F195" s="172"/>
      <c r="G195" s="173"/>
      <c r="H195" s="174" t="s">
        <v>310</v>
      </c>
      <c r="I195" s="175"/>
      <c r="J195" s="175"/>
      <c r="K195" s="176"/>
      <c r="L195" s="176"/>
      <c r="M195" s="177"/>
      <c r="O195" s="179"/>
    </row>
    <row r="196" spans="1:15" s="178" customFormat="1" ht="31.5" customHeight="1" x14ac:dyDescent="0.2">
      <c r="A196" s="220">
        <v>184</v>
      </c>
      <c r="B196" s="168" t="s">
        <v>309</v>
      </c>
      <c r="C196" s="169"/>
      <c r="D196" s="170"/>
      <c r="E196" s="171"/>
      <c r="F196" s="172"/>
      <c r="G196" s="173"/>
      <c r="H196" s="174" t="s">
        <v>310</v>
      </c>
      <c r="I196" s="175"/>
      <c r="J196" s="175"/>
      <c r="K196" s="176"/>
      <c r="L196" s="176"/>
      <c r="M196" s="177"/>
      <c r="O196" s="179"/>
    </row>
    <row r="197" spans="1:15" s="178" customFormat="1" ht="31.5" customHeight="1" x14ac:dyDescent="0.2">
      <c r="A197" s="220">
        <v>185</v>
      </c>
      <c r="B197" s="168" t="s">
        <v>309</v>
      </c>
      <c r="C197" s="169"/>
      <c r="D197" s="170"/>
      <c r="E197" s="171"/>
      <c r="F197" s="172"/>
      <c r="G197" s="173"/>
      <c r="H197" s="174" t="s">
        <v>310</v>
      </c>
      <c r="I197" s="175"/>
      <c r="J197" s="175"/>
      <c r="K197" s="176"/>
      <c r="L197" s="176"/>
      <c r="M197" s="177"/>
      <c r="O197" s="179"/>
    </row>
    <row r="198" spans="1:15" s="178" customFormat="1" ht="31.5" customHeight="1" x14ac:dyDescent="0.2">
      <c r="A198" s="220">
        <v>186</v>
      </c>
      <c r="B198" s="168" t="s">
        <v>309</v>
      </c>
      <c r="C198" s="169"/>
      <c r="D198" s="170"/>
      <c r="E198" s="171"/>
      <c r="F198" s="172"/>
      <c r="G198" s="173"/>
      <c r="H198" s="174" t="s">
        <v>310</v>
      </c>
      <c r="I198" s="175"/>
      <c r="J198" s="175"/>
      <c r="K198" s="176"/>
      <c r="L198" s="176"/>
      <c r="M198" s="177"/>
      <c r="O198" s="179"/>
    </row>
    <row r="199" spans="1:15" s="178" customFormat="1" ht="31.5" customHeight="1" x14ac:dyDescent="0.2">
      <c r="A199" s="220">
        <v>187</v>
      </c>
      <c r="B199" s="168" t="s">
        <v>309</v>
      </c>
      <c r="C199" s="169"/>
      <c r="D199" s="170"/>
      <c r="E199" s="171"/>
      <c r="F199" s="172"/>
      <c r="G199" s="173"/>
      <c r="H199" s="174" t="s">
        <v>310</v>
      </c>
      <c r="I199" s="175"/>
      <c r="J199" s="175"/>
      <c r="K199" s="176"/>
      <c r="L199" s="176"/>
      <c r="M199" s="177"/>
      <c r="O199" s="179"/>
    </row>
    <row r="200" spans="1:15" s="178" customFormat="1" ht="31.5" customHeight="1" x14ac:dyDescent="0.2">
      <c r="A200" s="220">
        <v>188</v>
      </c>
      <c r="B200" s="168" t="s">
        <v>309</v>
      </c>
      <c r="C200" s="169"/>
      <c r="D200" s="170"/>
      <c r="E200" s="171"/>
      <c r="F200" s="172"/>
      <c r="G200" s="173"/>
      <c r="H200" s="174" t="s">
        <v>310</v>
      </c>
      <c r="I200" s="175"/>
      <c r="J200" s="175"/>
      <c r="K200" s="176"/>
      <c r="L200" s="176"/>
      <c r="M200" s="177"/>
      <c r="O200" s="179"/>
    </row>
    <row r="201" spans="1:15" s="178" customFormat="1" ht="93.75" customHeight="1" x14ac:dyDescent="0.2">
      <c r="A201" s="220">
        <v>189</v>
      </c>
      <c r="B201" s="168" t="str">
        <f t="shared" ref="B201:B209" si="18">CONCATENATE(H201,"-",K201,"-",L201)</f>
        <v>İSVEÇ--</v>
      </c>
      <c r="C201" s="169"/>
      <c r="D201" s="170"/>
      <c r="E201" s="171"/>
      <c r="F201" s="172"/>
      <c r="G201" s="173"/>
      <c r="H201" s="174" t="s">
        <v>310</v>
      </c>
      <c r="I201" s="175"/>
      <c r="J201" s="175"/>
      <c r="K201" s="176"/>
      <c r="L201" s="176"/>
      <c r="M201" s="177"/>
      <c r="O201" s="179"/>
    </row>
    <row r="202" spans="1:15" s="190" customFormat="1" ht="31.5" customHeight="1" x14ac:dyDescent="0.2">
      <c r="A202" s="220">
        <v>190</v>
      </c>
      <c r="B202" s="180" t="str">
        <f t="shared" si="18"/>
        <v>100M--</v>
      </c>
      <c r="C202" s="181"/>
      <c r="D202" s="182"/>
      <c r="E202" s="183"/>
      <c r="F202" s="184"/>
      <c r="G202" s="185"/>
      <c r="H202" s="186" t="s">
        <v>132</v>
      </c>
      <c r="I202" s="187"/>
      <c r="J202" s="187"/>
      <c r="K202" s="188"/>
      <c r="L202" s="188"/>
      <c r="M202" s="189"/>
      <c r="O202" s="191"/>
    </row>
    <row r="203" spans="1:15" s="190" customFormat="1" ht="31.5" customHeight="1" x14ac:dyDescent="0.2">
      <c r="A203" s="220">
        <v>191</v>
      </c>
      <c r="B203" s="180" t="str">
        <f t="shared" si="18"/>
        <v>200M--</v>
      </c>
      <c r="C203" s="181"/>
      <c r="D203" s="182"/>
      <c r="E203" s="183"/>
      <c r="F203" s="184"/>
      <c r="G203" s="185"/>
      <c r="H203" s="186" t="s">
        <v>91</v>
      </c>
      <c r="I203" s="187"/>
      <c r="J203" s="187"/>
      <c r="K203" s="188"/>
      <c r="L203" s="188"/>
      <c r="M203" s="189"/>
      <c r="O203" s="191"/>
    </row>
    <row r="204" spans="1:15" s="190" customFormat="1" ht="31.5" customHeight="1" x14ac:dyDescent="0.2">
      <c r="A204" s="220">
        <v>192</v>
      </c>
      <c r="B204" s="180" t="str">
        <f t="shared" si="18"/>
        <v>400M--</v>
      </c>
      <c r="C204" s="181"/>
      <c r="D204" s="182"/>
      <c r="E204" s="183"/>
      <c r="F204" s="184"/>
      <c r="G204" s="185"/>
      <c r="H204" s="186" t="s">
        <v>92</v>
      </c>
      <c r="I204" s="187"/>
      <c r="J204" s="187"/>
      <c r="K204" s="188"/>
      <c r="L204" s="188"/>
      <c r="M204" s="189"/>
      <c r="O204" s="191"/>
    </row>
    <row r="205" spans="1:15" s="190" customFormat="1" ht="31.5" customHeight="1" x14ac:dyDescent="0.2">
      <c r="A205" s="220">
        <v>193</v>
      </c>
      <c r="B205" s="180" t="str">
        <f t="shared" si="18"/>
        <v>800M--</v>
      </c>
      <c r="C205" s="181"/>
      <c r="D205" s="182"/>
      <c r="E205" s="183"/>
      <c r="F205" s="184"/>
      <c r="G205" s="185"/>
      <c r="H205" s="186" t="s">
        <v>61</v>
      </c>
      <c r="I205" s="187"/>
      <c r="J205" s="187"/>
      <c r="K205" s="188"/>
      <c r="L205" s="188"/>
      <c r="M205" s="189"/>
      <c r="O205" s="191"/>
    </row>
    <row r="206" spans="1:15" s="190" customFormat="1" ht="31.5" customHeight="1" x14ac:dyDescent="0.2">
      <c r="A206" s="220"/>
      <c r="B206" s="180" t="str">
        <f t="shared" si="18"/>
        <v>1500M--</v>
      </c>
      <c r="C206" s="181"/>
      <c r="D206" s="182"/>
      <c r="E206" s="183"/>
      <c r="F206" s="184"/>
      <c r="G206" s="185"/>
      <c r="H206" s="186" t="s">
        <v>83</v>
      </c>
      <c r="I206" s="187"/>
      <c r="J206" s="187"/>
      <c r="K206" s="188"/>
      <c r="L206" s="188"/>
      <c r="M206" s="189"/>
      <c r="O206" s="191"/>
    </row>
    <row r="207" spans="1:15" s="190" customFormat="1" ht="31.5" customHeight="1" x14ac:dyDescent="0.2">
      <c r="A207" s="220">
        <v>194</v>
      </c>
      <c r="B207" s="180" t="str">
        <f t="shared" si="18"/>
        <v>3000M--</v>
      </c>
      <c r="C207" s="181"/>
      <c r="D207" s="182"/>
      <c r="E207" s="183"/>
      <c r="F207" s="184"/>
      <c r="G207" s="185"/>
      <c r="H207" s="186" t="s">
        <v>98</v>
      </c>
      <c r="I207" s="187"/>
      <c r="J207" s="187"/>
      <c r="K207" s="188"/>
      <c r="L207" s="188"/>
      <c r="M207" s="189"/>
      <c r="O207" s="191"/>
    </row>
    <row r="208" spans="1:15" s="190" customFormat="1" ht="31.5" customHeight="1" x14ac:dyDescent="0.2">
      <c r="A208" s="220">
        <v>195</v>
      </c>
      <c r="B208" s="180" t="str">
        <f t="shared" si="18"/>
        <v>110M.ENG--</v>
      </c>
      <c r="C208" s="181"/>
      <c r="D208" s="182"/>
      <c r="E208" s="183"/>
      <c r="F208" s="184"/>
      <c r="G208" s="185"/>
      <c r="H208" s="186" t="s">
        <v>273</v>
      </c>
      <c r="I208" s="187"/>
      <c r="J208" s="187"/>
      <c r="K208" s="188"/>
      <c r="L208" s="188"/>
      <c r="M208" s="189"/>
      <c r="O208" s="191"/>
    </row>
    <row r="209" spans="1:15" s="190" customFormat="1" ht="31.5" customHeight="1" x14ac:dyDescent="0.2">
      <c r="A209" s="220">
        <v>196</v>
      </c>
      <c r="B209" s="180" t="str">
        <f t="shared" si="18"/>
        <v>300M.ENG--</v>
      </c>
      <c r="C209" s="181"/>
      <c r="D209" s="182"/>
      <c r="E209" s="183"/>
      <c r="F209" s="184"/>
      <c r="G209" s="185"/>
      <c r="H209" s="186" t="s">
        <v>254</v>
      </c>
      <c r="I209" s="187"/>
      <c r="J209" s="187"/>
      <c r="K209" s="188"/>
      <c r="L209" s="188"/>
      <c r="M209" s="189"/>
      <c r="O209" s="191"/>
    </row>
    <row r="210" spans="1:15" s="190" customFormat="1" ht="31.5" customHeight="1" x14ac:dyDescent="0.2">
      <c r="A210" s="220">
        <v>197</v>
      </c>
      <c r="B210" s="180" t="str">
        <f t="shared" ref="B210:B216" si="19">CONCATENATE(H210,"-",M210)</f>
        <v>YÜKSEK-</v>
      </c>
      <c r="C210" s="181"/>
      <c r="D210" s="182"/>
      <c r="E210" s="183"/>
      <c r="F210" s="184"/>
      <c r="G210" s="185"/>
      <c r="H210" s="186" t="s">
        <v>28</v>
      </c>
      <c r="I210" s="187"/>
      <c r="J210" s="187"/>
      <c r="K210" s="188"/>
      <c r="L210" s="188"/>
      <c r="M210" s="189"/>
      <c r="O210" s="191"/>
    </row>
    <row r="211" spans="1:15" s="190" customFormat="1" ht="31.5" customHeight="1" x14ac:dyDescent="0.2">
      <c r="A211" s="220">
        <v>198</v>
      </c>
      <c r="B211" s="180" t="str">
        <f t="shared" si="19"/>
        <v>SIRIK-</v>
      </c>
      <c r="C211" s="181"/>
      <c r="D211" s="182"/>
      <c r="E211" s="183"/>
      <c r="F211" s="184"/>
      <c r="G211" s="185"/>
      <c r="H211" s="186" t="s">
        <v>93</v>
      </c>
      <c r="I211" s="187"/>
      <c r="J211" s="187"/>
      <c r="K211" s="188"/>
      <c r="L211" s="188"/>
      <c r="M211" s="189"/>
      <c r="O211" s="191"/>
    </row>
    <row r="212" spans="1:15" s="190" customFormat="1" ht="31.5" customHeight="1" x14ac:dyDescent="0.2">
      <c r="A212" s="220">
        <v>199</v>
      </c>
      <c r="B212" s="180" t="str">
        <f t="shared" si="19"/>
        <v>UZUN-</v>
      </c>
      <c r="C212" s="181"/>
      <c r="D212" s="182"/>
      <c r="E212" s="183"/>
      <c r="F212" s="184"/>
      <c r="G212" s="185"/>
      <c r="H212" s="186" t="s">
        <v>27</v>
      </c>
      <c r="I212" s="187"/>
      <c r="J212" s="187"/>
      <c r="K212" s="188"/>
      <c r="L212" s="188"/>
      <c r="M212" s="189"/>
      <c r="O212" s="191"/>
    </row>
    <row r="213" spans="1:15" s="190" customFormat="1" ht="31.5" customHeight="1" x14ac:dyDescent="0.2">
      <c r="A213" s="220">
        <v>200</v>
      </c>
      <c r="B213" s="180" t="str">
        <f t="shared" si="19"/>
        <v>ÜÇADIM-</v>
      </c>
      <c r="C213" s="181"/>
      <c r="D213" s="182"/>
      <c r="E213" s="183"/>
      <c r="F213" s="184"/>
      <c r="G213" s="185"/>
      <c r="H213" s="186" t="s">
        <v>255</v>
      </c>
      <c r="I213" s="187"/>
      <c r="J213" s="187"/>
      <c r="K213" s="188"/>
      <c r="L213" s="188"/>
      <c r="M213" s="189"/>
      <c r="O213" s="191"/>
    </row>
    <row r="214" spans="1:15" s="190" customFormat="1" ht="31.5" customHeight="1" x14ac:dyDescent="0.2">
      <c r="A214" s="220">
        <v>201</v>
      </c>
      <c r="B214" s="180" t="str">
        <f t="shared" si="19"/>
        <v>DİSK-</v>
      </c>
      <c r="C214" s="181"/>
      <c r="D214" s="182"/>
      <c r="E214" s="183"/>
      <c r="F214" s="184"/>
      <c r="G214" s="185"/>
      <c r="H214" s="186" t="s">
        <v>85</v>
      </c>
      <c r="I214" s="187"/>
      <c r="J214" s="187"/>
      <c r="K214" s="188"/>
      <c r="L214" s="188"/>
      <c r="M214" s="189"/>
      <c r="O214" s="191"/>
    </row>
    <row r="215" spans="1:15" s="190" customFormat="1" ht="31.5" customHeight="1" x14ac:dyDescent="0.2">
      <c r="A215" s="220">
        <v>202</v>
      </c>
      <c r="B215" s="180" t="str">
        <f t="shared" si="19"/>
        <v>CİRİT-</v>
      </c>
      <c r="C215" s="181"/>
      <c r="D215" s="182"/>
      <c r="E215" s="183"/>
      <c r="F215" s="184"/>
      <c r="G215" s="185"/>
      <c r="H215" s="186" t="s">
        <v>86</v>
      </c>
      <c r="I215" s="187"/>
      <c r="J215" s="187"/>
      <c r="K215" s="188"/>
      <c r="L215" s="188"/>
      <c r="M215" s="189"/>
      <c r="O215" s="191"/>
    </row>
    <row r="216" spans="1:15" s="190" customFormat="1" ht="31.5" customHeight="1" x14ac:dyDescent="0.2">
      <c r="A216" s="220">
        <v>203</v>
      </c>
      <c r="B216" s="180" t="str">
        <f t="shared" si="19"/>
        <v>GÜLLE-</v>
      </c>
      <c r="C216" s="181"/>
      <c r="D216" s="182"/>
      <c r="E216" s="183"/>
      <c r="F216" s="184"/>
      <c r="G216" s="185"/>
      <c r="H216" s="186" t="s">
        <v>84</v>
      </c>
      <c r="I216" s="187"/>
      <c r="J216" s="187"/>
      <c r="K216" s="188"/>
      <c r="L216" s="188"/>
      <c r="M216" s="189"/>
      <c r="O216" s="191"/>
    </row>
    <row r="217" spans="1:15" s="190" customFormat="1" ht="31.5" customHeight="1" x14ac:dyDescent="0.2">
      <c r="A217" s="220">
        <v>204</v>
      </c>
      <c r="B217" s="180" t="s">
        <v>309</v>
      </c>
      <c r="C217" s="181"/>
      <c r="D217" s="182"/>
      <c r="E217" s="183"/>
      <c r="F217" s="184"/>
      <c r="G217" s="185"/>
      <c r="H217" s="186" t="s">
        <v>310</v>
      </c>
      <c r="I217" s="187"/>
      <c r="J217" s="187"/>
      <c r="K217" s="188"/>
      <c r="L217" s="188"/>
      <c r="M217" s="189"/>
      <c r="O217" s="191"/>
    </row>
    <row r="218" spans="1:15" s="190" customFormat="1" ht="31.5" customHeight="1" x14ac:dyDescent="0.2">
      <c r="A218" s="220">
        <v>205</v>
      </c>
      <c r="B218" s="180" t="s">
        <v>309</v>
      </c>
      <c r="C218" s="181"/>
      <c r="D218" s="182"/>
      <c r="E218" s="183"/>
      <c r="F218" s="184"/>
      <c r="G218" s="185"/>
      <c r="H218" s="186" t="s">
        <v>310</v>
      </c>
      <c r="I218" s="187"/>
      <c r="J218" s="187"/>
      <c r="K218" s="188"/>
      <c r="L218" s="188"/>
      <c r="M218" s="189"/>
      <c r="O218" s="191"/>
    </row>
    <row r="219" spans="1:15" s="190" customFormat="1" ht="31.5" customHeight="1" x14ac:dyDescent="0.2">
      <c r="A219" s="220">
        <v>206</v>
      </c>
      <c r="B219" s="180" t="s">
        <v>309</v>
      </c>
      <c r="C219" s="181"/>
      <c r="D219" s="182"/>
      <c r="E219" s="183"/>
      <c r="F219" s="184"/>
      <c r="G219" s="185"/>
      <c r="H219" s="186" t="s">
        <v>310</v>
      </c>
      <c r="I219" s="187"/>
      <c r="J219" s="187"/>
      <c r="K219" s="188"/>
      <c r="L219" s="188"/>
      <c r="M219" s="189"/>
      <c r="O219" s="191"/>
    </row>
    <row r="220" spans="1:15" s="190" customFormat="1" ht="31.5" customHeight="1" x14ac:dyDescent="0.2">
      <c r="A220" s="220">
        <v>207</v>
      </c>
      <c r="B220" s="180" t="s">
        <v>309</v>
      </c>
      <c r="C220" s="181"/>
      <c r="D220" s="182"/>
      <c r="E220" s="183"/>
      <c r="F220" s="184"/>
      <c r="G220" s="185"/>
      <c r="H220" s="186" t="s">
        <v>310</v>
      </c>
      <c r="I220" s="187"/>
      <c r="J220" s="187"/>
      <c r="K220" s="188"/>
      <c r="L220" s="188"/>
      <c r="M220" s="189"/>
      <c r="O220" s="191"/>
    </row>
    <row r="221" spans="1:15" s="190" customFormat="1" ht="31.5" customHeight="1" x14ac:dyDescent="0.2">
      <c r="A221" s="220">
        <v>208</v>
      </c>
      <c r="B221" s="180" t="s">
        <v>309</v>
      </c>
      <c r="C221" s="181"/>
      <c r="D221" s="182"/>
      <c r="E221" s="183"/>
      <c r="F221" s="184"/>
      <c r="G221" s="185"/>
      <c r="H221" s="186" t="s">
        <v>310</v>
      </c>
      <c r="I221" s="187"/>
      <c r="J221" s="187"/>
      <c r="K221" s="188"/>
      <c r="L221" s="188"/>
      <c r="M221" s="189"/>
      <c r="O221" s="191"/>
    </row>
    <row r="222" spans="1:15" s="190" customFormat="1" ht="31.5" customHeight="1" x14ac:dyDescent="0.2">
      <c r="A222" s="220">
        <v>209</v>
      </c>
      <c r="B222" s="180" t="s">
        <v>309</v>
      </c>
      <c r="C222" s="181"/>
      <c r="D222" s="182"/>
      <c r="E222" s="183"/>
      <c r="F222" s="184"/>
      <c r="G222" s="185"/>
      <c r="H222" s="186" t="s">
        <v>310</v>
      </c>
      <c r="I222" s="187"/>
      <c r="J222" s="187"/>
      <c r="K222" s="188"/>
      <c r="L222" s="188"/>
      <c r="M222" s="189"/>
      <c r="O222" s="191"/>
    </row>
    <row r="223" spans="1:15" s="190" customFormat="1" ht="93.75" customHeight="1" x14ac:dyDescent="0.2">
      <c r="A223" s="220">
        <v>210</v>
      </c>
      <c r="B223" s="180" t="str">
        <f t="shared" ref="B223:B231" si="20">CONCATENATE(H223,"-",K223,"-",L223)</f>
        <v>İSVEÇ--</v>
      </c>
      <c r="C223" s="181"/>
      <c r="D223" s="182"/>
      <c r="E223" s="183"/>
      <c r="F223" s="184"/>
      <c r="G223" s="185"/>
      <c r="H223" s="186" t="s">
        <v>310</v>
      </c>
      <c r="I223" s="187"/>
      <c r="J223" s="187"/>
      <c r="K223" s="188"/>
      <c r="L223" s="188"/>
      <c r="M223" s="189"/>
      <c r="O223" s="191"/>
    </row>
    <row r="224" spans="1:15" s="178" customFormat="1" ht="31.5" customHeight="1" x14ac:dyDescent="0.2">
      <c r="A224" s="220">
        <v>211</v>
      </c>
      <c r="B224" s="168" t="str">
        <f t="shared" si="20"/>
        <v>100M--</v>
      </c>
      <c r="C224" s="169"/>
      <c r="D224" s="170"/>
      <c r="E224" s="171"/>
      <c r="F224" s="172"/>
      <c r="G224" s="173"/>
      <c r="H224" s="174" t="s">
        <v>132</v>
      </c>
      <c r="I224" s="175"/>
      <c r="J224" s="175"/>
      <c r="K224" s="176"/>
      <c r="L224" s="176"/>
      <c r="M224" s="177"/>
      <c r="O224" s="179"/>
    </row>
    <row r="225" spans="1:15" s="178" customFormat="1" ht="31.5" customHeight="1" x14ac:dyDescent="0.2">
      <c r="A225" s="220">
        <v>212</v>
      </c>
      <c r="B225" s="168" t="str">
        <f t="shared" si="20"/>
        <v>200M--</v>
      </c>
      <c r="C225" s="169"/>
      <c r="D225" s="170"/>
      <c r="E225" s="171"/>
      <c r="F225" s="172"/>
      <c r="G225" s="173"/>
      <c r="H225" s="174" t="s">
        <v>91</v>
      </c>
      <c r="I225" s="175"/>
      <c r="J225" s="175"/>
      <c r="K225" s="176"/>
      <c r="L225" s="176"/>
      <c r="M225" s="177"/>
      <c r="O225" s="179"/>
    </row>
    <row r="226" spans="1:15" s="178" customFormat="1" ht="31.5" customHeight="1" x14ac:dyDescent="0.2">
      <c r="A226" s="220">
        <v>213</v>
      </c>
      <c r="B226" s="168" t="str">
        <f t="shared" si="20"/>
        <v>400M--</v>
      </c>
      <c r="C226" s="169"/>
      <c r="D226" s="170"/>
      <c r="E226" s="171"/>
      <c r="F226" s="172"/>
      <c r="G226" s="173"/>
      <c r="H226" s="174" t="s">
        <v>92</v>
      </c>
      <c r="I226" s="175"/>
      <c r="J226" s="175"/>
      <c r="K226" s="176"/>
      <c r="L226" s="176"/>
      <c r="M226" s="177"/>
      <c r="O226" s="179"/>
    </row>
    <row r="227" spans="1:15" s="178" customFormat="1" ht="31.5" customHeight="1" x14ac:dyDescent="0.2">
      <c r="A227" s="220"/>
      <c r="B227" s="168" t="str">
        <f t="shared" si="20"/>
        <v>800M--</v>
      </c>
      <c r="C227" s="169"/>
      <c r="D227" s="170"/>
      <c r="E227" s="171"/>
      <c r="F227" s="172"/>
      <c r="G227" s="173"/>
      <c r="H227" s="174" t="s">
        <v>61</v>
      </c>
      <c r="I227" s="175"/>
      <c r="J227" s="175"/>
      <c r="K227" s="176"/>
      <c r="L227" s="176"/>
      <c r="M227" s="177"/>
      <c r="O227" s="179"/>
    </row>
    <row r="228" spans="1:15" s="178" customFormat="1" ht="31.5" customHeight="1" x14ac:dyDescent="0.2">
      <c r="A228" s="220">
        <v>214</v>
      </c>
      <c r="B228" s="168" t="str">
        <f t="shared" si="20"/>
        <v>1500M--</v>
      </c>
      <c r="C228" s="169"/>
      <c r="D228" s="170"/>
      <c r="E228" s="171"/>
      <c r="F228" s="172"/>
      <c r="G228" s="173"/>
      <c r="H228" s="174" t="s">
        <v>83</v>
      </c>
      <c r="I228" s="175"/>
      <c r="J228" s="175"/>
      <c r="K228" s="176"/>
      <c r="L228" s="176"/>
      <c r="M228" s="177"/>
      <c r="O228" s="179"/>
    </row>
    <row r="229" spans="1:15" s="178" customFormat="1" ht="31.5" customHeight="1" x14ac:dyDescent="0.2">
      <c r="A229" s="220">
        <v>215</v>
      </c>
      <c r="B229" s="168" t="str">
        <f t="shared" si="20"/>
        <v>3000M--</v>
      </c>
      <c r="C229" s="169"/>
      <c r="D229" s="170"/>
      <c r="E229" s="171"/>
      <c r="F229" s="172"/>
      <c r="G229" s="173"/>
      <c r="H229" s="174" t="s">
        <v>98</v>
      </c>
      <c r="I229" s="175"/>
      <c r="J229" s="175"/>
      <c r="K229" s="176"/>
      <c r="L229" s="176"/>
      <c r="M229" s="177"/>
      <c r="O229" s="179"/>
    </row>
    <row r="230" spans="1:15" s="178" customFormat="1" ht="31.5" customHeight="1" x14ac:dyDescent="0.2">
      <c r="A230" s="220">
        <v>216</v>
      </c>
      <c r="B230" s="168" t="str">
        <f t="shared" si="20"/>
        <v>110M.ENG--</v>
      </c>
      <c r="C230" s="169"/>
      <c r="D230" s="170"/>
      <c r="E230" s="171"/>
      <c r="F230" s="172"/>
      <c r="G230" s="173"/>
      <c r="H230" s="174" t="s">
        <v>273</v>
      </c>
      <c r="I230" s="175"/>
      <c r="J230" s="175"/>
      <c r="K230" s="176"/>
      <c r="L230" s="176"/>
      <c r="M230" s="177"/>
      <c r="O230" s="179"/>
    </row>
    <row r="231" spans="1:15" s="178" customFormat="1" ht="31.5" customHeight="1" x14ac:dyDescent="0.2">
      <c r="A231" s="220">
        <v>217</v>
      </c>
      <c r="B231" s="168" t="str">
        <f t="shared" si="20"/>
        <v>300M.ENG--</v>
      </c>
      <c r="C231" s="169"/>
      <c r="D231" s="170"/>
      <c r="E231" s="171"/>
      <c r="F231" s="172"/>
      <c r="G231" s="173"/>
      <c r="H231" s="174" t="s">
        <v>254</v>
      </c>
      <c r="I231" s="175"/>
      <c r="J231" s="175"/>
      <c r="K231" s="176"/>
      <c r="L231" s="176"/>
      <c r="M231" s="177"/>
      <c r="O231" s="179"/>
    </row>
    <row r="232" spans="1:15" s="178" customFormat="1" ht="31.5" customHeight="1" x14ac:dyDescent="0.2">
      <c r="A232" s="220">
        <v>218</v>
      </c>
      <c r="B232" s="168" t="str">
        <f t="shared" ref="B232:B238" si="21">CONCATENATE(H232,"-",M232)</f>
        <v>YÜKSEK-</v>
      </c>
      <c r="C232" s="169"/>
      <c r="D232" s="170"/>
      <c r="E232" s="171"/>
      <c r="F232" s="172"/>
      <c r="G232" s="173"/>
      <c r="H232" s="174" t="s">
        <v>28</v>
      </c>
      <c r="I232" s="175"/>
      <c r="J232" s="175"/>
      <c r="K232" s="176"/>
      <c r="L232" s="176"/>
      <c r="M232" s="177"/>
      <c r="O232" s="179"/>
    </row>
    <row r="233" spans="1:15" s="178" customFormat="1" ht="31.5" customHeight="1" x14ac:dyDescent="0.2">
      <c r="A233" s="220">
        <v>219</v>
      </c>
      <c r="B233" s="168" t="str">
        <f t="shared" si="21"/>
        <v>SIRIK-</v>
      </c>
      <c r="C233" s="169"/>
      <c r="D233" s="170"/>
      <c r="E233" s="171"/>
      <c r="F233" s="172"/>
      <c r="G233" s="173"/>
      <c r="H233" s="174" t="s">
        <v>93</v>
      </c>
      <c r="I233" s="175"/>
      <c r="J233" s="175"/>
      <c r="K233" s="176"/>
      <c r="L233" s="176"/>
      <c r="M233" s="177"/>
      <c r="O233" s="179"/>
    </row>
    <row r="234" spans="1:15" s="178" customFormat="1" ht="31.5" customHeight="1" x14ac:dyDescent="0.2">
      <c r="A234" s="220">
        <v>220</v>
      </c>
      <c r="B234" s="168" t="str">
        <f t="shared" si="21"/>
        <v>UZUN-</v>
      </c>
      <c r="C234" s="169"/>
      <c r="D234" s="170"/>
      <c r="E234" s="171"/>
      <c r="F234" s="172"/>
      <c r="G234" s="173"/>
      <c r="H234" s="174" t="s">
        <v>27</v>
      </c>
      <c r="I234" s="175"/>
      <c r="J234" s="175"/>
      <c r="K234" s="176"/>
      <c r="L234" s="176"/>
      <c r="M234" s="177"/>
      <c r="O234" s="179"/>
    </row>
    <row r="235" spans="1:15" s="178" customFormat="1" ht="31.5" customHeight="1" x14ac:dyDescent="0.2">
      <c r="A235" s="220">
        <v>221</v>
      </c>
      <c r="B235" s="168" t="str">
        <f t="shared" si="21"/>
        <v>ÜÇADIM-</v>
      </c>
      <c r="C235" s="169"/>
      <c r="D235" s="170"/>
      <c r="E235" s="171"/>
      <c r="F235" s="172"/>
      <c r="G235" s="173"/>
      <c r="H235" s="174" t="s">
        <v>255</v>
      </c>
      <c r="I235" s="175"/>
      <c r="J235" s="175"/>
      <c r="K235" s="176"/>
      <c r="L235" s="176"/>
      <c r="M235" s="177"/>
      <c r="O235" s="179"/>
    </row>
    <row r="236" spans="1:15" s="178" customFormat="1" ht="31.5" customHeight="1" x14ac:dyDescent="0.2">
      <c r="A236" s="220">
        <v>222</v>
      </c>
      <c r="B236" s="168" t="str">
        <f t="shared" si="21"/>
        <v>DİSK-</v>
      </c>
      <c r="C236" s="169"/>
      <c r="D236" s="170"/>
      <c r="E236" s="171"/>
      <c r="F236" s="172"/>
      <c r="G236" s="173"/>
      <c r="H236" s="174" t="s">
        <v>85</v>
      </c>
      <c r="I236" s="175"/>
      <c r="J236" s="175"/>
      <c r="K236" s="176"/>
      <c r="L236" s="176"/>
      <c r="M236" s="177"/>
      <c r="O236" s="179"/>
    </row>
    <row r="237" spans="1:15" s="178" customFormat="1" ht="31.5" customHeight="1" x14ac:dyDescent="0.2">
      <c r="A237" s="220">
        <v>223</v>
      </c>
      <c r="B237" s="168" t="str">
        <f t="shared" si="21"/>
        <v>CİRİT-</v>
      </c>
      <c r="C237" s="169"/>
      <c r="D237" s="170"/>
      <c r="E237" s="171"/>
      <c r="F237" s="172"/>
      <c r="G237" s="173"/>
      <c r="H237" s="174" t="s">
        <v>86</v>
      </c>
      <c r="I237" s="175"/>
      <c r="J237" s="175"/>
      <c r="K237" s="176"/>
      <c r="L237" s="176"/>
      <c r="M237" s="177"/>
      <c r="O237" s="179"/>
    </row>
    <row r="238" spans="1:15" s="178" customFormat="1" ht="31.5" customHeight="1" x14ac:dyDescent="0.2">
      <c r="A238" s="220">
        <v>224</v>
      </c>
      <c r="B238" s="168" t="str">
        <f t="shared" si="21"/>
        <v>GÜLLE-</v>
      </c>
      <c r="C238" s="169"/>
      <c r="D238" s="170"/>
      <c r="E238" s="171"/>
      <c r="F238" s="172"/>
      <c r="G238" s="173"/>
      <c r="H238" s="174" t="s">
        <v>84</v>
      </c>
      <c r="I238" s="175"/>
      <c r="J238" s="175"/>
      <c r="K238" s="176"/>
      <c r="L238" s="176"/>
      <c r="M238" s="177"/>
      <c r="O238" s="179"/>
    </row>
    <row r="239" spans="1:15" s="178" customFormat="1" ht="31.5" customHeight="1" x14ac:dyDescent="0.2">
      <c r="A239" s="220">
        <v>225</v>
      </c>
      <c r="B239" s="168" t="s">
        <v>309</v>
      </c>
      <c r="C239" s="169"/>
      <c r="D239" s="170"/>
      <c r="E239" s="171"/>
      <c r="F239" s="172"/>
      <c r="G239" s="173"/>
      <c r="H239" s="174" t="s">
        <v>310</v>
      </c>
      <c r="I239" s="175"/>
      <c r="J239" s="175"/>
      <c r="K239" s="176"/>
      <c r="L239" s="176"/>
      <c r="M239" s="177"/>
      <c r="O239" s="179"/>
    </row>
    <row r="240" spans="1:15" s="178" customFormat="1" ht="31.5" customHeight="1" x14ac:dyDescent="0.2">
      <c r="A240" s="220">
        <v>226</v>
      </c>
      <c r="B240" s="168" t="s">
        <v>309</v>
      </c>
      <c r="C240" s="169"/>
      <c r="D240" s="170"/>
      <c r="E240" s="171"/>
      <c r="F240" s="172"/>
      <c r="G240" s="173"/>
      <c r="H240" s="174" t="s">
        <v>310</v>
      </c>
      <c r="I240" s="175"/>
      <c r="J240" s="175"/>
      <c r="K240" s="176"/>
      <c r="L240" s="176"/>
      <c r="M240" s="177"/>
      <c r="O240" s="179"/>
    </row>
    <row r="241" spans="1:15" s="178" customFormat="1" ht="31.5" customHeight="1" x14ac:dyDescent="0.2">
      <c r="A241" s="220">
        <v>227</v>
      </c>
      <c r="B241" s="168" t="s">
        <v>309</v>
      </c>
      <c r="C241" s="169"/>
      <c r="D241" s="170"/>
      <c r="E241" s="171"/>
      <c r="F241" s="172"/>
      <c r="G241" s="173"/>
      <c r="H241" s="174" t="s">
        <v>310</v>
      </c>
      <c r="I241" s="175"/>
      <c r="J241" s="175"/>
      <c r="K241" s="176"/>
      <c r="L241" s="176"/>
      <c r="M241" s="177"/>
      <c r="O241" s="179"/>
    </row>
    <row r="242" spans="1:15" s="178" customFormat="1" ht="31.5" customHeight="1" x14ac:dyDescent="0.2">
      <c r="A242" s="220">
        <v>228</v>
      </c>
      <c r="B242" s="168" t="s">
        <v>309</v>
      </c>
      <c r="C242" s="169"/>
      <c r="D242" s="170"/>
      <c r="E242" s="171"/>
      <c r="F242" s="172"/>
      <c r="G242" s="173"/>
      <c r="H242" s="174" t="s">
        <v>310</v>
      </c>
      <c r="I242" s="175"/>
      <c r="J242" s="175"/>
      <c r="K242" s="176"/>
      <c r="L242" s="176"/>
      <c r="M242" s="177"/>
      <c r="O242" s="179"/>
    </row>
    <row r="243" spans="1:15" s="178" customFormat="1" ht="31.5" customHeight="1" x14ac:dyDescent="0.2">
      <c r="A243" s="220">
        <v>229</v>
      </c>
      <c r="B243" s="168" t="s">
        <v>309</v>
      </c>
      <c r="C243" s="169"/>
      <c r="D243" s="170"/>
      <c r="E243" s="171"/>
      <c r="F243" s="172"/>
      <c r="G243" s="173"/>
      <c r="H243" s="174" t="s">
        <v>310</v>
      </c>
      <c r="I243" s="175"/>
      <c r="J243" s="175"/>
      <c r="K243" s="176"/>
      <c r="L243" s="176"/>
      <c r="M243" s="177"/>
      <c r="O243" s="179"/>
    </row>
    <row r="244" spans="1:15" s="178" customFormat="1" ht="31.5" customHeight="1" x14ac:dyDescent="0.2">
      <c r="A244" s="220">
        <v>230</v>
      </c>
      <c r="B244" s="168" t="s">
        <v>309</v>
      </c>
      <c r="C244" s="169"/>
      <c r="D244" s="170"/>
      <c r="E244" s="171"/>
      <c r="F244" s="172"/>
      <c r="G244" s="173"/>
      <c r="H244" s="174" t="s">
        <v>310</v>
      </c>
      <c r="I244" s="175"/>
      <c r="J244" s="175"/>
      <c r="K244" s="176"/>
      <c r="L244" s="176"/>
      <c r="M244" s="177"/>
      <c r="O244" s="179"/>
    </row>
    <row r="245" spans="1:15" s="178" customFormat="1" ht="93.75" customHeight="1" x14ac:dyDescent="0.2">
      <c r="A245" s="220">
        <v>231</v>
      </c>
      <c r="B245" s="168" t="str">
        <f t="shared" ref="B245:B253" si="22">CONCATENATE(H245,"-",K245,"-",L245)</f>
        <v>İSVEÇ--</v>
      </c>
      <c r="C245" s="169"/>
      <c r="D245" s="170"/>
      <c r="E245" s="171"/>
      <c r="F245" s="172"/>
      <c r="G245" s="173"/>
      <c r="H245" s="174" t="s">
        <v>310</v>
      </c>
      <c r="I245" s="175"/>
      <c r="J245" s="175"/>
      <c r="K245" s="176"/>
      <c r="L245" s="176"/>
      <c r="M245" s="177"/>
      <c r="O245" s="179"/>
    </row>
    <row r="246" spans="1:15" s="190" customFormat="1" ht="31.5" customHeight="1" x14ac:dyDescent="0.2">
      <c r="A246" s="220">
        <v>232</v>
      </c>
      <c r="B246" s="180" t="str">
        <f t="shared" si="22"/>
        <v>100M--</v>
      </c>
      <c r="C246" s="181"/>
      <c r="D246" s="182"/>
      <c r="E246" s="183"/>
      <c r="F246" s="184"/>
      <c r="G246" s="185"/>
      <c r="H246" s="186" t="s">
        <v>132</v>
      </c>
      <c r="I246" s="187"/>
      <c r="J246" s="187"/>
      <c r="K246" s="188"/>
      <c r="L246" s="188"/>
      <c r="M246" s="189"/>
      <c r="O246" s="191"/>
    </row>
    <row r="247" spans="1:15" s="190" customFormat="1" ht="31.5" customHeight="1" x14ac:dyDescent="0.2">
      <c r="A247" s="220">
        <v>233</v>
      </c>
      <c r="B247" s="180" t="str">
        <f t="shared" si="22"/>
        <v>200M--</v>
      </c>
      <c r="C247" s="181"/>
      <c r="D247" s="182"/>
      <c r="E247" s="183"/>
      <c r="F247" s="184"/>
      <c r="G247" s="185"/>
      <c r="H247" s="186" t="s">
        <v>91</v>
      </c>
      <c r="I247" s="187"/>
      <c r="J247" s="187"/>
      <c r="K247" s="188"/>
      <c r="L247" s="188"/>
      <c r="M247" s="189"/>
      <c r="O247" s="191"/>
    </row>
    <row r="248" spans="1:15" s="190" customFormat="1" ht="31.5" customHeight="1" x14ac:dyDescent="0.2">
      <c r="A248" s="220">
        <v>234</v>
      </c>
      <c r="B248" s="180" t="str">
        <f t="shared" si="22"/>
        <v>400M--</v>
      </c>
      <c r="C248" s="181"/>
      <c r="D248" s="182"/>
      <c r="E248" s="183"/>
      <c r="F248" s="184"/>
      <c r="G248" s="185"/>
      <c r="H248" s="186" t="s">
        <v>92</v>
      </c>
      <c r="I248" s="187"/>
      <c r="J248" s="187"/>
      <c r="K248" s="188"/>
      <c r="L248" s="188"/>
      <c r="M248" s="189"/>
      <c r="O248" s="191"/>
    </row>
    <row r="249" spans="1:15" s="190" customFormat="1" ht="31.5" customHeight="1" x14ac:dyDescent="0.2">
      <c r="A249" s="220">
        <v>235</v>
      </c>
      <c r="B249" s="180" t="str">
        <f t="shared" si="22"/>
        <v>800M--</v>
      </c>
      <c r="C249" s="181"/>
      <c r="D249" s="182"/>
      <c r="E249" s="183"/>
      <c r="F249" s="184"/>
      <c r="G249" s="185"/>
      <c r="H249" s="186" t="s">
        <v>61</v>
      </c>
      <c r="I249" s="187"/>
      <c r="J249" s="187"/>
      <c r="K249" s="188"/>
      <c r="L249" s="188"/>
      <c r="M249" s="189"/>
      <c r="O249" s="191"/>
    </row>
    <row r="250" spans="1:15" s="190" customFormat="1" ht="31.5" customHeight="1" x14ac:dyDescent="0.2">
      <c r="A250" s="220"/>
      <c r="B250" s="180" t="str">
        <f t="shared" si="22"/>
        <v>1500M--</v>
      </c>
      <c r="C250" s="181"/>
      <c r="D250" s="182"/>
      <c r="E250" s="183"/>
      <c r="F250" s="184"/>
      <c r="G250" s="185"/>
      <c r="H250" s="186" t="s">
        <v>83</v>
      </c>
      <c r="I250" s="187"/>
      <c r="J250" s="187"/>
      <c r="K250" s="188"/>
      <c r="L250" s="188"/>
      <c r="M250" s="189"/>
      <c r="O250" s="191"/>
    </row>
    <row r="251" spans="1:15" s="190" customFormat="1" ht="31.5" customHeight="1" x14ac:dyDescent="0.2">
      <c r="A251" s="220">
        <v>236</v>
      </c>
      <c r="B251" s="180" t="str">
        <f t="shared" si="22"/>
        <v>3000M--</v>
      </c>
      <c r="C251" s="181"/>
      <c r="D251" s="182"/>
      <c r="E251" s="183"/>
      <c r="F251" s="184"/>
      <c r="G251" s="185"/>
      <c r="H251" s="186" t="s">
        <v>98</v>
      </c>
      <c r="I251" s="187"/>
      <c r="J251" s="187"/>
      <c r="K251" s="188"/>
      <c r="L251" s="188"/>
      <c r="M251" s="189"/>
      <c r="O251" s="191"/>
    </row>
    <row r="252" spans="1:15" s="190" customFormat="1" ht="31.5" customHeight="1" x14ac:dyDescent="0.2">
      <c r="A252" s="220">
        <v>237</v>
      </c>
      <c r="B252" s="180" t="str">
        <f t="shared" si="22"/>
        <v>110M.ENG--</v>
      </c>
      <c r="C252" s="181"/>
      <c r="D252" s="182"/>
      <c r="E252" s="183"/>
      <c r="F252" s="184"/>
      <c r="G252" s="185"/>
      <c r="H252" s="186" t="s">
        <v>273</v>
      </c>
      <c r="I252" s="187"/>
      <c r="J252" s="187"/>
      <c r="K252" s="188"/>
      <c r="L252" s="188"/>
      <c r="M252" s="189"/>
      <c r="O252" s="191"/>
    </row>
    <row r="253" spans="1:15" s="190" customFormat="1" ht="31.5" customHeight="1" x14ac:dyDescent="0.2">
      <c r="A253" s="220">
        <v>238</v>
      </c>
      <c r="B253" s="180" t="str">
        <f t="shared" si="22"/>
        <v>300M.ENG--</v>
      </c>
      <c r="C253" s="181"/>
      <c r="D253" s="182"/>
      <c r="E253" s="183"/>
      <c r="F253" s="184"/>
      <c r="G253" s="185"/>
      <c r="H253" s="186" t="s">
        <v>254</v>
      </c>
      <c r="I253" s="187"/>
      <c r="J253" s="187"/>
      <c r="K253" s="188"/>
      <c r="L253" s="188"/>
      <c r="M253" s="189"/>
      <c r="O253" s="191"/>
    </row>
    <row r="254" spans="1:15" s="190" customFormat="1" ht="31.5" customHeight="1" x14ac:dyDescent="0.2">
      <c r="A254" s="220">
        <v>239</v>
      </c>
      <c r="B254" s="180" t="str">
        <f t="shared" ref="B254:B260" si="23">CONCATENATE(H254,"-",M254)</f>
        <v>YÜKSEK-</v>
      </c>
      <c r="C254" s="181"/>
      <c r="D254" s="182"/>
      <c r="E254" s="183"/>
      <c r="F254" s="184"/>
      <c r="G254" s="185"/>
      <c r="H254" s="186" t="s">
        <v>28</v>
      </c>
      <c r="I254" s="187"/>
      <c r="J254" s="187"/>
      <c r="K254" s="188"/>
      <c r="L254" s="188"/>
      <c r="M254" s="189"/>
      <c r="O254" s="191"/>
    </row>
    <row r="255" spans="1:15" s="190" customFormat="1" ht="31.5" customHeight="1" x14ac:dyDescent="0.2">
      <c r="A255" s="220">
        <v>240</v>
      </c>
      <c r="B255" s="180" t="str">
        <f t="shared" si="23"/>
        <v>SIRIK-</v>
      </c>
      <c r="C255" s="181"/>
      <c r="D255" s="182"/>
      <c r="E255" s="183"/>
      <c r="F255" s="184"/>
      <c r="G255" s="185"/>
      <c r="H255" s="186" t="s">
        <v>93</v>
      </c>
      <c r="I255" s="187"/>
      <c r="J255" s="187"/>
      <c r="K255" s="188"/>
      <c r="L255" s="188"/>
      <c r="M255" s="189"/>
      <c r="O255" s="191"/>
    </row>
    <row r="256" spans="1:15" s="190" customFormat="1" ht="31.5" customHeight="1" x14ac:dyDescent="0.2">
      <c r="A256" s="220">
        <v>241</v>
      </c>
      <c r="B256" s="180" t="str">
        <f t="shared" si="23"/>
        <v>UZUN-</v>
      </c>
      <c r="C256" s="181"/>
      <c r="D256" s="182"/>
      <c r="E256" s="183"/>
      <c r="F256" s="184"/>
      <c r="G256" s="185"/>
      <c r="H256" s="186" t="s">
        <v>27</v>
      </c>
      <c r="I256" s="187"/>
      <c r="J256" s="187"/>
      <c r="K256" s="188"/>
      <c r="L256" s="188"/>
      <c r="M256" s="189"/>
      <c r="O256" s="191"/>
    </row>
    <row r="257" spans="1:15" s="190" customFormat="1" ht="31.5" customHeight="1" x14ac:dyDescent="0.2">
      <c r="A257" s="220">
        <v>242</v>
      </c>
      <c r="B257" s="180" t="str">
        <f t="shared" si="23"/>
        <v>ÜÇADIM-</v>
      </c>
      <c r="C257" s="181"/>
      <c r="D257" s="182"/>
      <c r="E257" s="183"/>
      <c r="F257" s="184"/>
      <c r="G257" s="185"/>
      <c r="H257" s="186" t="s">
        <v>255</v>
      </c>
      <c r="I257" s="187"/>
      <c r="J257" s="187"/>
      <c r="K257" s="188"/>
      <c r="L257" s="188"/>
      <c r="M257" s="189"/>
      <c r="O257" s="191"/>
    </row>
    <row r="258" spans="1:15" s="190" customFormat="1" ht="31.5" customHeight="1" x14ac:dyDescent="0.2">
      <c r="A258" s="220">
        <v>243</v>
      </c>
      <c r="B258" s="180" t="str">
        <f t="shared" si="23"/>
        <v>DİSK-</v>
      </c>
      <c r="C258" s="181"/>
      <c r="D258" s="182"/>
      <c r="E258" s="183"/>
      <c r="F258" s="184"/>
      <c r="G258" s="185"/>
      <c r="H258" s="186" t="s">
        <v>85</v>
      </c>
      <c r="I258" s="187"/>
      <c r="J258" s="187"/>
      <c r="K258" s="188"/>
      <c r="L258" s="188"/>
      <c r="M258" s="189"/>
      <c r="O258" s="191"/>
    </row>
    <row r="259" spans="1:15" s="190" customFormat="1" ht="31.5" customHeight="1" x14ac:dyDescent="0.2">
      <c r="A259" s="220">
        <v>244</v>
      </c>
      <c r="B259" s="180" t="str">
        <f t="shared" si="23"/>
        <v>CİRİT-</v>
      </c>
      <c r="C259" s="181"/>
      <c r="D259" s="182"/>
      <c r="E259" s="183"/>
      <c r="F259" s="184"/>
      <c r="G259" s="185"/>
      <c r="H259" s="186" t="s">
        <v>86</v>
      </c>
      <c r="I259" s="187"/>
      <c r="J259" s="187"/>
      <c r="K259" s="188"/>
      <c r="L259" s="188"/>
      <c r="M259" s="189"/>
      <c r="O259" s="191"/>
    </row>
    <row r="260" spans="1:15" s="190" customFormat="1" ht="31.5" customHeight="1" x14ac:dyDescent="0.2">
      <c r="A260" s="220">
        <v>245</v>
      </c>
      <c r="B260" s="180" t="str">
        <f t="shared" si="23"/>
        <v>GÜLLE-</v>
      </c>
      <c r="C260" s="181"/>
      <c r="D260" s="182"/>
      <c r="E260" s="183"/>
      <c r="F260" s="184"/>
      <c r="G260" s="185"/>
      <c r="H260" s="186" t="s">
        <v>84</v>
      </c>
      <c r="I260" s="187"/>
      <c r="J260" s="187"/>
      <c r="K260" s="188"/>
      <c r="L260" s="188"/>
      <c r="M260" s="189"/>
      <c r="O260" s="191"/>
    </row>
    <row r="261" spans="1:15" s="190" customFormat="1" ht="31.5" customHeight="1" x14ac:dyDescent="0.2">
      <c r="A261" s="220">
        <v>246</v>
      </c>
      <c r="B261" s="180" t="s">
        <v>309</v>
      </c>
      <c r="C261" s="181"/>
      <c r="D261" s="182"/>
      <c r="E261" s="183"/>
      <c r="F261" s="184"/>
      <c r="G261" s="185"/>
      <c r="H261" s="186" t="s">
        <v>310</v>
      </c>
      <c r="I261" s="187"/>
      <c r="J261" s="187"/>
      <c r="K261" s="188"/>
      <c r="L261" s="188"/>
      <c r="M261" s="189"/>
      <c r="O261" s="191"/>
    </row>
    <row r="262" spans="1:15" s="190" customFormat="1" ht="31.5" customHeight="1" x14ac:dyDescent="0.2">
      <c r="A262" s="220">
        <v>247</v>
      </c>
      <c r="B262" s="180" t="s">
        <v>309</v>
      </c>
      <c r="C262" s="181"/>
      <c r="D262" s="182"/>
      <c r="E262" s="183"/>
      <c r="F262" s="184"/>
      <c r="G262" s="185"/>
      <c r="H262" s="186" t="s">
        <v>310</v>
      </c>
      <c r="I262" s="187"/>
      <c r="J262" s="187"/>
      <c r="K262" s="188"/>
      <c r="L262" s="188"/>
      <c r="M262" s="189"/>
      <c r="O262" s="191"/>
    </row>
    <row r="263" spans="1:15" s="190" customFormat="1" ht="31.5" customHeight="1" x14ac:dyDescent="0.2">
      <c r="A263" s="220">
        <v>248</v>
      </c>
      <c r="B263" s="180" t="s">
        <v>309</v>
      </c>
      <c r="C263" s="181"/>
      <c r="D263" s="182"/>
      <c r="E263" s="183"/>
      <c r="F263" s="184"/>
      <c r="G263" s="185"/>
      <c r="H263" s="186" t="s">
        <v>310</v>
      </c>
      <c r="I263" s="187"/>
      <c r="J263" s="187"/>
      <c r="K263" s="188"/>
      <c r="L263" s="188"/>
      <c r="M263" s="189"/>
      <c r="O263" s="191"/>
    </row>
    <row r="264" spans="1:15" s="190" customFormat="1" ht="31.5" customHeight="1" x14ac:dyDescent="0.2">
      <c r="A264" s="220">
        <v>249</v>
      </c>
      <c r="B264" s="180" t="s">
        <v>309</v>
      </c>
      <c r="C264" s="181"/>
      <c r="D264" s="182"/>
      <c r="E264" s="183"/>
      <c r="F264" s="184"/>
      <c r="G264" s="185"/>
      <c r="H264" s="186" t="s">
        <v>310</v>
      </c>
      <c r="I264" s="187"/>
      <c r="J264" s="187"/>
      <c r="K264" s="188"/>
      <c r="L264" s="188"/>
      <c r="M264" s="189"/>
      <c r="O264" s="191"/>
    </row>
    <row r="265" spans="1:15" s="190" customFormat="1" ht="31.5" customHeight="1" x14ac:dyDescent="0.2">
      <c r="A265" s="220">
        <v>250</v>
      </c>
      <c r="B265" s="180" t="s">
        <v>309</v>
      </c>
      <c r="C265" s="181"/>
      <c r="D265" s="182"/>
      <c r="E265" s="183"/>
      <c r="F265" s="184"/>
      <c r="G265" s="185"/>
      <c r="H265" s="186" t="s">
        <v>310</v>
      </c>
      <c r="I265" s="187"/>
      <c r="J265" s="187"/>
      <c r="K265" s="188"/>
      <c r="L265" s="188"/>
      <c r="M265" s="189"/>
      <c r="O265" s="191"/>
    </row>
    <row r="266" spans="1:15" s="190" customFormat="1" ht="31.5" customHeight="1" x14ac:dyDescent="0.2">
      <c r="A266" s="220">
        <v>251</v>
      </c>
      <c r="B266" s="180" t="s">
        <v>309</v>
      </c>
      <c r="C266" s="181"/>
      <c r="D266" s="182"/>
      <c r="E266" s="183"/>
      <c r="F266" s="184"/>
      <c r="G266" s="185"/>
      <c r="H266" s="186" t="s">
        <v>310</v>
      </c>
      <c r="I266" s="187"/>
      <c r="J266" s="187"/>
      <c r="K266" s="188"/>
      <c r="L266" s="188"/>
      <c r="M266" s="189"/>
      <c r="O266" s="191"/>
    </row>
    <row r="267" spans="1:15" s="190" customFormat="1" ht="93.75" customHeight="1" x14ac:dyDescent="0.2">
      <c r="A267" s="220">
        <v>252</v>
      </c>
      <c r="B267" s="180" t="str">
        <f t="shared" ref="B267:B275" si="24">CONCATENATE(H267,"-",K267,"-",L267)</f>
        <v>İSVEÇ--</v>
      </c>
      <c r="C267" s="181"/>
      <c r="D267" s="182"/>
      <c r="E267" s="183"/>
      <c r="F267" s="184"/>
      <c r="G267" s="185"/>
      <c r="H267" s="186" t="s">
        <v>310</v>
      </c>
      <c r="I267" s="187"/>
      <c r="J267" s="187"/>
      <c r="K267" s="188"/>
      <c r="L267" s="188"/>
      <c r="M267" s="189"/>
      <c r="O267" s="191"/>
    </row>
    <row r="268" spans="1:15" s="178" customFormat="1" ht="31.5" customHeight="1" x14ac:dyDescent="0.2">
      <c r="A268" s="220">
        <v>253</v>
      </c>
      <c r="B268" s="168" t="str">
        <f t="shared" si="24"/>
        <v>100M--</v>
      </c>
      <c r="C268" s="169"/>
      <c r="D268" s="170"/>
      <c r="E268" s="171"/>
      <c r="F268" s="172"/>
      <c r="G268" s="173"/>
      <c r="H268" s="174" t="s">
        <v>132</v>
      </c>
      <c r="I268" s="175"/>
      <c r="J268" s="175"/>
      <c r="K268" s="176"/>
      <c r="L268" s="176"/>
      <c r="M268" s="177"/>
      <c r="O268" s="179"/>
    </row>
    <row r="269" spans="1:15" s="178" customFormat="1" ht="31.5" customHeight="1" x14ac:dyDescent="0.2">
      <c r="A269" s="220">
        <v>254</v>
      </c>
      <c r="B269" s="168" t="str">
        <f t="shared" si="24"/>
        <v>200M--</v>
      </c>
      <c r="C269" s="169"/>
      <c r="D269" s="170"/>
      <c r="E269" s="171"/>
      <c r="F269" s="172"/>
      <c r="G269" s="173"/>
      <c r="H269" s="174" t="s">
        <v>91</v>
      </c>
      <c r="I269" s="175"/>
      <c r="J269" s="175"/>
      <c r="K269" s="176"/>
      <c r="L269" s="176"/>
      <c r="M269" s="177"/>
      <c r="O269" s="179"/>
    </row>
    <row r="270" spans="1:15" s="178" customFormat="1" ht="31.5" customHeight="1" x14ac:dyDescent="0.2">
      <c r="A270" s="220">
        <v>255</v>
      </c>
      <c r="B270" s="168" t="str">
        <f t="shared" si="24"/>
        <v>400M--</v>
      </c>
      <c r="C270" s="169"/>
      <c r="D270" s="170"/>
      <c r="E270" s="171"/>
      <c r="F270" s="172"/>
      <c r="G270" s="173"/>
      <c r="H270" s="174" t="s">
        <v>92</v>
      </c>
      <c r="I270" s="175"/>
      <c r="J270" s="175"/>
      <c r="K270" s="176"/>
      <c r="L270" s="176"/>
      <c r="M270" s="177"/>
      <c r="O270" s="179"/>
    </row>
    <row r="271" spans="1:15" s="178" customFormat="1" ht="31.5" customHeight="1" x14ac:dyDescent="0.2">
      <c r="A271" s="220">
        <v>256</v>
      </c>
      <c r="B271" s="168" t="str">
        <f t="shared" si="24"/>
        <v>800M--</v>
      </c>
      <c r="C271" s="169"/>
      <c r="D271" s="170"/>
      <c r="E271" s="171"/>
      <c r="F271" s="172"/>
      <c r="G271" s="173"/>
      <c r="H271" s="174" t="s">
        <v>61</v>
      </c>
      <c r="I271" s="175"/>
      <c r="J271" s="175"/>
      <c r="K271" s="176"/>
      <c r="L271" s="176"/>
      <c r="M271" s="177"/>
      <c r="O271" s="179"/>
    </row>
    <row r="272" spans="1:15" s="178" customFormat="1" ht="31.5" customHeight="1" x14ac:dyDescent="0.2">
      <c r="A272" s="220">
        <v>257</v>
      </c>
      <c r="B272" s="168" t="str">
        <f t="shared" si="24"/>
        <v>1500M--</v>
      </c>
      <c r="C272" s="169"/>
      <c r="D272" s="170"/>
      <c r="E272" s="171"/>
      <c r="F272" s="172"/>
      <c r="G272" s="173"/>
      <c r="H272" s="174" t="s">
        <v>83</v>
      </c>
      <c r="I272" s="175"/>
      <c r="J272" s="175"/>
      <c r="K272" s="176"/>
      <c r="L272" s="176"/>
      <c r="M272" s="177"/>
      <c r="O272" s="179"/>
    </row>
    <row r="273" spans="1:15" s="178" customFormat="1" ht="31.5" customHeight="1" x14ac:dyDescent="0.2">
      <c r="A273" s="220"/>
      <c r="B273" s="168" t="str">
        <f t="shared" si="24"/>
        <v>3000M--</v>
      </c>
      <c r="C273" s="169"/>
      <c r="D273" s="170"/>
      <c r="E273" s="171"/>
      <c r="F273" s="172"/>
      <c r="G273" s="173"/>
      <c r="H273" s="174" t="s">
        <v>98</v>
      </c>
      <c r="I273" s="175"/>
      <c r="J273" s="175"/>
      <c r="K273" s="176"/>
      <c r="L273" s="176"/>
      <c r="M273" s="177"/>
      <c r="O273" s="179"/>
    </row>
    <row r="274" spans="1:15" s="178" customFormat="1" ht="31.5" customHeight="1" x14ac:dyDescent="0.2">
      <c r="A274" s="220">
        <v>258</v>
      </c>
      <c r="B274" s="168" t="str">
        <f t="shared" si="24"/>
        <v>110M.ENG--</v>
      </c>
      <c r="C274" s="169"/>
      <c r="D274" s="170"/>
      <c r="E274" s="171"/>
      <c r="F274" s="172"/>
      <c r="G274" s="173"/>
      <c r="H274" s="174" t="s">
        <v>273</v>
      </c>
      <c r="I274" s="175"/>
      <c r="J274" s="175"/>
      <c r="K274" s="176"/>
      <c r="L274" s="176"/>
      <c r="M274" s="177"/>
      <c r="O274" s="179"/>
    </row>
    <row r="275" spans="1:15" s="178" customFormat="1" ht="31.5" customHeight="1" x14ac:dyDescent="0.2">
      <c r="A275" s="220">
        <v>259</v>
      </c>
      <c r="B275" s="168" t="str">
        <f t="shared" si="24"/>
        <v>300M.ENG--</v>
      </c>
      <c r="C275" s="169"/>
      <c r="D275" s="170"/>
      <c r="E275" s="171"/>
      <c r="F275" s="172"/>
      <c r="G275" s="173"/>
      <c r="H275" s="174" t="s">
        <v>254</v>
      </c>
      <c r="I275" s="175"/>
      <c r="J275" s="175"/>
      <c r="K275" s="176"/>
      <c r="L275" s="176"/>
      <c r="M275" s="177"/>
      <c r="O275" s="179"/>
    </row>
    <row r="276" spans="1:15" s="178" customFormat="1" ht="31.5" customHeight="1" x14ac:dyDescent="0.2">
      <c r="A276" s="220">
        <v>260</v>
      </c>
      <c r="B276" s="168" t="str">
        <f t="shared" ref="B276:B282" si="25">CONCATENATE(H276,"-",M276)</f>
        <v>YÜKSEK-</v>
      </c>
      <c r="C276" s="169"/>
      <c r="D276" s="170"/>
      <c r="E276" s="171"/>
      <c r="F276" s="172"/>
      <c r="G276" s="173"/>
      <c r="H276" s="174" t="s">
        <v>28</v>
      </c>
      <c r="I276" s="175"/>
      <c r="J276" s="175"/>
      <c r="K276" s="176"/>
      <c r="L276" s="176"/>
      <c r="M276" s="177"/>
      <c r="O276" s="179"/>
    </row>
    <row r="277" spans="1:15" s="178" customFormat="1" ht="31.5" customHeight="1" x14ac:dyDescent="0.2">
      <c r="A277" s="220">
        <v>261</v>
      </c>
      <c r="B277" s="168" t="str">
        <f t="shared" si="25"/>
        <v>SIRIK-</v>
      </c>
      <c r="C277" s="169"/>
      <c r="D277" s="170"/>
      <c r="E277" s="171"/>
      <c r="F277" s="172"/>
      <c r="G277" s="173"/>
      <c r="H277" s="174" t="s">
        <v>93</v>
      </c>
      <c r="I277" s="175"/>
      <c r="J277" s="175"/>
      <c r="K277" s="176"/>
      <c r="L277" s="176"/>
      <c r="M277" s="177"/>
      <c r="O277" s="179"/>
    </row>
    <row r="278" spans="1:15" s="178" customFormat="1" ht="31.5" customHeight="1" x14ac:dyDescent="0.2">
      <c r="A278" s="220">
        <v>262</v>
      </c>
      <c r="B278" s="168" t="str">
        <f t="shared" si="25"/>
        <v>UZUN-</v>
      </c>
      <c r="C278" s="169"/>
      <c r="D278" s="170"/>
      <c r="E278" s="171"/>
      <c r="F278" s="172"/>
      <c r="G278" s="173"/>
      <c r="H278" s="174" t="s">
        <v>27</v>
      </c>
      <c r="I278" s="175"/>
      <c r="J278" s="175"/>
      <c r="K278" s="176"/>
      <c r="L278" s="176"/>
      <c r="M278" s="177"/>
      <c r="O278" s="179"/>
    </row>
    <row r="279" spans="1:15" s="178" customFormat="1" ht="31.5" customHeight="1" x14ac:dyDescent="0.2">
      <c r="A279" s="220">
        <v>263</v>
      </c>
      <c r="B279" s="168" t="str">
        <f t="shared" si="25"/>
        <v>ÜÇADIM-</v>
      </c>
      <c r="C279" s="169"/>
      <c r="D279" s="170"/>
      <c r="E279" s="171"/>
      <c r="F279" s="172"/>
      <c r="G279" s="173"/>
      <c r="H279" s="174" t="s">
        <v>255</v>
      </c>
      <c r="I279" s="175"/>
      <c r="J279" s="175"/>
      <c r="K279" s="176"/>
      <c r="L279" s="176"/>
      <c r="M279" s="177"/>
      <c r="O279" s="179"/>
    </row>
    <row r="280" spans="1:15" s="178" customFormat="1" ht="31.5" customHeight="1" x14ac:dyDescent="0.2">
      <c r="A280" s="220">
        <v>264</v>
      </c>
      <c r="B280" s="168" t="str">
        <f t="shared" si="25"/>
        <v>DİSK-</v>
      </c>
      <c r="C280" s="169"/>
      <c r="D280" s="170"/>
      <c r="E280" s="171"/>
      <c r="F280" s="172"/>
      <c r="G280" s="173"/>
      <c r="H280" s="174" t="s">
        <v>85</v>
      </c>
      <c r="I280" s="175"/>
      <c r="J280" s="175"/>
      <c r="K280" s="176"/>
      <c r="L280" s="176"/>
      <c r="M280" s="177"/>
      <c r="O280" s="179"/>
    </row>
    <row r="281" spans="1:15" s="178" customFormat="1" ht="31.5" customHeight="1" x14ac:dyDescent="0.2">
      <c r="A281" s="220">
        <v>265</v>
      </c>
      <c r="B281" s="168" t="str">
        <f t="shared" si="25"/>
        <v>CİRİT-</v>
      </c>
      <c r="C281" s="169"/>
      <c r="D281" s="170"/>
      <c r="E281" s="171"/>
      <c r="F281" s="172"/>
      <c r="G281" s="173"/>
      <c r="H281" s="174" t="s">
        <v>86</v>
      </c>
      <c r="I281" s="175"/>
      <c r="J281" s="175"/>
      <c r="K281" s="176"/>
      <c r="L281" s="176"/>
      <c r="M281" s="177"/>
      <c r="O281" s="179"/>
    </row>
    <row r="282" spans="1:15" s="178" customFormat="1" ht="31.5" customHeight="1" x14ac:dyDescent="0.2">
      <c r="A282" s="220">
        <v>266</v>
      </c>
      <c r="B282" s="168" t="str">
        <f t="shared" si="25"/>
        <v>GÜLLE-</v>
      </c>
      <c r="C282" s="169"/>
      <c r="D282" s="170"/>
      <c r="E282" s="171"/>
      <c r="F282" s="172"/>
      <c r="G282" s="173"/>
      <c r="H282" s="174" t="s">
        <v>84</v>
      </c>
      <c r="I282" s="175"/>
      <c r="J282" s="175"/>
      <c r="K282" s="176"/>
      <c r="L282" s="176"/>
      <c r="M282" s="177"/>
      <c r="O282" s="179"/>
    </row>
    <row r="283" spans="1:15" s="178" customFormat="1" ht="31.5" customHeight="1" x14ac:dyDescent="0.2">
      <c r="A283" s="220">
        <v>267</v>
      </c>
      <c r="B283" s="168" t="s">
        <v>309</v>
      </c>
      <c r="C283" s="169"/>
      <c r="D283" s="170"/>
      <c r="E283" s="171"/>
      <c r="F283" s="172"/>
      <c r="G283" s="173"/>
      <c r="H283" s="174" t="s">
        <v>310</v>
      </c>
      <c r="I283" s="175"/>
      <c r="J283" s="175"/>
      <c r="K283" s="176"/>
      <c r="L283" s="176"/>
      <c r="M283" s="177"/>
      <c r="O283" s="179"/>
    </row>
    <row r="284" spans="1:15" s="178" customFormat="1" ht="31.5" customHeight="1" x14ac:dyDescent="0.2">
      <c r="A284" s="220">
        <v>268</v>
      </c>
      <c r="B284" s="168" t="s">
        <v>309</v>
      </c>
      <c r="C284" s="169"/>
      <c r="D284" s="170"/>
      <c r="E284" s="171"/>
      <c r="F284" s="172"/>
      <c r="G284" s="173"/>
      <c r="H284" s="174" t="s">
        <v>310</v>
      </c>
      <c r="I284" s="175"/>
      <c r="J284" s="175"/>
      <c r="K284" s="176"/>
      <c r="L284" s="176"/>
      <c r="M284" s="177"/>
      <c r="O284" s="179"/>
    </row>
    <row r="285" spans="1:15" s="178" customFormat="1" ht="31.5" customHeight="1" x14ac:dyDescent="0.2">
      <c r="A285" s="220">
        <v>269</v>
      </c>
      <c r="B285" s="168" t="s">
        <v>309</v>
      </c>
      <c r="C285" s="169"/>
      <c r="D285" s="170"/>
      <c r="E285" s="171"/>
      <c r="F285" s="172"/>
      <c r="G285" s="173"/>
      <c r="H285" s="174" t="s">
        <v>310</v>
      </c>
      <c r="I285" s="175"/>
      <c r="J285" s="175"/>
      <c r="K285" s="176"/>
      <c r="L285" s="176"/>
      <c r="M285" s="177"/>
      <c r="O285" s="179"/>
    </row>
    <row r="286" spans="1:15" s="178" customFormat="1" ht="31.5" customHeight="1" x14ac:dyDescent="0.2">
      <c r="A286" s="220">
        <v>270</v>
      </c>
      <c r="B286" s="168" t="s">
        <v>309</v>
      </c>
      <c r="C286" s="169"/>
      <c r="D286" s="170"/>
      <c r="E286" s="171"/>
      <c r="F286" s="172"/>
      <c r="G286" s="173"/>
      <c r="H286" s="174" t="s">
        <v>310</v>
      </c>
      <c r="I286" s="175"/>
      <c r="J286" s="175"/>
      <c r="K286" s="176"/>
      <c r="L286" s="176"/>
      <c r="M286" s="177"/>
      <c r="O286" s="179"/>
    </row>
    <row r="287" spans="1:15" s="178" customFormat="1" ht="31.5" customHeight="1" x14ac:dyDescent="0.2">
      <c r="A287" s="220">
        <v>271</v>
      </c>
      <c r="B287" s="168" t="s">
        <v>309</v>
      </c>
      <c r="C287" s="169"/>
      <c r="D287" s="170"/>
      <c r="E287" s="171"/>
      <c r="F287" s="172"/>
      <c r="G287" s="173"/>
      <c r="H287" s="174" t="s">
        <v>310</v>
      </c>
      <c r="I287" s="175"/>
      <c r="J287" s="175"/>
      <c r="K287" s="176"/>
      <c r="L287" s="176"/>
      <c r="M287" s="177"/>
      <c r="O287" s="179"/>
    </row>
    <row r="288" spans="1:15" s="178" customFormat="1" ht="31.5" customHeight="1" x14ac:dyDescent="0.2">
      <c r="A288" s="220">
        <v>272</v>
      </c>
      <c r="B288" s="168" t="s">
        <v>309</v>
      </c>
      <c r="C288" s="169"/>
      <c r="D288" s="170"/>
      <c r="E288" s="171"/>
      <c r="F288" s="172"/>
      <c r="G288" s="173"/>
      <c r="H288" s="174" t="s">
        <v>310</v>
      </c>
      <c r="I288" s="175"/>
      <c r="J288" s="175"/>
      <c r="K288" s="176"/>
      <c r="L288" s="176"/>
      <c r="M288" s="177"/>
      <c r="O288" s="179"/>
    </row>
    <row r="289" spans="1:15" s="178" customFormat="1" ht="93.75" customHeight="1" x14ac:dyDescent="0.2">
      <c r="A289" s="220">
        <v>273</v>
      </c>
      <c r="B289" s="168" t="str">
        <f t="shared" ref="B289:B339" si="26">CONCATENATE(H289,"-",K289,"-",L289)</f>
        <v>İSVEÇ--</v>
      </c>
      <c r="C289" s="169"/>
      <c r="D289" s="170"/>
      <c r="E289" s="171"/>
      <c r="F289" s="172"/>
      <c r="G289" s="173"/>
      <c r="H289" s="174" t="s">
        <v>310</v>
      </c>
      <c r="I289" s="175"/>
      <c r="J289" s="175"/>
      <c r="K289" s="176"/>
      <c r="L289" s="176"/>
      <c r="M289" s="177"/>
      <c r="O289" s="179"/>
    </row>
    <row r="290" spans="1:15" s="190" customFormat="1" ht="31.5" customHeight="1" x14ac:dyDescent="0.2">
      <c r="A290" s="220">
        <v>274</v>
      </c>
      <c r="B290" s="180" t="str">
        <f t="shared" si="26"/>
        <v>100M--</v>
      </c>
      <c r="C290" s="181"/>
      <c r="D290" s="182"/>
      <c r="E290" s="183"/>
      <c r="F290" s="184"/>
      <c r="G290" s="185"/>
      <c r="H290" s="186" t="s">
        <v>132</v>
      </c>
      <c r="I290" s="187"/>
      <c r="J290" s="187"/>
      <c r="K290" s="188"/>
      <c r="L290" s="188"/>
      <c r="M290" s="189"/>
      <c r="O290" s="191"/>
    </row>
    <row r="291" spans="1:15" s="190" customFormat="1" ht="31.5" customHeight="1" x14ac:dyDescent="0.2">
      <c r="A291" s="220">
        <v>275</v>
      </c>
      <c r="B291" s="180" t="str">
        <f t="shared" si="26"/>
        <v>200M--</v>
      </c>
      <c r="C291" s="181"/>
      <c r="D291" s="182"/>
      <c r="E291" s="183"/>
      <c r="F291" s="184"/>
      <c r="G291" s="185"/>
      <c r="H291" s="186" t="s">
        <v>91</v>
      </c>
      <c r="I291" s="187"/>
      <c r="J291" s="187"/>
      <c r="K291" s="188"/>
      <c r="L291" s="188"/>
      <c r="M291" s="189"/>
      <c r="O291" s="191"/>
    </row>
    <row r="292" spans="1:15" s="190" customFormat="1" ht="31.5" customHeight="1" x14ac:dyDescent="0.2">
      <c r="A292" s="220">
        <v>276</v>
      </c>
      <c r="B292" s="180" t="str">
        <f t="shared" si="26"/>
        <v>400M--</v>
      </c>
      <c r="C292" s="181"/>
      <c r="D292" s="182"/>
      <c r="E292" s="183"/>
      <c r="F292" s="184"/>
      <c r="G292" s="185"/>
      <c r="H292" s="186" t="s">
        <v>92</v>
      </c>
      <c r="I292" s="187"/>
      <c r="J292" s="187"/>
      <c r="K292" s="188"/>
      <c r="L292" s="188"/>
      <c r="M292" s="189"/>
      <c r="O292" s="191"/>
    </row>
    <row r="293" spans="1:15" s="190" customFormat="1" ht="31.5" customHeight="1" x14ac:dyDescent="0.2">
      <c r="A293" s="220">
        <v>277</v>
      </c>
      <c r="B293" s="180" t="str">
        <f t="shared" si="26"/>
        <v>800M--</v>
      </c>
      <c r="C293" s="181"/>
      <c r="D293" s="182"/>
      <c r="E293" s="183"/>
      <c r="F293" s="184"/>
      <c r="G293" s="185"/>
      <c r="H293" s="186" t="s">
        <v>61</v>
      </c>
      <c r="I293" s="187"/>
      <c r="J293" s="187"/>
      <c r="K293" s="188"/>
      <c r="L293" s="188"/>
      <c r="M293" s="189"/>
      <c r="O293" s="191"/>
    </row>
    <row r="294" spans="1:15" s="190" customFormat="1" ht="31.5" customHeight="1" x14ac:dyDescent="0.2">
      <c r="A294" s="220">
        <v>278</v>
      </c>
      <c r="B294" s="180" t="str">
        <f t="shared" si="26"/>
        <v>1500M--</v>
      </c>
      <c r="C294" s="181"/>
      <c r="D294" s="182"/>
      <c r="E294" s="183"/>
      <c r="F294" s="184"/>
      <c r="G294" s="185"/>
      <c r="H294" s="186" t="s">
        <v>83</v>
      </c>
      <c r="I294" s="187"/>
      <c r="J294" s="187"/>
      <c r="K294" s="188"/>
      <c r="L294" s="188"/>
      <c r="M294" s="189"/>
      <c r="O294" s="191"/>
    </row>
    <row r="295" spans="1:15" s="190" customFormat="1" ht="31.5" customHeight="1" x14ac:dyDescent="0.2">
      <c r="A295" s="220"/>
      <c r="B295" s="180" t="str">
        <f t="shared" si="26"/>
        <v>3000M--</v>
      </c>
      <c r="C295" s="181"/>
      <c r="D295" s="182"/>
      <c r="E295" s="183"/>
      <c r="F295" s="184"/>
      <c r="G295" s="185"/>
      <c r="H295" s="186" t="s">
        <v>98</v>
      </c>
      <c r="I295" s="187"/>
      <c r="J295" s="187"/>
      <c r="K295" s="188"/>
      <c r="L295" s="188"/>
      <c r="M295" s="189"/>
      <c r="O295" s="191"/>
    </row>
    <row r="296" spans="1:15" s="190" customFormat="1" ht="31.5" customHeight="1" x14ac:dyDescent="0.2">
      <c r="A296" s="220">
        <v>279</v>
      </c>
      <c r="B296" s="180" t="str">
        <f t="shared" si="26"/>
        <v>110M.ENG--</v>
      </c>
      <c r="C296" s="181"/>
      <c r="D296" s="182"/>
      <c r="E296" s="183"/>
      <c r="F296" s="184"/>
      <c r="G296" s="185"/>
      <c r="H296" s="186" t="s">
        <v>273</v>
      </c>
      <c r="I296" s="187"/>
      <c r="J296" s="187"/>
      <c r="K296" s="188"/>
      <c r="L296" s="188"/>
      <c r="M296" s="189"/>
      <c r="O296" s="191"/>
    </row>
    <row r="297" spans="1:15" s="190" customFormat="1" ht="31.5" customHeight="1" x14ac:dyDescent="0.2">
      <c r="A297" s="220">
        <v>280</v>
      </c>
      <c r="B297" s="180" t="str">
        <f t="shared" si="26"/>
        <v>300M.ENG--</v>
      </c>
      <c r="C297" s="181"/>
      <c r="D297" s="182"/>
      <c r="E297" s="183"/>
      <c r="F297" s="184"/>
      <c r="G297" s="185"/>
      <c r="H297" s="186" t="s">
        <v>254</v>
      </c>
      <c r="I297" s="187"/>
      <c r="J297" s="187"/>
      <c r="K297" s="188"/>
      <c r="L297" s="188"/>
      <c r="M297" s="189"/>
      <c r="O297" s="191"/>
    </row>
    <row r="298" spans="1:15" s="190" customFormat="1" ht="31.5" customHeight="1" x14ac:dyDescent="0.2">
      <c r="A298" s="220">
        <v>281</v>
      </c>
      <c r="B298" s="180" t="str">
        <f t="shared" ref="B298:B304" si="27">CONCATENATE(H298,"-",M298)</f>
        <v>YÜKSEK-</v>
      </c>
      <c r="C298" s="181"/>
      <c r="D298" s="182"/>
      <c r="E298" s="183"/>
      <c r="F298" s="184"/>
      <c r="G298" s="185"/>
      <c r="H298" s="186" t="s">
        <v>28</v>
      </c>
      <c r="I298" s="187"/>
      <c r="J298" s="187"/>
      <c r="K298" s="188"/>
      <c r="L298" s="188"/>
      <c r="M298" s="189"/>
      <c r="O298" s="191"/>
    </row>
    <row r="299" spans="1:15" s="190" customFormat="1" ht="31.5" customHeight="1" x14ac:dyDescent="0.2">
      <c r="A299" s="220">
        <v>282</v>
      </c>
      <c r="B299" s="180" t="str">
        <f t="shared" si="27"/>
        <v>SIRIK-</v>
      </c>
      <c r="C299" s="181"/>
      <c r="D299" s="182"/>
      <c r="E299" s="183"/>
      <c r="F299" s="184"/>
      <c r="G299" s="185"/>
      <c r="H299" s="186" t="s">
        <v>93</v>
      </c>
      <c r="I299" s="187"/>
      <c r="J299" s="187"/>
      <c r="K299" s="188"/>
      <c r="L299" s="188"/>
      <c r="M299" s="189"/>
      <c r="O299" s="191"/>
    </row>
    <row r="300" spans="1:15" s="190" customFormat="1" ht="31.5" customHeight="1" x14ac:dyDescent="0.2">
      <c r="A300" s="220">
        <v>283</v>
      </c>
      <c r="B300" s="180" t="str">
        <f t="shared" si="27"/>
        <v>UZUN-</v>
      </c>
      <c r="C300" s="181"/>
      <c r="D300" s="182"/>
      <c r="E300" s="183"/>
      <c r="F300" s="184"/>
      <c r="G300" s="185"/>
      <c r="H300" s="186" t="s">
        <v>27</v>
      </c>
      <c r="I300" s="187"/>
      <c r="J300" s="187"/>
      <c r="K300" s="188"/>
      <c r="L300" s="188"/>
      <c r="M300" s="189"/>
      <c r="O300" s="191"/>
    </row>
    <row r="301" spans="1:15" s="190" customFormat="1" ht="31.5" customHeight="1" x14ac:dyDescent="0.2">
      <c r="A301" s="220">
        <v>284</v>
      </c>
      <c r="B301" s="180" t="str">
        <f t="shared" si="27"/>
        <v>ÜÇADIM-</v>
      </c>
      <c r="C301" s="181"/>
      <c r="D301" s="182"/>
      <c r="E301" s="183"/>
      <c r="F301" s="184"/>
      <c r="G301" s="185"/>
      <c r="H301" s="186" t="s">
        <v>255</v>
      </c>
      <c r="I301" s="187"/>
      <c r="J301" s="187"/>
      <c r="K301" s="188"/>
      <c r="L301" s="188"/>
      <c r="M301" s="189"/>
      <c r="O301" s="191"/>
    </row>
    <row r="302" spans="1:15" s="190" customFormat="1" ht="31.5" customHeight="1" x14ac:dyDescent="0.2">
      <c r="A302" s="220">
        <v>285</v>
      </c>
      <c r="B302" s="180" t="str">
        <f t="shared" si="27"/>
        <v>DİSK-</v>
      </c>
      <c r="C302" s="181"/>
      <c r="D302" s="182"/>
      <c r="E302" s="183"/>
      <c r="F302" s="184"/>
      <c r="G302" s="185"/>
      <c r="H302" s="186" t="s">
        <v>85</v>
      </c>
      <c r="I302" s="187"/>
      <c r="J302" s="187"/>
      <c r="K302" s="188"/>
      <c r="L302" s="188"/>
      <c r="M302" s="189"/>
      <c r="O302" s="191"/>
    </row>
    <row r="303" spans="1:15" s="190" customFormat="1" ht="31.5" customHeight="1" x14ac:dyDescent="0.2">
      <c r="A303" s="220">
        <v>286</v>
      </c>
      <c r="B303" s="180" t="str">
        <f t="shared" si="27"/>
        <v>CİRİT-</v>
      </c>
      <c r="C303" s="181"/>
      <c r="D303" s="182"/>
      <c r="E303" s="183"/>
      <c r="F303" s="184"/>
      <c r="G303" s="185"/>
      <c r="H303" s="186" t="s">
        <v>86</v>
      </c>
      <c r="I303" s="187"/>
      <c r="J303" s="187"/>
      <c r="K303" s="188"/>
      <c r="L303" s="188"/>
      <c r="M303" s="189"/>
      <c r="O303" s="191"/>
    </row>
    <row r="304" spans="1:15" s="190" customFormat="1" ht="31.5" customHeight="1" x14ac:dyDescent="0.2">
      <c r="A304" s="220">
        <v>287</v>
      </c>
      <c r="B304" s="180" t="str">
        <f t="shared" si="27"/>
        <v>GÜLLE-</v>
      </c>
      <c r="C304" s="181"/>
      <c r="D304" s="182"/>
      <c r="E304" s="183"/>
      <c r="F304" s="184"/>
      <c r="G304" s="185"/>
      <c r="H304" s="186" t="s">
        <v>84</v>
      </c>
      <c r="I304" s="187"/>
      <c r="J304" s="187"/>
      <c r="K304" s="188"/>
      <c r="L304" s="188"/>
      <c r="M304" s="189"/>
      <c r="O304" s="191"/>
    </row>
    <row r="305" spans="1:15" s="190" customFormat="1" ht="31.5" customHeight="1" x14ac:dyDescent="0.2">
      <c r="A305" s="220">
        <v>288</v>
      </c>
      <c r="B305" s="180" t="s">
        <v>309</v>
      </c>
      <c r="C305" s="181"/>
      <c r="D305" s="182"/>
      <c r="E305" s="183"/>
      <c r="F305" s="184"/>
      <c r="G305" s="185"/>
      <c r="H305" s="186" t="s">
        <v>310</v>
      </c>
      <c r="I305" s="187"/>
      <c r="J305" s="187"/>
      <c r="K305" s="188"/>
      <c r="L305" s="188"/>
      <c r="M305" s="189"/>
      <c r="O305" s="191"/>
    </row>
    <row r="306" spans="1:15" s="190" customFormat="1" ht="31.5" customHeight="1" x14ac:dyDescent="0.2">
      <c r="A306" s="220">
        <v>289</v>
      </c>
      <c r="B306" s="180" t="s">
        <v>309</v>
      </c>
      <c r="C306" s="181"/>
      <c r="D306" s="182"/>
      <c r="E306" s="183"/>
      <c r="F306" s="184"/>
      <c r="G306" s="185"/>
      <c r="H306" s="186" t="s">
        <v>310</v>
      </c>
      <c r="I306" s="187"/>
      <c r="J306" s="187"/>
      <c r="K306" s="188"/>
      <c r="L306" s="188"/>
      <c r="M306" s="189"/>
      <c r="O306" s="191"/>
    </row>
    <row r="307" spans="1:15" s="190" customFormat="1" ht="31.5" customHeight="1" x14ac:dyDescent="0.2">
      <c r="A307" s="220">
        <v>290</v>
      </c>
      <c r="B307" s="180" t="s">
        <v>309</v>
      </c>
      <c r="C307" s="181"/>
      <c r="D307" s="182"/>
      <c r="E307" s="183"/>
      <c r="F307" s="184"/>
      <c r="G307" s="185"/>
      <c r="H307" s="186" t="s">
        <v>310</v>
      </c>
      <c r="I307" s="187"/>
      <c r="J307" s="187"/>
      <c r="K307" s="188"/>
      <c r="L307" s="188"/>
      <c r="M307" s="189"/>
      <c r="O307" s="191"/>
    </row>
    <row r="308" spans="1:15" s="190" customFormat="1" ht="31.5" customHeight="1" x14ac:dyDescent="0.2">
      <c r="A308" s="220">
        <v>291</v>
      </c>
      <c r="B308" s="180" t="s">
        <v>309</v>
      </c>
      <c r="C308" s="181"/>
      <c r="D308" s="182"/>
      <c r="E308" s="183"/>
      <c r="F308" s="184"/>
      <c r="G308" s="185"/>
      <c r="H308" s="186" t="s">
        <v>310</v>
      </c>
      <c r="I308" s="187"/>
      <c r="J308" s="187"/>
      <c r="K308" s="188"/>
      <c r="L308" s="188"/>
      <c r="M308" s="189"/>
      <c r="O308" s="191"/>
    </row>
    <row r="309" spans="1:15" s="190" customFormat="1" ht="31.5" customHeight="1" x14ac:dyDescent="0.2">
      <c r="A309" s="220">
        <v>292</v>
      </c>
      <c r="B309" s="180" t="s">
        <v>309</v>
      </c>
      <c r="C309" s="181"/>
      <c r="D309" s="182"/>
      <c r="E309" s="183"/>
      <c r="F309" s="184"/>
      <c r="G309" s="185"/>
      <c r="H309" s="186" t="s">
        <v>310</v>
      </c>
      <c r="I309" s="187"/>
      <c r="J309" s="187"/>
      <c r="K309" s="188"/>
      <c r="L309" s="188"/>
      <c r="M309" s="189"/>
      <c r="O309" s="191"/>
    </row>
    <row r="310" spans="1:15" s="190" customFormat="1" ht="31.5" customHeight="1" x14ac:dyDescent="0.2">
      <c r="A310" s="220">
        <v>293</v>
      </c>
      <c r="B310" s="180" t="s">
        <v>309</v>
      </c>
      <c r="C310" s="181"/>
      <c r="D310" s="182"/>
      <c r="E310" s="183"/>
      <c r="F310" s="184"/>
      <c r="G310" s="185"/>
      <c r="H310" s="186" t="s">
        <v>310</v>
      </c>
      <c r="I310" s="187"/>
      <c r="J310" s="187"/>
      <c r="K310" s="188"/>
      <c r="L310" s="188"/>
      <c r="M310" s="189"/>
      <c r="O310" s="191"/>
    </row>
    <row r="311" spans="1:15" s="190" customFormat="1" ht="93.75" customHeight="1" x14ac:dyDescent="0.2">
      <c r="A311" s="220">
        <v>294</v>
      </c>
      <c r="B311" s="180" t="str">
        <f t="shared" si="26"/>
        <v>İSVEÇ--</v>
      </c>
      <c r="C311" s="181"/>
      <c r="D311" s="182"/>
      <c r="E311" s="183"/>
      <c r="F311" s="184"/>
      <c r="G311" s="185"/>
      <c r="H311" s="186" t="s">
        <v>310</v>
      </c>
      <c r="I311" s="187"/>
      <c r="J311" s="187"/>
      <c r="K311" s="188"/>
      <c r="L311" s="188"/>
      <c r="M311" s="189"/>
      <c r="O311" s="191"/>
    </row>
    <row r="312" spans="1:15" s="178" customFormat="1" ht="31.5" customHeight="1" x14ac:dyDescent="0.2">
      <c r="A312" s="220">
        <v>295</v>
      </c>
      <c r="B312" s="168" t="str">
        <f t="shared" si="26"/>
        <v>100M--</v>
      </c>
      <c r="C312" s="169"/>
      <c r="D312" s="170"/>
      <c r="E312" s="171"/>
      <c r="F312" s="172"/>
      <c r="G312" s="173"/>
      <c r="H312" s="174" t="s">
        <v>132</v>
      </c>
      <c r="I312" s="175"/>
      <c r="J312" s="175"/>
      <c r="K312" s="176"/>
      <c r="L312" s="176"/>
      <c r="M312" s="177"/>
      <c r="O312" s="179"/>
    </row>
    <row r="313" spans="1:15" s="178" customFormat="1" ht="31.5" customHeight="1" x14ac:dyDescent="0.2">
      <c r="A313" s="220">
        <v>296</v>
      </c>
      <c r="B313" s="168" t="str">
        <f t="shared" si="26"/>
        <v>200M--</v>
      </c>
      <c r="C313" s="169"/>
      <c r="D313" s="170"/>
      <c r="E313" s="171"/>
      <c r="F313" s="172"/>
      <c r="G313" s="173"/>
      <c r="H313" s="174" t="s">
        <v>91</v>
      </c>
      <c r="I313" s="175"/>
      <c r="J313" s="175"/>
      <c r="K313" s="176"/>
      <c r="L313" s="176"/>
      <c r="M313" s="177"/>
      <c r="O313" s="179"/>
    </row>
    <row r="314" spans="1:15" s="178" customFormat="1" ht="31.5" customHeight="1" x14ac:dyDescent="0.2">
      <c r="A314" s="220">
        <v>297</v>
      </c>
      <c r="B314" s="168" t="str">
        <f t="shared" si="26"/>
        <v>400M--</v>
      </c>
      <c r="C314" s="169"/>
      <c r="D314" s="170"/>
      <c r="E314" s="171"/>
      <c r="F314" s="172"/>
      <c r="G314" s="173"/>
      <c r="H314" s="174" t="s">
        <v>92</v>
      </c>
      <c r="I314" s="175"/>
      <c r="J314" s="175"/>
      <c r="K314" s="176"/>
      <c r="L314" s="176"/>
      <c r="M314" s="177"/>
      <c r="O314" s="179"/>
    </row>
    <row r="315" spans="1:15" s="178" customFormat="1" ht="31.5" customHeight="1" x14ac:dyDescent="0.2">
      <c r="A315" s="220">
        <v>298</v>
      </c>
      <c r="B315" s="168" t="str">
        <f t="shared" si="26"/>
        <v>800M--</v>
      </c>
      <c r="C315" s="169"/>
      <c r="D315" s="170"/>
      <c r="E315" s="171"/>
      <c r="F315" s="172"/>
      <c r="G315" s="173"/>
      <c r="H315" s="174" t="s">
        <v>61</v>
      </c>
      <c r="I315" s="175"/>
      <c r="J315" s="175"/>
      <c r="K315" s="176"/>
      <c r="L315" s="176"/>
      <c r="M315" s="177"/>
      <c r="O315" s="179"/>
    </row>
    <row r="316" spans="1:15" s="178" customFormat="1" ht="31.5" customHeight="1" x14ac:dyDescent="0.2">
      <c r="A316" s="220"/>
      <c r="B316" s="168" t="str">
        <f t="shared" si="26"/>
        <v>1500M--</v>
      </c>
      <c r="C316" s="169"/>
      <c r="D316" s="170"/>
      <c r="E316" s="171"/>
      <c r="F316" s="172"/>
      <c r="G316" s="173"/>
      <c r="H316" s="174" t="s">
        <v>83</v>
      </c>
      <c r="I316" s="175"/>
      <c r="J316" s="175"/>
      <c r="K316" s="176"/>
      <c r="L316" s="176"/>
      <c r="M316" s="177"/>
      <c r="O316" s="179"/>
    </row>
    <row r="317" spans="1:15" s="178" customFormat="1" ht="31.5" customHeight="1" x14ac:dyDescent="0.2">
      <c r="A317" s="220">
        <v>299</v>
      </c>
      <c r="B317" s="168" t="str">
        <f t="shared" si="26"/>
        <v>3000M--</v>
      </c>
      <c r="C317" s="169"/>
      <c r="D317" s="170"/>
      <c r="E317" s="171"/>
      <c r="F317" s="172"/>
      <c r="G317" s="173"/>
      <c r="H317" s="174" t="s">
        <v>98</v>
      </c>
      <c r="I317" s="175"/>
      <c r="J317" s="175"/>
      <c r="K317" s="176"/>
      <c r="L317" s="176"/>
      <c r="M317" s="177"/>
      <c r="O317" s="179"/>
    </row>
    <row r="318" spans="1:15" s="178" customFormat="1" ht="31.5" customHeight="1" x14ac:dyDescent="0.2">
      <c r="A318" s="220">
        <v>300</v>
      </c>
      <c r="B318" s="168" t="str">
        <f t="shared" si="26"/>
        <v>110M.ENG--</v>
      </c>
      <c r="C318" s="169"/>
      <c r="D318" s="170"/>
      <c r="E318" s="171"/>
      <c r="F318" s="172"/>
      <c r="G318" s="173"/>
      <c r="H318" s="174" t="s">
        <v>273</v>
      </c>
      <c r="I318" s="175"/>
      <c r="J318" s="175"/>
      <c r="K318" s="176"/>
      <c r="L318" s="176"/>
      <c r="M318" s="177"/>
      <c r="O318" s="179"/>
    </row>
    <row r="319" spans="1:15" s="178" customFormat="1" ht="31.5" customHeight="1" x14ac:dyDescent="0.2">
      <c r="A319" s="220">
        <v>301</v>
      </c>
      <c r="B319" s="168" t="str">
        <f t="shared" si="26"/>
        <v>300M.ENG--</v>
      </c>
      <c r="C319" s="169"/>
      <c r="D319" s="170"/>
      <c r="E319" s="171"/>
      <c r="F319" s="172"/>
      <c r="G319" s="173"/>
      <c r="H319" s="174" t="s">
        <v>254</v>
      </c>
      <c r="I319" s="175"/>
      <c r="J319" s="175"/>
      <c r="K319" s="176"/>
      <c r="L319" s="176"/>
      <c r="M319" s="177"/>
      <c r="O319" s="179"/>
    </row>
    <row r="320" spans="1:15" s="178" customFormat="1" ht="31.5" customHeight="1" x14ac:dyDescent="0.2">
      <c r="A320" s="220">
        <v>302</v>
      </c>
      <c r="B320" s="168" t="str">
        <f t="shared" ref="B320:B326" si="28">CONCATENATE(H320,"-",M320)</f>
        <v>YÜKSEK-</v>
      </c>
      <c r="C320" s="169"/>
      <c r="D320" s="170"/>
      <c r="E320" s="171"/>
      <c r="F320" s="172"/>
      <c r="G320" s="173"/>
      <c r="H320" s="174" t="s">
        <v>28</v>
      </c>
      <c r="I320" s="175"/>
      <c r="J320" s="175"/>
      <c r="K320" s="176"/>
      <c r="L320" s="176"/>
      <c r="M320" s="177"/>
      <c r="O320" s="179"/>
    </row>
    <row r="321" spans="1:15" s="178" customFormat="1" ht="31.5" customHeight="1" x14ac:dyDescent="0.2">
      <c r="A321" s="220">
        <v>303</v>
      </c>
      <c r="B321" s="168" t="str">
        <f t="shared" si="28"/>
        <v>SIRIK-</v>
      </c>
      <c r="C321" s="169"/>
      <c r="D321" s="170"/>
      <c r="E321" s="171"/>
      <c r="F321" s="172"/>
      <c r="G321" s="173"/>
      <c r="H321" s="174" t="s">
        <v>93</v>
      </c>
      <c r="I321" s="175"/>
      <c r="J321" s="175"/>
      <c r="K321" s="176"/>
      <c r="L321" s="176"/>
      <c r="M321" s="177"/>
      <c r="O321" s="179"/>
    </row>
    <row r="322" spans="1:15" s="178" customFormat="1" ht="31.5" customHeight="1" x14ac:dyDescent="0.2">
      <c r="A322" s="220">
        <v>304</v>
      </c>
      <c r="B322" s="168" t="str">
        <f t="shared" si="28"/>
        <v>UZUN-</v>
      </c>
      <c r="C322" s="169"/>
      <c r="D322" s="170"/>
      <c r="E322" s="171"/>
      <c r="F322" s="172"/>
      <c r="G322" s="173"/>
      <c r="H322" s="174" t="s">
        <v>27</v>
      </c>
      <c r="I322" s="175"/>
      <c r="J322" s="175"/>
      <c r="K322" s="176"/>
      <c r="L322" s="176"/>
      <c r="M322" s="177"/>
      <c r="O322" s="179"/>
    </row>
    <row r="323" spans="1:15" s="178" customFormat="1" ht="31.5" customHeight="1" x14ac:dyDescent="0.2">
      <c r="A323" s="220">
        <v>305</v>
      </c>
      <c r="B323" s="168" t="str">
        <f t="shared" si="28"/>
        <v>ÜÇADIM-</v>
      </c>
      <c r="C323" s="169"/>
      <c r="D323" s="170"/>
      <c r="E323" s="171"/>
      <c r="F323" s="172"/>
      <c r="G323" s="173"/>
      <c r="H323" s="174" t="s">
        <v>255</v>
      </c>
      <c r="I323" s="175"/>
      <c r="J323" s="175"/>
      <c r="K323" s="176"/>
      <c r="L323" s="176"/>
      <c r="M323" s="177"/>
      <c r="O323" s="179"/>
    </row>
    <row r="324" spans="1:15" s="178" customFormat="1" ht="31.5" customHeight="1" x14ac:dyDescent="0.2">
      <c r="A324" s="220">
        <v>306</v>
      </c>
      <c r="B324" s="168" t="str">
        <f t="shared" si="28"/>
        <v>DİSK-</v>
      </c>
      <c r="C324" s="169"/>
      <c r="D324" s="170"/>
      <c r="E324" s="171"/>
      <c r="F324" s="172"/>
      <c r="G324" s="173"/>
      <c r="H324" s="174" t="s">
        <v>85</v>
      </c>
      <c r="I324" s="175"/>
      <c r="J324" s="175"/>
      <c r="K324" s="176"/>
      <c r="L324" s="176"/>
      <c r="M324" s="177"/>
      <c r="O324" s="179"/>
    </row>
    <row r="325" spans="1:15" s="178" customFormat="1" ht="31.5" customHeight="1" x14ac:dyDescent="0.2">
      <c r="A325" s="220">
        <v>307</v>
      </c>
      <c r="B325" s="168" t="str">
        <f t="shared" si="28"/>
        <v>CİRİT-</v>
      </c>
      <c r="C325" s="169"/>
      <c r="D325" s="170"/>
      <c r="E325" s="171"/>
      <c r="F325" s="172"/>
      <c r="G325" s="173"/>
      <c r="H325" s="174" t="s">
        <v>86</v>
      </c>
      <c r="I325" s="175"/>
      <c r="J325" s="175"/>
      <c r="K325" s="176"/>
      <c r="L325" s="176"/>
      <c r="M325" s="177"/>
      <c r="O325" s="179"/>
    </row>
    <row r="326" spans="1:15" s="178" customFormat="1" ht="31.5" customHeight="1" x14ac:dyDescent="0.2">
      <c r="A326" s="220">
        <v>308</v>
      </c>
      <c r="B326" s="168" t="str">
        <f t="shared" si="28"/>
        <v>GÜLLE-</v>
      </c>
      <c r="C326" s="169"/>
      <c r="D326" s="170"/>
      <c r="E326" s="171"/>
      <c r="F326" s="172"/>
      <c r="G326" s="173"/>
      <c r="H326" s="174" t="s">
        <v>84</v>
      </c>
      <c r="I326" s="175"/>
      <c r="J326" s="175"/>
      <c r="K326" s="176"/>
      <c r="L326" s="176"/>
      <c r="M326" s="177"/>
      <c r="O326" s="179"/>
    </row>
    <row r="327" spans="1:15" s="178" customFormat="1" ht="31.5" customHeight="1" x14ac:dyDescent="0.2">
      <c r="A327" s="220">
        <v>309</v>
      </c>
      <c r="B327" s="168" t="s">
        <v>309</v>
      </c>
      <c r="C327" s="169"/>
      <c r="D327" s="170"/>
      <c r="E327" s="171"/>
      <c r="F327" s="172"/>
      <c r="G327" s="173"/>
      <c r="H327" s="174" t="s">
        <v>310</v>
      </c>
      <c r="I327" s="175"/>
      <c r="J327" s="175"/>
      <c r="K327" s="176"/>
      <c r="L327" s="176"/>
      <c r="M327" s="177"/>
      <c r="O327" s="179"/>
    </row>
    <row r="328" spans="1:15" s="178" customFormat="1" ht="31.5" customHeight="1" x14ac:dyDescent="0.2">
      <c r="A328" s="220">
        <v>310</v>
      </c>
      <c r="B328" s="168" t="s">
        <v>309</v>
      </c>
      <c r="C328" s="169"/>
      <c r="D328" s="170"/>
      <c r="E328" s="171"/>
      <c r="F328" s="172"/>
      <c r="G328" s="173"/>
      <c r="H328" s="174" t="s">
        <v>310</v>
      </c>
      <c r="I328" s="175"/>
      <c r="J328" s="175"/>
      <c r="K328" s="176"/>
      <c r="L328" s="176"/>
      <c r="M328" s="177"/>
      <c r="O328" s="179"/>
    </row>
    <row r="329" spans="1:15" s="178" customFormat="1" ht="31.5" customHeight="1" x14ac:dyDescent="0.2">
      <c r="A329" s="220">
        <v>311</v>
      </c>
      <c r="B329" s="168" t="s">
        <v>309</v>
      </c>
      <c r="C329" s="169"/>
      <c r="D329" s="170"/>
      <c r="E329" s="171"/>
      <c r="F329" s="172"/>
      <c r="G329" s="173"/>
      <c r="H329" s="174" t="s">
        <v>310</v>
      </c>
      <c r="I329" s="175"/>
      <c r="J329" s="175"/>
      <c r="K329" s="176"/>
      <c r="L329" s="176"/>
      <c r="M329" s="177"/>
      <c r="O329" s="179"/>
    </row>
    <row r="330" spans="1:15" s="178" customFormat="1" ht="31.5" customHeight="1" x14ac:dyDescent="0.2">
      <c r="A330" s="220">
        <v>312</v>
      </c>
      <c r="B330" s="168" t="s">
        <v>309</v>
      </c>
      <c r="C330" s="169"/>
      <c r="D330" s="170"/>
      <c r="E330" s="171"/>
      <c r="F330" s="172"/>
      <c r="G330" s="173"/>
      <c r="H330" s="174" t="s">
        <v>310</v>
      </c>
      <c r="I330" s="175"/>
      <c r="J330" s="175"/>
      <c r="K330" s="176"/>
      <c r="L330" s="176"/>
      <c r="M330" s="177"/>
      <c r="O330" s="179"/>
    </row>
    <row r="331" spans="1:15" s="178" customFormat="1" ht="31.5" customHeight="1" x14ac:dyDescent="0.2">
      <c r="A331" s="220">
        <v>313</v>
      </c>
      <c r="B331" s="168" t="s">
        <v>309</v>
      </c>
      <c r="C331" s="169"/>
      <c r="D331" s="170"/>
      <c r="E331" s="171"/>
      <c r="F331" s="172"/>
      <c r="G331" s="173"/>
      <c r="H331" s="174" t="s">
        <v>310</v>
      </c>
      <c r="I331" s="175"/>
      <c r="J331" s="175"/>
      <c r="K331" s="176"/>
      <c r="L331" s="176"/>
      <c r="M331" s="177"/>
      <c r="O331" s="179"/>
    </row>
    <row r="332" spans="1:15" s="178" customFormat="1" ht="31.5" customHeight="1" x14ac:dyDescent="0.2">
      <c r="A332" s="220">
        <v>314</v>
      </c>
      <c r="B332" s="168" t="s">
        <v>309</v>
      </c>
      <c r="C332" s="169"/>
      <c r="D332" s="170"/>
      <c r="E332" s="171"/>
      <c r="F332" s="172"/>
      <c r="G332" s="173"/>
      <c r="H332" s="174" t="s">
        <v>310</v>
      </c>
      <c r="I332" s="175"/>
      <c r="J332" s="175"/>
      <c r="K332" s="176"/>
      <c r="L332" s="176"/>
      <c r="M332" s="177"/>
      <c r="O332" s="179"/>
    </row>
    <row r="333" spans="1:15" s="178" customFormat="1" ht="93.75" customHeight="1" x14ac:dyDescent="0.2">
      <c r="A333" s="220">
        <v>315</v>
      </c>
      <c r="B333" s="168" t="str">
        <f t="shared" si="26"/>
        <v>İSVEÇ--</v>
      </c>
      <c r="C333" s="169"/>
      <c r="D333" s="170"/>
      <c r="E333" s="171"/>
      <c r="F333" s="172"/>
      <c r="G333" s="173"/>
      <c r="H333" s="174" t="s">
        <v>310</v>
      </c>
      <c r="I333" s="175"/>
      <c r="J333" s="175"/>
      <c r="K333" s="176"/>
      <c r="L333" s="176"/>
      <c r="M333" s="177"/>
      <c r="O333" s="179"/>
    </row>
    <row r="334" spans="1:15" s="190" customFormat="1" ht="31.5" customHeight="1" x14ac:dyDescent="0.2">
      <c r="A334" s="220">
        <v>316</v>
      </c>
      <c r="B334" s="180" t="str">
        <f t="shared" si="26"/>
        <v>100M--</v>
      </c>
      <c r="C334" s="181"/>
      <c r="D334" s="182"/>
      <c r="E334" s="183"/>
      <c r="F334" s="184"/>
      <c r="G334" s="185"/>
      <c r="H334" s="186" t="s">
        <v>132</v>
      </c>
      <c r="I334" s="187"/>
      <c r="J334" s="187"/>
      <c r="K334" s="188"/>
      <c r="L334" s="188"/>
      <c r="M334" s="189"/>
      <c r="O334" s="191"/>
    </row>
    <row r="335" spans="1:15" s="190" customFormat="1" ht="31.5" customHeight="1" x14ac:dyDescent="0.2">
      <c r="A335" s="220">
        <v>317</v>
      </c>
      <c r="B335" s="180" t="str">
        <f t="shared" si="26"/>
        <v>200M--</v>
      </c>
      <c r="C335" s="181"/>
      <c r="D335" s="182"/>
      <c r="E335" s="183"/>
      <c r="F335" s="184"/>
      <c r="G335" s="185"/>
      <c r="H335" s="186" t="s">
        <v>91</v>
      </c>
      <c r="I335" s="187"/>
      <c r="J335" s="187"/>
      <c r="K335" s="188"/>
      <c r="L335" s="188"/>
      <c r="M335" s="189"/>
      <c r="O335" s="191"/>
    </row>
    <row r="336" spans="1:15" s="190" customFormat="1" ht="31.5" customHeight="1" x14ac:dyDescent="0.2">
      <c r="A336" s="220">
        <v>318</v>
      </c>
      <c r="B336" s="180" t="str">
        <f t="shared" si="26"/>
        <v>400M--</v>
      </c>
      <c r="C336" s="181"/>
      <c r="D336" s="182"/>
      <c r="E336" s="183"/>
      <c r="F336" s="184"/>
      <c r="G336" s="185"/>
      <c r="H336" s="186" t="s">
        <v>92</v>
      </c>
      <c r="I336" s="187"/>
      <c r="J336" s="187"/>
      <c r="K336" s="188"/>
      <c r="L336" s="188"/>
      <c r="M336" s="189"/>
      <c r="O336" s="191"/>
    </row>
    <row r="337" spans="1:15" s="190" customFormat="1" ht="31.5" customHeight="1" x14ac:dyDescent="0.2">
      <c r="A337" s="220">
        <v>319</v>
      </c>
      <c r="B337" s="180" t="str">
        <f t="shared" si="26"/>
        <v>800M--</v>
      </c>
      <c r="C337" s="181"/>
      <c r="D337" s="182"/>
      <c r="E337" s="183"/>
      <c r="F337" s="184"/>
      <c r="G337" s="185"/>
      <c r="H337" s="186" t="s">
        <v>61</v>
      </c>
      <c r="I337" s="187"/>
      <c r="J337" s="187"/>
      <c r="K337" s="188"/>
      <c r="L337" s="188"/>
      <c r="M337" s="189"/>
      <c r="O337" s="191"/>
    </row>
    <row r="338" spans="1:15" s="190" customFormat="1" ht="31.5" customHeight="1" x14ac:dyDescent="0.2">
      <c r="A338" s="220"/>
      <c r="B338" s="180" t="str">
        <f t="shared" si="26"/>
        <v>1500M--</v>
      </c>
      <c r="C338" s="181"/>
      <c r="D338" s="182"/>
      <c r="E338" s="183"/>
      <c r="F338" s="184"/>
      <c r="G338" s="185"/>
      <c r="H338" s="186" t="s">
        <v>83</v>
      </c>
      <c r="I338" s="187"/>
      <c r="J338" s="187"/>
      <c r="K338" s="188"/>
      <c r="L338" s="188"/>
      <c r="M338" s="189"/>
      <c r="O338" s="191"/>
    </row>
    <row r="339" spans="1:15" s="190" customFormat="1" ht="31.5" customHeight="1" x14ac:dyDescent="0.2">
      <c r="A339" s="220">
        <v>320</v>
      </c>
      <c r="B339" s="180" t="str">
        <f t="shared" si="26"/>
        <v>3000M--</v>
      </c>
      <c r="C339" s="181"/>
      <c r="D339" s="182"/>
      <c r="E339" s="183"/>
      <c r="F339" s="184"/>
      <c r="G339" s="185"/>
      <c r="H339" s="186" t="s">
        <v>98</v>
      </c>
      <c r="I339" s="187"/>
      <c r="J339" s="187"/>
      <c r="K339" s="188"/>
      <c r="L339" s="188"/>
      <c r="M339" s="189"/>
      <c r="O339" s="191"/>
    </row>
    <row r="340" spans="1:15" s="190" customFormat="1" ht="31.5" customHeight="1" x14ac:dyDescent="0.2">
      <c r="A340" s="220">
        <v>321</v>
      </c>
      <c r="B340" s="180" t="str">
        <f>CONCATENATE(H340,"-",K340,"-",L340)</f>
        <v>110M.ENG--</v>
      </c>
      <c r="C340" s="181"/>
      <c r="D340" s="182"/>
      <c r="E340" s="183"/>
      <c r="F340" s="184"/>
      <c r="G340" s="185"/>
      <c r="H340" s="186" t="s">
        <v>273</v>
      </c>
      <c r="I340" s="187"/>
      <c r="J340" s="187"/>
      <c r="K340" s="188"/>
      <c r="L340" s="188"/>
      <c r="M340" s="189"/>
      <c r="O340" s="191"/>
    </row>
    <row r="341" spans="1:15" s="190" customFormat="1" ht="31.5" customHeight="1" x14ac:dyDescent="0.2">
      <c r="A341" s="220">
        <v>322</v>
      </c>
      <c r="B341" s="180" t="str">
        <f>CONCATENATE(H341,"-",K341,"-",L341)</f>
        <v>300M.ENG--</v>
      </c>
      <c r="C341" s="181"/>
      <c r="D341" s="182"/>
      <c r="E341" s="183"/>
      <c r="F341" s="184"/>
      <c r="G341" s="185"/>
      <c r="H341" s="186" t="s">
        <v>254</v>
      </c>
      <c r="I341" s="187"/>
      <c r="J341" s="187"/>
      <c r="K341" s="188"/>
      <c r="L341" s="188"/>
      <c r="M341" s="189"/>
      <c r="O341" s="191"/>
    </row>
    <row r="342" spans="1:15" s="190" customFormat="1" ht="31.5" customHeight="1" x14ac:dyDescent="0.2">
      <c r="A342" s="220">
        <v>323</v>
      </c>
      <c r="B342" s="180" t="str">
        <f t="shared" ref="B342:B348" si="29">CONCATENATE(H342,"-",M342)</f>
        <v>YÜKSEK-</v>
      </c>
      <c r="C342" s="181"/>
      <c r="D342" s="182"/>
      <c r="E342" s="183"/>
      <c r="F342" s="184"/>
      <c r="G342" s="185"/>
      <c r="H342" s="186" t="s">
        <v>28</v>
      </c>
      <c r="I342" s="187"/>
      <c r="J342" s="187"/>
      <c r="K342" s="188"/>
      <c r="L342" s="188"/>
      <c r="M342" s="189"/>
      <c r="O342" s="191"/>
    </row>
    <row r="343" spans="1:15" s="190" customFormat="1" ht="31.5" customHeight="1" x14ac:dyDescent="0.2">
      <c r="A343" s="220">
        <v>324</v>
      </c>
      <c r="B343" s="180" t="str">
        <f t="shared" si="29"/>
        <v>SIRIK-</v>
      </c>
      <c r="C343" s="181"/>
      <c r="D343" s="182"/>
      <c r="E343" s="183"/>
      <c r="F343" s="184"/>
      <c r="G343" s="185"/>
      <c r="H343" s="186" t="s">
        <v>93</v>
      </c>
      <c r="I343" s="187"/>
      <c r="J343" s="187"/>
      <c r="K343" s="188"/>
      <c r="L343" s="188"/>
      <c r="M343" s="189"/>
      <c r="O343" s="191"/>
    </row>
    <row r="344" spans="1:15" s="190" customFormat="1" ht="31.5" customHeight="1" x14ac:dyDescent="0.2">
      <c r="A344" s="220">
        <v>325</v>
      </c>
      <c r="B344" s="180" t="str">
        <f t="shared" si="29"/>
        <v>UZUN-</v>
      </c>
      <c r="C344" s="181"/>
      <c r="D344" s="182"/>
      <c r="E344" s="183"/>
      <c r="F344" s="184"/>
      <c r="G344" s="185"/>
      <c r="H344" s="186" t="s">
        <v>27</v>
      </c>
      <c r="I344" s="187"/>
      <c r="J344" s="187"/>
      <c r="K344" s="188"/>
      <c r="L344" s="188"/>
      <c r="M344" s="189"/>
      <c r="O344" s="191"/>
    </row>
    <row r="345" spans="1:15" s="190" customFormat="1" ht="31.5" customHeight="1" x14ac:dyDescent="0.2">
      <c r="A345" s="220">
        <v>326</v>
      </c>
      <c r="B345" s="180" t="str">
        <f t="shared" si="29"/>
        <v>ÜÇADIM-</v>
      </c>
      <c r="C345" s="181"/>
      <c r="D345" s="182"/>
      <c r="E345" s="183"/>
      <c r="F345" s="184"/>
      <c r="G345" s="185"/>
      <c r="H345" s="186" t="s">
        <v>255</v>
      </c>
      <c r="I345" s="187"/>
      <c r="J345" s="187"/>
      <c r="K345" s="188"/>
      <c r="L345" s="188"/>
      <c r="M345" s="189"/>
      <c r="O345" s="191"/>
    </row>
    <row r="346" spans="1:15" s="190" customFormat="1" ht="31.5" customHeight="1" x14ac:dyDescent="0.2">
      <c r="A346" s="220">
        <v>327</v>
      </c>
      <c r="B346" s="180" t="str">
        <f t="shared" si="29"/>
        <v>DİSK-</v>
      </c>
      <c r="C346" s="181"/>
      <c r="D346" s="182"/>
      <c r="E346" s="183"/>
      <c r="F346" s="184"/>
      <c r="G346" s="185"/>
      <c r="H346" s="186" t="s">
        <v>85</v>
      </c>
      <c r="I346" s="187"/>
      <c r="J346" s="187"/>
      <c r="K346" s="188"/>
      <c r="L346" s="188"/>
      <c r="M346" s="189"/>
      <c r="O346" s="191"/>
    </row>
    <row r="347" spans="1:15" s="190" customFormat="1" ht="31.5" customHeight="1" x14ac:dyDescent="0.2">
      <c r="A347" s="220">
        <v>328</v>
      </c>
      <c r="B347" s="180" t="str">
        <f t="shared" si="29"/>
        <v>CİRİT-</v>
      </c>
      <c r="C347" s="181"/>
      <c r="D347" s="182"/>
      <c r="E347" s="183"/>
      <c r="F347" s="184"/>
      <c r="G347" s="185"/>
      <c r="H347" s="186" t="s">
        <v>86</v>
      </c>
      <c r="I347" s="187"/>
      <c r="J347" s="187"/>
      <c r="K347" s="188"/>
      <c r="L347" s="188"/>
      <c r="M347" s="189"/>
      <c r="O347" s="191"/>
    </row>
    <row r="348" spans="1:15" s="190" customFormat="1" ht="31.5" customHeight="1" x14ac:dyDescent="0.2">
      <c r="A348" s="220">
        <v>329</v>
      </c>
      <c r="B348" s="180" t="str">
        <f t="shared" si="29"/>
        <v>GÜLLE-</v>
      </c>
      <c r="C348" s="181"/>
      <c r="D348" s="182"/>
      <c r="E348" s="183"/>
      <c r="F348" s="184"/>
      <c r="G348" s="185"/>
      <c r="H348" s="186" t="s">
        <v>84</v>
      </c>
      <c r="I348" s="187"/>
      <c r="J348" s="187"/>
      <c r="K348" s="188"/>
      <c r="L348" s="188"/>
      <c r="M348" s="189"/>
      <c r="O348" s="191"/>
    </row>
    <row r="349" spans="1:15" s="190" customFormat="1" ht="31.5" customHeight="1" x14ac:dyDescent="0.2">
      <c r="A349" s="220">
        <v>330</v>
      </c>
      <c r="B349" s="180" t="s">
        <v>309</v>
      </c>
      <c r="C349" s="181"/>
      <c r="D349" s="182"/>
      <c r="E349" s="183"/>
      <c r="F349" s="184"/>
      <c r="G349" s="185"/>
      <c r="H349" s="186" t="s">
        <v>310</v>
      </c>
      <c r="I349" s="187"/>
      <c r="J349" s="187"/>
      <c r="K349" s="188"/>
      <c r="L349" s="188"/>
      <c r="M349" s="189"/>
      <c r="O349" s="191"/>
    </row>
    <row r="350" spans="1:15" s="190" customFormat="1" ht="31.5" customHeight="1" x14ac:dyDescent="0.2">
      <c r="A350" s="220">
        <v>331</v>
      </c>
      <c r="B350" s="180" t="s">
        <v>309</v>
      </c>
      <c r="C350" s="181"/>
      <c r="D350" s="182"/>
      <c r="E350" s="183"/>
      <c r="F350" s="184"/>
      <c r="G350" s="185"/>
      <c r="H350" s="186" t="s">
        <v>310</v>
      </c>
      <c r="I350" s="187"/>
      <c r="J350" s="187"/>
      <c r="K350" s="188"/>
      <c r="L350" s="188"/>
      <c r="M350" s="189"/>
      <c r="O350" s="191"/>
    </row>
    <row r="351" spans="1:15" s="190" customFormat="1" ht="31.5" customHeight="1" x14ac:dyDescent="0.2">
      <c r="A351" s="220">
        <v>332</v>
      </c>
      <c r="B351" s="180" t="s">
        <v>309</v>
      </c>
      <c r="C351" s="181"/>
      <c r="D351" s="182"/>
      <c r="E351" s="183"/>
      <c r="F351" s="184"/>
      <c r="G351" s="185"/>
      <c r="H351" s="186" t="s">
        <v>310</v>
      </c>
      <c r="I351" s="187"/>
      <c r="J351" s="187"/>
      <c r="K351" s="188"/>
      <c r="L351" s="188"/>
      <c r="M351" s="189"/>
      <c r="O351" s="191"/>
    </row>
    <row r="352" spans="1:15" s="190" customFormat="1" ht="31.5" customHeight="1" x14ac:dyDescent="0.2">
      <c r="A352" s="220">
        <v>333</v>
      </c>
      <c r="B352" s="180" t="s">
        <v>309</v>
      </c>
      <c r="C352" s="181"/>
      <c r="D352" s="182"/>
      <c r="E352" s="183"/>
      <c r="F352" s="184"/>
      <c r="G352" s="185"/>
      <c r="H352" s="186" t="s">
        <v>310</v>
      </c>
      <c r="I352" s="187"/>
      <c r="J352" s="187"/>
      <c r="K352" s="188"/>
      <c r="L352" s="188"/>
      <c r="M352" s="189"/>
      <c r="O352" s="191"/>
    </row>
    <row r="353" spans="1:15" s="190" customFormat="1" ht="31.5" customHeight="1" x14ac:dyDescent="0.2">
      <c r="A353" s="220">
        <v>334</v>
      </c>
      <c r="B353" s="180" t="s">
        <v>309</v>
      </c>
      <c r="C353" s="181"/>
      <c r="D353" s="182"/>
      <c r="E353" s="183"/>
      <c r="F353" s="184"/>
      <c r="G353" s="185"/>
      <c r="H353" s="186" t="s">
        <v>310</v>
      </c>
      <c r="I353" s="187"/>
      <c r="J353" s="187"/>
      <c r="K353" s="188"/>
      <c r="L353" s="188"/>
      <c r="M353" s="189"/>
      <c r="O353" s="191"/>
    </row>
    <row r="354" spans="1:15" s="190" customFormat="1" ht="31.5" customHeight="1" x14ac:dyDescent="0.2">
      <c r="A354" s="220">
        <v>335</v>
      </c>
      <c r="B354" s="180" t="s">
        <v>309</v>
      </c>
      <c r="C354" s="181"/>
      <c r="D354" s="182"/>
      <c r="E354" s="183"/>
      <c r="F354" s="184"/>
      <c r="G354" s="185"/>
      <c r="H354" s="186" t="s">
        <v>310</v>
      </c>
      <c r="I354" s="187"/>
      <c r="J354" s="187"/>
      <c r="K354" s="188"/>
      <c r="L354" s="188"/>
      <c r="M354" s="189"/>
      <c r="O354" s="191"/>
    </row>
    <row r="355" spans="1:15" s="190" customFormat="1" ht="93.75" customHeight="1" x14ac:dyDescent="0.2">
      <c r="A355" s="220">
        <v>336</v>
      </c>
      <c r="B355" s="180" t="str">
        <f t="shared" ref="B355:B405" si="30">CONCATENATE(H355,"-",K355,"-",L355)</f>
        <v>İSVEÇ--</v>
      </c>
      <c r="C355" s="181"/>
      <c r="D355" s="182"/>
      <c r="E355" s="183"/>
      <c r="F355" s="184"/>
      <c r="G355" s="185"/>
      <c r="H355" s="186" t="s">
        <v>310</v>
      </c>
      <c r="I355" s="187"/>
      <c r="J355" s="187"/>
      <c r="K355" s="188"/>
      <c r="L355" s="188"/>
      <c r="M355" s="189"/>
      <c r="O355" s="191"/>
    </row>
    <row r="356" spans="1:15" s="178" customFormat="1" ht="31.5" customHeight="1" x14ac:dyDescent="0.2">
      <c r="A356" s="220">
        <v>337</v>
      </c>
      <c r="B356" s="168" t="str">
        <f t="shared" si="30"/>
        <v>100M--</v>
      </c>
      <c r="C356" s="169"/>
      <c r="D356" s="170"/>
      <c r="E356" s="171"/>
      <c r="F356" s="172"/>
      <c r="G356" s="173"/>
      <c r="H356" s="174" t="s">
        <v>132</v>
      </c>
      <c r="I356" s="175"/>
      <c r="J356" s="175"/>
      <c r="K356" s="176"/>
      <c r="L356" s="176"/>
      <c r="M356" s="177"/>
      <c r="O356" s="179"/>
    </row>
    <row r="357" spans="1:15" s="178" customFormat="1" ht="31.5" customHeight="1" x14ac:dyDescent="0.2">
      <c r="A357" s="220">
        <v>338</v>
      </c>
      <c r="B357" s="168" t="str">
        <f t="shared" si="30"/>
        <v>200M--</v>
      </c>
      <c r="C357" s="169"/>
      <c r="D357" s="170"/>
      <c r="E357" s="171"/>
      <c r="F357" s="172"/>
      <c r="G357" s="173"/>
      <c r="H357" s="174" t="s">
        <v>91</v>
      </c>
      <c r="I357" s="175"/>
      <c r="J357" s="175"/>
      <c r="K357" s="176"/>
      <c r="L357" s="176"/>
      <c r="M357" s="177"/>
      <c r="O357" s="179"/>
    </row>
    <row r="358" spans="1:15" s="178" customFormat="1" ht="31.5" customHeight="1" x14ac:dyDescent="0.2">
      <c r="A358" s="220">
        <v>339</v>
      </c>
      <c r="B358" s="168" t="str">
        <f t="shared" si="30"/>
        <v>400M--</v>
      </c>
      <c r="C358" s="169"/>
      <c r="D358" s="170"/>
      <c r="E358" s="171"/>
      <c r="F358" s="172"/>
      <c r="G358" s="173"/>
      <c r="H358" s="174" t="s">
        <v>92</v>
      </c>
      <c r="I358" s="175"/>
      <c r="J358" s="175"/>
      <c r="K358" s="176"/>
      <c r="L358" s="176"/>
      <c r="M358" s="177"/>
      <c r="O358" s="179"/>
    </row>
    <row r="359" spans="1:15" s="178" customFormat="1" ht="31.5" customHeight="1" x14ac:dyDescent="0.2">
      <c r="A359" s="220">
        <v>340</v>
      </c>
      <c r="B359" s="168" t="str">
        <f t="shared" si="30"/>
        <v>800M--</v>
      </c>
      <c r="C359" s="169"/>
      <c r="D359" s="170"/>
      <c r="E359" s="171"/>
      <c r="F359" s="172"/>
      <c r="G359" s="173"/>
      <c r="H359" s="174" t="s">
        <v>61</v>
      </c>
      <c r="I359" s="175"/>
      <c r="J359" s="175"/>
      <c r="K359" s="176"/>
      <c r="L359" s="176"/>
      <c r="M359" s="177"/>
      <c r="O359" s="179"/>
    </row>
    <row r="360" spans="1:15" s="178" customFormat="1" ht="31.5" customHeight="1" x14ac:dyDescent="0.2">
      <c r="A360" s="220">
        <v>341</v>
      </c>
      <c r="B360" s="168" t="str">
        <f t="shared" si="30"/>
        <v>1500M--</v>
      </c>
      <c r="C360" s="169"/>
      <c r="D360" s="170"/>
      <c r="E360" s="171"/>
      <c r="F360" s="172"/>
      <c r="G360" s="173"/>
      <c r="H360" s="174" t="s">
        <v>83</v>
      </c>
      <c r="I360" s="175"/>
      <c r="J360" s="175"/>
      <c r="K360" s="176"/>
      <c r="L360" s="176"/>
      <c r="M360" s="177"/>
      <c r="O360" s="179"/>
    </row>
    <row r="361" spans="1:15" s="178" customFormat="1" ht="31.5" customHeight="1" x14ac:dyDescent="0.2">
      <c r="A361" s="220"/>
      <c r="B361" s="168" t="str">
        <f t="shared" si="30"/>
        <v>3000M--</v>
      </c>
      <c r="C361" s="169"/>
      <c r="D361" s="170"/>
      <c r="E361" s="171"/>
      <c r="F361" s="172"/>
      <c r="G361" s="173"/>
      <c r="H361" s="174" t="s">
        <v>98</v>
      </c>
      <c r="I361" s="175"/>
      <c r="J361" s="175"/>
      <c r="K361" s="176"/>
      <c r="L361" s="176"/>
      <c r="M361" s="177"/>
      <c r="O361" s="179"/>
    </row>
    <row r="362" spans="1:15" s="178" customFormat="1" ht="31.5" customHeight="1" x14ac:dyDescent="0.2">
      <c r="A362" s="220">
        <v>342</v>
      </c>
      <c r="B362" s="168" t="str">
        <f t="shared" si="30"/>
        <v>110M.ENG--</v>
      </c>
      <c r="C362" s="169"/>
      <c r="D362" s="170"/>
      <c r="E362" s="171"/>
      <c r="F362" s="172"/>
      <c r="G362" s="173"/>
      <c r="H362" s="174" t="s">
        <v>273</v>
      </c>
      <c r="I362" s="175"/>
      <c r="J362" s="175"/>
      <c r="K362" s="176"/>
      <c r="L362" s="176"/>
      <c r="M362" s="177"/>
      <c r="O362" s="179"/>
    </row>
    <row r="363" spans="1:15" s="178" customFormat="1" ht="31.5" customHeight="1" x14ac:dyDescent="0.2">
      <c r="A363" s="220">
        <v>343</v>
      </c>
      <c r="B363" s="168" t="str">
        <f t="shared" si="30"/>
        <v>300M.ENG--</v>
      </c>
      <c r="C363" s="169"/>
      <c r="D363" s="170"/>
      <c r="E363" s="171"/>
      <c r="F363" s="172"/>
      <c r="G363" s="173"/>
      <c r="H363" s="174" t="s">
        <v>254</v>
      </c>
      <c r="I363" s="175"/>
      <c r="J363" s="175"/>
      <c r="K363" s="176"/>
      <c r="L363" s="176"/>
      <c r="M363" s="177"/>
      <c r="O363" s="179"/>
    </row>
    <row r="364" spans="1:15" s="178" customFormat="1" ht="31.5" customHeight="1" x14ac:dyDescent="0.2">
      <c r="A364" s="220">
        <v>344</v>
      </c>
      <c r="B364" s="168" t="str">
        <f t="shared" ref="B364:B370" si="31">CONCATENATE(H364,"-",M364)</f>
        <v>YÜKSEK-</v>
      </c>
      <c r="C364" s="169"/>
      <c r="D364" s="170"/>
      <c r="E364" s="171"/>
      <c r="F364" s="172"/>
      <c r="G364" s="173"/>
      <c r="H364" s="174" t="s">
        <v>28</v>
      </c>
      <c r="I364" s="175"/>
      <c r="J364" s="175"/>
      <c r="K364" s="176"/>
      <c r="L364" s="176"/>
      <c r="M364" s="177"/>
      <c r="O364" s="179"/>
    </row>
    <row r="365" spans="1:15" s="178" customFormat="1" ht="31.5" customHeight="1" x14ac:dyDescent="0.2">
      <c r="A365" s="220">
        <v>345</v>
      </c>
      <c r="B365" s="168" t="str">
        <f t="shared" si="31"/>
        <v>SIRIK-</v>
      </c>
      <c r="C365" s="169"/>
      <c r="D365" s="170"/>
      <c r="E365" s="171"/>
      <c r="F365" s="172"/>
      <c r="G365" s="173"/>
      <c r="H365" s="174" t="s">
        <v>93</v>
      </c>
      <c r="I365" s="175"/>
      <c r="J365" s="175"/>
      <c r="K365" s="176"/>
      <c r="L365" s="176"/>
      <c r="M365" s="177"/>
      <c r="O365" s="179"/>
    </row>
    <row r="366" spans="1:15" s="178" customFormat="1" ht="31.5" customHeight="1" x14ac:dyDescent="0.2">
      <c r="A366" s="220">
        <v>346</v>
      </c>
      <c r="B366" s="168" t="str">
        <f t="shared" si="31"/>
        <v>UZUN-</v>
      </c>
      <c r="C366" s="169"/>
      <c r="D366" s="170"/>
      <c r="E366" s="171"/>
      <c r="F366" s="172"/>
      <c r="G366" s="173"/>
      <c r="H366" s="174" t="s">
        <v>27</v>
      </c>
      <c r="I366" s="175"/>
      <c r="J366" s="175"/>
      <c r="K366" s="176"/>
      <c r="L366" s="176"/>
      <c r="M366" s="177"/>
      <c r="O366" s="179"/>
    </row>
    <row r="367" spans="1:15" s="178" customFormat="1" ht="31.5" customHeight="1" x14ac:dyDescent="0.2">
      <c r="A367" s="220">
        <v>347</v>
      </c>
      <c r="B367" s="168" t="str">
        <f t="shared" si="31"/>
        <v>ÜÇADIM-</v>
      </c>
      <c r="C367" s="169"/>
      <c r="D367" s="170"/>
      <c r="E367" s="171"/>
      <c r="F367" s="172"/>
      <c r="G367" s="173"/>
      <c r="H367" s="174" t="s">
        <v>255</v>
      </c>
      <c r="I367" s="175"/>
      <c r="J367" s="175"/>
      <c r="K367" s="176"/>
      <c r="L367" s="176"/>
      <c r="M367" s="177"/>
      <c r="O367" s="179"/>
    </row>
    <row r="368" spans="1:15" s="178" customFormat="1" ht="31.5" customHeight="1" x14ac:dyDescent="0.2">
      <c r="A368" s="220">
        <v>348</v>
      </c>
      <c r="B368" s="168" t="str">
        <f t="shared" si="31"/>
        <v>DİSK-</v>
      </c>
      <c r="C368" s="169"/>
      <c r="D368" s="170"/>
      <c r="E368" s="171"/>
      <c r="F368" s="172"/>
      <c r="G368" s="173"/>
      <c r="H368" s="174" t="s">
        <v>85</v>
      </c>
      <c r="I368" s="175"/>
      <c r="J368" s="175"/>
      <c r="K368" s="176"/>
      <c r="L368" s="176"/>
      <c r="M368" s="177"/>
      <c r="O368" s="179"/>
    </row>
    <row r="369" spans="1:15" s="178" customFormat="1" ht="31.5" customHeight="1" x14ac:dyDescent="0.2">
      <c r="A369" s="220">
        <v>349</v>
      </c>
      <c r="B369" s="168" t="str">
        <f t="shared" si="31"/>
        <v>CİRİT-</v>
      </c>
      <c r="C369" s="169"/>
      <c r="D369" s="170"/>
      <c r="E369" s="171"/>
      <c r="F369" s="172"/>
      <c r="G369" s="173"/>
      <c r="H369" s="174" t="s">
        <v>86</v>
      </c>
      <c r="I369" s="175"/>
      <c r="J369" s="175"/>
      <c r="K369" s="176"/>
      <c r="L369" s="176"/>
      <c r="M369" s="177"/>
      <c r="O369" s="179"/>
    </row>
    <row r="370" spans="1:15" s="178" customFormat="1" ht="31.5" customHeight="1" x14ac:dyDescent="0.2">
      <c r="A370" s="220">
        <v>350</v>
      </c>
      <c r="B370" s="168" t="str">
        <f t="shared" si="31"/>
        <v>GÜLLE-</v>
      </c>
      <c r="C370" s="169"/>
      <c r="D370" s="170"/>
      <c r="E370" s="171"/>
      <c r="F370" s="172"/>
      <c r="G370" s="173"/>
      <c r="H370" s="174" t="s">
        <v>84</v>
      </c>
      <c r="I370" s="175"/>
      <c r="J370" s="175"/>
      <c r="K370" s="176"/>
      <c r="L370" s="176"/>
      <c r="M370" s="177"/>
      <c r="O370" s="179"/>
    </row>
    <row r="371" spans="1:15" s="178" customFormat="1" ht="31.5" customHeight="1" x14ac:dyDescent="0.2">
      <c r="A371" s="220">
        <v>351</v>
      </c>
      <c r="B371" s="168" t="s">
        <v>309</v>
      </c>
      <c r="C371" s="169"/>
      <c r="D371" s="170"/>
      <c r="E371" s="171"/>
      <c r="F371" s="172"/>
      <c r="G371" s="173"/>
      <c r="H371" s="174" t="s">
        <v>310</v>
      </c>
      <c r="I371" s="175"/>
      <c r="J371" s="175"/>
      <c r="K371" s="176"/>
      <c r="L371" s="176"/>
      <c r="M371" s="177"/>
      <c r="O371" s="179"/>
    </row>
    <row r="372" spans="1:15" s="178" customFormat="1" ht="31.5" customHeight="1" x14ac:dyDescent="0.2">
      <c r="A372" s="220">
        <v>352</v>
      </c>
      <c r="B372" s="168" t="s">
        <v>309</v>
      </c>
      <c r="C372" s="169"/>
      <c r="D372" s="170"/>
      <c r="E372" s="171"/>
      <c r="F372" s="172"/>
      <c r="G372" s="173"/>
      <c r="H372" s="174" t="s">
        <v>310</v>
      </c>
      <c r="I372" s="175"/>
      <c r="J372" s="175"/>
      <c r="K372" s="176"/>
      <c r="L372" s="176"/>
      <c r="M372" s="177"/>
      <c r="O372" s="179"/>
    </row>
    <row r="373" spans="1:15" s="178" customFormat="1" ht="31.5" customHeight="1" x14ac:dyDescent="0.2">
      <c r="A373" s="220">
        <v>353</v>
      </c>
      <c r="B373" s="168" t="s">
        <v>309</v>
      </c>
      <c r="C373" s="169"/>
      <c r="D373" s="170"/>
      <c r="E373" s="171"/>
      <c r="F373" s="172"/>
      <c r="G373" s="173"/>
      <c r="H373" s="174" t="s">
        <v>310</v>
      </c>
      <c r="I373" s="175"/>
      <c r="J373" s="175"/>
      <c r="K373" s="176"/>
      <c r="L373" s="176"/>
      <c r="M373" s="177"/>
      <c r="O373" s="179"/>
    </row>
    <row r="374" spans="1:15" s="178" customFormat="1" ht="31.5" customHeight="1" x14ac:dyDescent="0.2">
      <c r="A374" s="220">
        <v>354</v>
      </c>
      <c r="B374" s="168" t="s">
        <v>309</v>
      </c>
      <c r="C374" s="169"/>
      <c r="D374" s="170"/>
      <c r="E374" s="171"/>
      <c r="F374" s="172"/>
      <c r="G374" s="173"/>
      <c r="H374" s="174" t="s">
        <v>310</v>
      </c>
      <c r="I374" s="175"/>
      <c r="J374" s="175"/>
      <c r="K374" s="176"/>
      <c r="L374" s="176"/>
      <c r="M374" s="177"/>
      <c r="O374" s="179"/>
    </row>
    <row r="375" spans="1:15" s="178" customFormat="1" ht="31.5" customHeight="1" x14ac:dyDescent="0.2">
      <c r="A375" s="220">
        <v>355</v>
      </c>
      <c r="B375" s="168" t="s">
        <v>309</v>
      </c>
      <c r="C375" s="169"/>
      <c r="D375" s="170"/>
      <c r="E375" s="171"/>
      <c r="F375" s="172"/>
      <c r="G375" s="173"/>
      <c r="H375" s="174" t="s">
        <v>310</v>
      </c>
      <c r="I375" s="175"/>
      <c r="J375" s="175"/>
      <c r="K375" s="176"/>
      <c r="L375" s="176"/>
      <c r="M375" s="177"/>
      <c r="O375" s="179"/>
    </row>
    <row r="376" spans="1:15" s="178" customFormat="1" ht="31.5" customHeight="1" x14ac:dyDescent="0.2">
      <c r="A376" s="220">
        <v>356</v>
      </c>
      <c r="B376" s="168" t="s">
        <v>309</v>
      </c>
      <c r="C376" s="169"/>
      <c r="D376" s="170"/>
      <c r="E376" s="171"/>
      <c r="F376" s="172"/>
      <c r="G376" s="173"/>
      <c r="H376" s="174" t="s">
        <v>310</v>
      </c>
      <c r="I376" s="175"/>
      <c r="J376" s="175"/>
      <c r="K376" s="176"/>
      <c r="L376" s="176"/>
      <c r="M376" s="177"/>
      <c r="O376" s="179"/>
    </row>
    <row r="377" spans="1:15" s="178" customFormat="1" ht="93.75" customHeight="1" x14ac:dyDescent="0.2">
      <c r="A377" s="220">
        <v>357</v>
      </c>
      <c r="B377" s="168" t="str">
        <f t="shared" si="30"/>
        <v>İSVEÇ--</v>
      </c>
      <c r="C377" s="169"/>
      <c r="D377" s="170"/>
      <c r="E377" s="171"/>
      <c r="F377" s="172"/>
      <c r="G377" s="173"/>
      <c r="H377" s="174" t="s">
        <v>310</v>
      </c>
      <c r="I377" s="175"/>
      <c r="J377" s="175"/>
      <c r="K377" s="176"/>
      <c r="L377" s="176"/>
      <c r="M377" s="177"/>
      <c r="O377" s="179"/>
    </row>
    <row r="378" spans="1:15" s="190" customFormat="1" ht="31.5" customHeight="1" x14ac:dyDescent="0.2">
      <c r="A378" s="220">
        <v>358</v>
      </c>
      <c r="B378" s="180" t="str">
        <f t="shared" si="30"/>
        <v>100M--</v>
      </c>
      <c r="C378" s="181"/>
      <c r="D378" s="182"/>
      <c r="E378" s="183"/>
      <c r="F378" s="184"/>
      <c r="G378" s="185"/>
      <c r="H378" s="186" t="s">
        <v>132</v>
      </c>
      <c r="I378" s="187"/>
      <c r="J378" s="187"/>
      <c r="K378" s="188"/>
      <c r="L378" s="188"/>
      <c r="M378" s="189"/>
      <c r="O378" s="191"/>
    </row>
    <row r="379" spans="1:15" s="190" customFormat="1" ht="31.5" customHeight="1" x14ac:dyDescent="0.2">
      <c r="A379" s="220">
        <v>359</v>
      </c>
      <c r="B379" s="180" t="str">
        <f t="shared" si="30"/>
        <v>200M--</v>
      </c>
      <c r="C379" s="181"/>
      <c r="D379" s="182"/>
      <c r="E379" s="183"/>
      <c r="F379" s="184"/>
      <c r="G379" s="185"/>
      <c r="H379" s="186" t="s">
        <v>91</v>
      </c>
      <c r="I379" s="187"/>
      <c r="J379" s="187"/>
      <c r="K379" s="188"/>
      <c r="L379" s="188"/>
      <c r="M379" s="189"/>
      <c r="O379" s="191"/>
    </row>
    <row r="380" spans="1:15" s="190" customFormat="1" ht="31.5" customHeight="1" x14ac:dyDescent="0.2">
      <c r="A380" s="220">
        <v>360</v>
      </c>
      <c r="B380" s="180" t="str">
        <f t="shared" si="30"/>
        <v>400M--</v>
      </c>
      <c r="C380" s="181"/>
      <c r="D380" s="182"/>
      <c r="E380" s="183"/>
      <c r="F380" s="184"/>
      <c r="G380" s="185"/>
      <c r="H380" s="186" t="s">
        <v>92</v>
      </c>
      <c r="I380" s="187"/>
      <c r="J380" s="187"/>
      <c r="K380" s="188"/>
      <c r="L380" s="188"/>
      <c r="M380" s="189"/>
      <c r="O380" s="191"/>
    </row>
    <row r="381" spans="1:15" s="190" customFormat="1" ht="31.5" customHeight="1" x14ac:dyDescent="0.2">
      <c r="A381" s="220">
        <v>361</v>
      </c>
      <c r="B381" s="180" t="str">
        <f t="shared" si="30"/>
        <v>800M--</v>
      </c>
      <c r="C381" s="181"/>
      <c r="D381" s="182"/>
      <c r="E381" s="183"/>
      <c r="F381" s="184"/>
      <c r="G381" s="185"/>
      <c r="H381" s="186" t="s">
        <v>61</v>
      </c>
      <c r="I381" s="187"/>
      <c r="J381" s="187"/>
      <c r="K381" s="188"/>
      <c r="L381" s="188"/>
      <c r="M381" s="189"/>
      <c r="O381" s="191"/>
    </row>
    <row r="382" spans="1:15" s="190" customFormat="1" ht="31.5" customHeight="1" x14ac:dyDescent="0.2">
      <c r="A382" s="220">
        <v>362</v>
      </c>
      <c r="B382" s="180" t="str">
        <f t="shared" si="30"/>
        <v>1500M--</v>
      </c>
      <c r="C382" s="181"/>
      <c r="D382" s="182"/>
      <c r="E382" s="183"/>
      <c r="F382" s="184"/>
      <c r="G382" s="185"/>
      <c r="H382" s="186" t="s">
        <v>83</v>
      </c>
      <c r="I382" s="187"/>
      <c r="J382" s="187"/>
      <c r="K382" s="188"/>
      <c r="L382" s="188"/>
      <c r="M382" s="189"/>
      <c r="O382" s="191"/>
    </row>
    <row r="383" spans="1:15" s="190" customFormat="1" ht="31.5" customHeight="1" x14ac:dyDescent="0.2">
      <c r="A383" s="220"/>
      <c r="B383" s="180" t="str">
        <f t="shared" si="30"/>
        <v>3000M--</v>
      </c>
      <c r="C383" s="181"/>
      <c r="D383" s="182"/>
      <c r="E383" s="183"/>
      <c r="F383" s="184"/>
      <c r="G383" s="185"/>
      <c r="H383" s="186" t="s">
        <v>98</v>
      </c>
      <c r="I383" s="187"/>
      <c r="J383" s="187"/>
      <c r="K383" s="188"/>
      <c r="L383" s="188"/>
      <c r="M383" s="189"/>
      <c r="O383" s="191"/>
    </row>
    <row r="384" spans="1:15" s="190" customFormat="1" ht="31.5" customHeight="1" x14ac:dyDescent="0.2">
      <c r="A384" s="220">
        <v>363</v>
      </c>
      <c r="B384" s="180" t="str">
        <f t="shared" si="30"/>
        <v>110M.ENG--</v>
      </c>
      <c r="C384" s="181"/>
      <c r="D384" s="182"/>
      <c r="E384" s="183"/>
      <c r="F384" s="184"/>
      <c r="G384" s="185"/>
      <c r="H384" s="186" t="s">
        <v>273</v>
      </c>
      <c r="I384" s="187"/>
      <c r="J384" s="187"/>
      <c r="K384" s="188"/>
      <c r="L384" s="188"/>
      <c r="M384" s="189"/>
      <c r="O384" s="191"/>
    </row>
    <row r="385" spans="1:15" s="190" customFormat="1" ht="31.5" customHeight="1" x14ac:dyDescent="0.2">
      <c r="A385" s="220">
        <v>364</v>
      </c>
      <c r="B385" s="180" t="str">
        <f t="shared" si="30"/>
        <v>300M.ENG--</v>
      </c>
      <c r="C385" s="181"/>
      <c r="D385" s="182"/>
      <c r="E385" s="183"/>
      <c r="F385" s="184"/>
      <c r="G385" s="185"/>
      <c r="H385" s="186" t="s">
        <v>254</v>
      </c>
      <c r="I385" s="187"/>
      <c r="J385" s="187"/>
      <c r="K385" s="188"/>
      <c r="L385" s="188"/>
      <c r="M385" s="189"/>
      <c r="O385" s="191"/>
    </row>
    <row r="386" spans="1:15" s="190" customFormat="1" ht="31.5" customHeight="1" x14ac:dyDescent="0.2">
      <c r="A386" s="220">
        <v>365</v>
      </c>
      <c r="B386" s="180" t="str">
        <f t="shared" ref="B386:B392" si="32">CONCATENATE(H386,"-",M386)</f>
        <v>YÜKSEK-</v>
      </c>
      <c r="C386" s="181"/>
      <c r="D386" s="182"/>
      <c r="E386" s="183"/>
      <c r="F386" s="184"/>
      <c r="G386" s="185"/>
      <c r="H386" s="186" t="s">
        <v>28</v>
      </c>
      <c r="I386" s="187"/>
      <c r="J386" s="187"/>
      <c r="K386" s="188"/>
      <c r="L386" s="188"/>
      <c r="M386" s="189"/>
      <c r="O386" s="191"/>
    </row>
    <row r="387" spans="1:15" s="190" customFormat="1" ht="31.5" customHeight="1" x14ac:dyDescent="0.2">
      <c r="A387" s="220">
        <v>366</v>
      </c>
      <c r="B387" s="180" t="str">
        <f t="shared" si="32"/>
        <v>SIRIK-</v>
      </c>
      <c r="C387" s="181"/>
      <c r="D387" s="182"/>
      <c r="E387" s="183"/>
      <c r="F387" s="184"/>
      <c r="G387" s="185"/>
      <c r="H387" s="186" t="s">
        <v>93</v>
      </c>
      <c r="I387" s="187"/>
      <c r="J387" s="187"/>
      <c r="K387" s="188"/>
      <c r="L387" s="188"/>
      <c r="M387" s="189"/>
      <c r="O387" s="191"/>
    </row>
    <row r="388" spans="1:15" s="190" customFormat="1" ht="31.5" customHeight="1" x14ac:dyDescent="0.2">
      <c r="A388" s="220">
        <v>367</v>
      </c>
      <c r="B388" s="180" t="str">
        <f t="shared" si="32"/>
        <v>UZUN-</v>
      </c>
      <c r="C388" s="181"/>
      <c r="D388" s="182"/>
      <c r="E388" s="183"/>
      <c r="F388" s="184"/>
      <c r="G388" s="185"/>
      <c r="H388" s="186" t="s">
        <v>27</v>
      </c>
      <c r="I388" s="187"/>
      <c r="J388" s="187"/>
      <c r="K388" s="188"/>
      <c r="L388" s="188"/>
      <c r="M388" s="189"/>
      <c r="O388" s="191"/>
    </row>
    <row r="389" spans="1:15" s="190" customFormat="1" ht="31.5" customHeight="1" x14ac:dyDescent="0.2">
      <c r="A389" s="220">
        <v>368</v>
      </c>
      <c r="B389" s="180" t="str">
        <f t="shared" si="32"/>
        <v>ÜÇADIM-</v>
      </c>
      <c r="C389" s="181"/>
      <c r="D389" s="182"/>
      <c r="E389" s="183"/>
      <c r="F389" s="184"/>
      <c r="G389" s="185"/>
      <c r="H389" s="186" t="s">
        <v>255</v>
      </c>
      <c r="I389" s="187"/>
      <c r="J389" s="187"/>
      <c r="K389" s="188"/>
      <c r="L389" s="188"/>
      <c r="M389" s="189"/>
      <c r="O389" s="191"/>
    </row>
    <row r="390" spans="1:15" s="190" customFormat="1" ht="31.5" customHeight="1" x14ac:dyDescent="0.2">
      <c r="A390" s="220">
        <v>369</v>
      </c>
      <c r="B390" s="180" t="str">
        <f t="shared" si="32"/>
        <v>DİSK-</v>
      </c>
      <c r="C390" s="181"/>
      <c r="D390" s="182"/>
      <c r="E390" s="183"/>
      <c r="F390" s="184"/>
      <c r="G390" s="185"/>
      <c r="H390" s="186" t="s">
        <v>85</v>
      </c>
      <c r="I390" s="187"/>
      <c r="J390" s="187"/>
      <c r="K390" s="188"/>
      <c r="L390" s="188"/>
      <c r="M390" s="189"/>
      <c r="O390" s="191"/>
    </row>
    <row r="391" spans="1:15" s="190" customFormat="1" ht="31.5" customHeight="1" x14ac:dyDescent="0.2">
      <c r="A391" s="220">
        <v>370</v>
      </c>
      <c r="B391" s="180" t="str">
        <f t="shared" si="32"/>
        <v>CİRİT-</v>
      </c>
      <c r="C391" s="181"/>
      <c r="D391" s="182"/>
      <c r="E391" s="183"/>
      <c r="F391" s="184"/>
      <c r="G391" s="185"/>
      <c r="H391" s="186" t="s">
        <v>86</v>
      </c>
      <c r="I391" s="187"/>
      <c r="J391" s="187"/>
      <c r="K391" s="188"/>
      <c r="L391" s="188"/>
      <c r="M391" s="189"/>
      <c r="O391" s="191"/>
    </row>
    <row r="392" spans="1:15" s="190" customFormat="1" ht="31.5" customHeight="1" x14ac:dyDescent="0.2">
      <c r="A392" s="220">
        <v>371</v>
      </c>
      <c r="B392" s="180" t="str">
        <f t="shared" si="32"/>
        <v>GÜLLE-</v>
      </c>
      <c r="C392" s="181"/>
      <c r="D392" s="182"/>
      <c r="E392" s="183"/>
      <c r="F392" s="184"/>
      <c r="G392" s="185"/>
      <c r="H392" s="186" t="s">
        <v>84</v>
      </c>
      <c r="I392" s="187"/>
      <c r="J392" s="187"/>
      <c r="K392" s="188"/>
      <c r="L392" s="188"/>
      <c r="M392" s="189"/>
      <c r="O392" s="191"/>
    </row>
    <row r="393" spans="1:15" s="190" customFormat="1" ht="31.5" customHeight="1" x14ac:dyDescent="0.2">
      <c r="A393" s="220">
        <v>372</v>
      </c>
      <c r="B393" s="180" t="s">
        <v>309</v>
      </c>
      <c r="C393" s="181"/>
      <c r="D393" s="182"/>
      <c r="E393" s="183"/>
      <c r="F393" s="184"/>
      <c r="G393" s="185"/>
      <c r="H393" s="186" t="s">
        <v>310</v>
      </c>
      <c r="I393" s="187"/>
      <c r="J393" s="187"/>
      <c r="K393" s="188"/>
      <c r="L393" s="188"/>
      <c r="M393" s="189"/>
      <c r="O393" s="191"/>
    </row>
    <row r="394" spans="1:15" s="190" customFormat="1" ht="31.5" customHeight="1" x14ac:dyDescent="0.2">
      <c r="A394" s="220">
        <v>373</v>
      </c>
      <c r="B394" s="180" t="s">
        <v>309</v>
      </c>
      <c r="C394" s="181"/>
      <c r="D394" s="182"/>
      <c r="E394" s="183"/>
      <c r="F394" s="184"/>
      <c r="G394" s="185"/>
      <c r="H394" s="186" t="s">
        <v>310</v>
      </c>
      <c r="I394" s="187"/>
      <c r="J394" s="187"/>
      <c r="K394" s="188"/>
      <c r="L394" s="188"/>
      <c r="M394" s="189"/>
      <c r="O394" s="191"/>
    </row>
    <row r="395" spans="1:15" s="190" customFormat="1" ht="31.5" customHeight="1" x14ac:dyDescent="0.2">
      <c r="A395" s="220">
        <v>374</v>
      </c>
      <c r="B395" s="180" t="s">
        <v>309</v>
      </c>
      <c r="C395" s="181"/>
      <c r="D395" s="182"/>
      <c r="E395" s="183"/>
      <c r="F395" s="184"/>
      <c r="G395" s="185"/>
      <c r="H395" s="186" t="s">
        <v>310</v>
      </c>
      <c r="I395" s="187"/>
      <c r="J395" s="187"/>
      <c r="K395" s="188"/>
      <c r="L395" s="188"/>
      <c r="M395" s="189"/>
      <c r="O395" s="191"/>
    </row>
    <row r="396" spans="1:15" s="190" customFormat="1" ht="31.5" customHeight="1" x14ac:dyDescent="0.2">
      <c r="A396" s="220">
        <v>375</v>
      </c>
      <c r="B396" s="180" t="s">
        <v>309</v>
      </c>
      <c r="C396" s="181"/>
      <c r="D396" s="182"/>
      <c r="E396" s="183"/>
      <c r="F396" s="184"/>
      <c r="G396" s="185"/>
      <c r="H396" s="186" t="s">
        <v>310</v>
      </c>
      <c r="I396" s="187"/>
      <c r="J396" s="187"/>
      <c r="K396" s="188"/>
      <c r="L396" s="188"/>
      <c r="M396" s="189"/>
      <c r="O396" s="191"/>
    </row>
    <row r="397" spans="1:15" s="190" customFormat="1" ht="31.5" customHeight="1" x14ac:dyDescent="0.2">
      <c r="A397" s="220">
        <v>376</v>
      </c>
      <c r="B397" s="180" t="s">
        <v>309</v>
      </c>
      <c r="C397" s="181"/>
      <c r="D397" s="182"/>
      <c r="E397" s="183"/>
      <c r="F397" s="184"/>
      <c r="G397" s="185"/>
      <c r="H397" s="186" t="s">
        <v>310</v>
      </c>
      <c r="I397" s="187"/>
      <c r="J397" s="187"/>
      <c r="K397" s="188"/>
      <c r="L397" s="188"/>
      <c r="M397" s="189"/>
      <c r="O397" s="191"/>
    </row>
    <row r="398" spans="1:15" s="190" customFormat="1" ht="31.5" customHeight="1" x14ac:dyDescent="0.2">
      <c r="A398" s="220">
        <v>377</v>
      </c>
      <c r="B398" s="180" t="s">
        <v>309</v>
      </c>
      <c r="C398" s="181"/>
      <c r="D398" s="182"/>
      <c r="E398" s="183"/>
      <c r="F398" s="184"/>
      <c r="G398" s="185"/>
      <c r="H398" s="186" t="s">
        <v>310</v>
      </c>
      <c r="I398" s="187"/>
      <c r="J398" s="187"/>
      <c r="K398" s="188"/>
      <c r="L398" s="188"/>
      <c r="M398" s="189"/>
      <c r="O398" s="191"/>
    </row>
    <row r="399" spans="1:15" s="190" customFormat="1" ht="93.75" customHeight="1" x14ac:dyDescent="0.2">
      <c r="A399" s="220">
        <v>378</v>
      </c>
      <c r="B399" s="180" t="str">
        <f t="shared" si="30"/>
        <v>İSVEÇ--</v>
      </c>
      <c r="C399" s="181"/>
      <c r="D399" s="182"/>
      <c r="E399" s="183"/>
      <c r="F399" s="184"/>
      <c r="G399" s="185"/>
      <c r="H399" s="186" t="s">
        <v>310</v>
      </c>
      <c r="I399" s="187"/>
      <c r="J399" s="187"/>
      <c r="K399" s="188"/>
      <c r="L399" s="188"/>
      <c r="M399" s="189"/>
      <c r="O399" s="191"/>
    </row>
    <row r="400" spans="1:15" s="178" customFormat="1" ht="31.5" customHeight="1" x14ac:dyDescent="0.2">
      <c r="A400" s="220">
        <v>379</v>
      </c>
      <c r="B400" s="168" t="str">
        <f t="shared" si="30"/>
        <v>100M--</v>
      </c>
      <c r="C400" s="169"/>
      <c r="D400" s="170"/>
      <c r="E400" s="171"/>
      <c r="F400" s="172"/>
      <c r="G400" s="173"/>
      <c r="H400" s="174" t="s">
        <v>132</v>
      </c>
      <c r="I400" s="175"/>
      <c r="J400" s="175"/>
      <c r="K400" s="176"/>
      <c r="L400" s="176"/>
      <c r="M400" s="177"/>
      <c r="O400" s="179"/>
    </row>
    <row r="401" spans="1:15" s="178" customFormat="1" ht="31.5" customHeight="1" x14ac:dyDescent="0.2">
      <c r="A401" s="220">
        <v>380</v>
      </c>
      <c r="B401" s="168" t="str">
        <f t="shared" si="30"/>
        <v>200M--</v>
      </c>
      <c r="C401" s="169"/>
      <c r="D401" s="170"/>
      <c r="E401" s="171"/>
      <c r="F401" s="172"/>
      <c r="G401" s="173"/>
      <c r="H401" s="174" t="s">
        <v>91</v>
      </c>
      <c r="I401" s="175"/>
      <c r="J401" s="175"/>
      <c r="K401" s="176"/>
      <c r="L401" s="176"/>
      <c r="M401" s="177"/>
      <c r="O401" s="179"/>
    </row>
    <row r="402" spans="1:15" s="178" customFormat="1" ht="31.5" customHeight="1" x14ac:dyDescent="0.2">
      <c r="A402" s="220">
        <v>381</v>
      </c>
      <c r="B402" s="168" t="str">
        <f t="shared" si="30"/>
        <v>400M--</v>
      </c>
      <c r="C402" s="169"/>
      <c r="D402" s="170"/>
      <c r="E402" s="171"/>
      <c r="F402" s="172"/>
      <c r="G402" s="173"/>
      <c r="H402" s="174" t="s">
        <v>92</v>
      </c>
      <c r="I402" s="175"/>
      <c r="J402" s="175"/>
      <c r="K402" s="176"/>
      <c r="L402" s="176"/>
      <c r="M402" s="177"/>
      <c r="O402" s="179"/>
    </row>
    <row r="403" spans="1:15" s="178" customFormat="1" ht="31.5" customHeight="1" x14ac:dyDescent="0.2">
      <c r="A403" s="220">
        <v>382</v>
      </c>
      <c r="B403" s="168" t="str">
        <f t="shared" si="30"/>
        <v>800M--</v>
      </c>
      <c r="C403" s="169"/>
      <c r="D403" s="170"/>
      <c r="E403" s="171"/>
      <c r="F403" s="172"/>
      <c r="G403" s="173"/>
      <c r="H403" s="174" t="s">
        <v>61</v>
      </c>
      <c r="I403" s="175"/>
      <c r="J403" s="175"/>
      <c r="K403" s="176"/>
      <c r="L403" s="176"/>
      <c r="M403" s="177"/>
      <c r="O403" s="179"/>
    </row>
    <row r="404" spans="1:15" s="178" customFormat="1" ht="31.5" customHeight="1" x14ac:dyDescent="0.2">
      <c r="A404" s="220">
        <v>383</v>
      </c>
      <c r="B404" s="168" t="str">
        <f t="shared" si="30"/>
        <v>1500M--</v>
      </c>
      <c r="C404" s="169"/>
      <c r="D404" s="170"/>
      <c r="E404" s="171"/>
      <c r="F404" s="172"/>
      <c r="G404" s="173"/>
      <c r="H404" s="174" t="s">
        <v>83</v>
      </c>
      <c r="I404" s="175"/>
      <c r="J404" s="175"/>
      <c r="K404" s="176"/>
      <c r="L404" s="176"/>
      <c r="M404" s="177"/>
      <c r="O404" s="179"/>
    </row>
    <row r="405" spans="1:15" s="178" customFormat="1" ht="31.5" customHeight="1" x14ac:dyDescent="0.2">
      <c r="A405" s="220">
        <v>384</v>
      </c>
      <c r="B405" s="168" t="str">
        <f t="shared" si="30"/>
        <v>3000M--</v>
      </c>
      <c r="C405" s="169"/>
      <c r="D405" s="170"/>
      <c r="E405" s="171"/>
      <c r="F405" s="172"/>
      <c r="G405" s="173"/>
      <c r="H405" s="174" t="s">
        <v>98</v>
      </c>
      <c r="I405" s="175"/>
      <c r="J405" s="175"/>
      <c r="K405" s="176"/>
      <c r="L405" s="176"/>
      <c r="M405" s="177"/>
      <c r="O405" s="179"/>
    </row>
    <row r="406" spans="1:15" s="178" customFormat="1" ht="31.5" customHeight="1" x14ac:dyDescent="0.2">
      <c r="A406" s="220"/>
      <c r="B406" s="168" t="str">
        <f>CONCATENATE(H406,"-",K406,"-",L406)</f>
        <v>110M.ENG--</v>
      </c>
      <c r="C406" s="169"/>
      <c r="D406" s="170"/>
      <c r="E406" s="171"/>
      <c r="F406" s="172"/>
      <c r="G406" s="173"/>
      <c r="H406" s="174" t="s">
        <v>273</v>
      </c>
      <c r="I406" s="175"/>
      <c r="J406" s="175"/>
      <c r="K406" s="176"/>
      <c r="L406" s="176"/>
      <c r="M406" s="177"/>
      <c r="O406" s="179"/>
    </row>
    <row r="407" spans="1:15" s="178" customFormat="1" ht="31.5" customHeight="1" x14ac:dyDescent="0.2">
      <c r="A407" s="220">
        <v>385</v>
      </c>
      <c r="B407" s="168" t="str">
        <f>CONCATENATE(H407,"-",K407,"-",L407)</f>
        <v>300M.ENG--</v>
      </c>
      <c r="C407" s="169"/>
      <c r="D407" s="170"/>
      <c r="E407" s="171"/>
      <c r="F407" s="172"/>
      <c r="G407" s="173"/>
      <c r="H407" s="174" t="s">
        <v>254</v>
      </c>
      <c r="I407" s="175"/>
      <c r="J407" s="175"/>
      <c r="K407" s="176"/>
      <c r="L407" s="176"/>
      <c r="M407" s="177"/>
      <c r="O407" s="179"/>
    </row>
    <row r="408" spans="1:15" s="178" customFormat="1" ht="31.5" customHeight="1" x14ac:dyDescent="0.2">
      <c r="A408" s="220">
        <v>386</v>
      </c>
      <c r="B408" s="168" t="str">
        <f t="shared" ref="B408:B414" si="33">CONCATENATE(H408,"-",M408)</f>
        <v>YÜKSEK-</v>
      </c>
      <c r="C408" s="169"/>
      <c r="D408" s="170"/>
      <c r="E408" s="171"/>
      <c r="F408" s="172"/>
      <c r="G408" s="173"/>
      <c r="H408" s="174" t="s">
        <v>28</v>
      </c>
      <c r="I408" s="175"/>
      <c r="J408" s="175"/>
      <c r="K408" s="176"/>
      <c r="L408" s="176"/>
      <c r="M408" s="177"/>
      <c r="O408" s="179"/>
    </row>
    <row r="409" spans="1:15" s="178" customFormat="1" ht="31.5" customHeight="1" x14ac:dyDescent="0.2">
      <c r="A409" s="220">
        <v>387</v>
      </c>
      <c r="B409" s="168" t="str">
        <f t="shared" si="33"/>
        <v>SIRIK-</v>
      </c>
      <c r="C409" s="169"/>
      <c r="D409" s="170"/>
      <c r="E409" s="171"/>
      <c r="F409" s="172"/>
      <c r="G409" s="173"/>
      <c r="H409" s="174" t="s">
        <v>93</v>
      </c>
      <c r="I409" s="175"/>
      <c r="J409" s="175"/>
      <c r="K409" s="176"/>
      <c r="L409" s="176"/>
      <c r="M409" s="177"/>
      <c r="O409" s="179"/>
    </row>
    <row r="410" spans="1:15" s="178" customFormat="1" ht="31.5" customHeight="1" x14ac:dyDescent="0.2">
      <c r="A410" s="220">
        <v>388</v>
      </c>
      <c r="B410" s="168" t="str">
        <f t="shared" si="33"/>
        <v>UZUN-</v>
      </c>
      <c r="C410" s="169"/>
      <c r="D410" s="170"/>
      <c r="E410" s="171"/>
      <c r="F410" s="172"/>
      <c r="G410" s="173"/>
      <c r="H410" s="174" t="s">
        <v>27</v>
      </c>
      <c r="I410" s="175"/>
      <c r="J410" s="175"/>
      <c r="K410" s="176"/>
      <c r="L410" s="176"/>
      <c r="M410" s="177"/>
      <c r="O410" s="179"/>
    </row>
    <row r="411" spans="1:15" s="178" customFormat="1" ht="31.5" customHeight="1" x14ac:dyDescent="0.2">
      <c r="A411" s="220">
        <v>389</v>
      </c>
      <c r="B411" s="168" t="str">
        <f t="shared" si="33"/>
        <v>ÜÇADIM-</v>
      </c>
      <c r="C411" s="169"/>
      <c r="D411" s="170"/>
      <c r="E411" s="171"/>
      <c r="F411" s="172"/>
      <c r="G411" s="173"/>
      <c r="H411" s="174" t="s">
        <v>255</v>
      </c>
      <c r="I411" s="175"/>
      <c r="J411" s="175"/>
      <c r="K411" s="176"/>
      <c r="L411" s="176"/>
      <c r="M411" s="177"/>
      <c r="O411" s="179"/>
    </row>
    <row r="412" spans="1:15" s="178" customFormat="1" ht="31.5" customHeight="1" x14ac:dyDescent="0.2">
      <c r="A412" s="220">
        <v>390</v>
      </c>
      <c r="B412" s="168" t="str">
        <f t="shared" si="33"/>
        <v>DİSK-</v>
      </c>
      <c r="C412" s="169"/>
      <c r="D412" s="170"/>
      <c r="E412" s="171"/>
      <c r="F412" s="172"/>
      <c r="G412" s="173"/>
      <c r="H412" s="174" t="s">
        <v>85</v>
      </c>
      <c r="I412" s="175"/>
      <c r="J412" s="175"/>
      <c r="K412" s="176"/>
      <c r="L412" s="176"/>
      <c r="M412" s="177"/>
      <c r="O412" s="179"/>
    </row>
    <row r="413" spans="1:15" s="178" customFormat="1" ht="31.5" customHeight="1" x14ac:dyDescent="0.2">
      <c r="A413" s="220">
        <v>391</v>
      </c>
      <c r="B413" s="168" t="str">
        <f t="shared" si="33"/>
        <v>CİRİT-</v>
      </c>
      <c r="C413" s="169"/>
      <c r="D413" s="170"/>
      <c r="E413" s="171"/>
      <c r="F413" s="172"/>
      <c r="G413" s="173"/>
      <c r="H413" s="174" t="s">
        <v>86</v>
      </c>
      <c r="I413" s="175"/>
      <c r="J413" s="175"/>
      <c r="K413" s="176"/>
      <c r="L413" s="176"/>
      <c r="M413" s="177"/>
      <c r="O413" s="179"/>
    </row>
    <row r="414" spans="1:15" s="178" customFormat="1" ht="31.5" customHeight="1" x14ac:dyDescent="0.2">
      <c r="A414" s="220">
        <v>392</v>
      </c>
      <c r="B414" s="168" t="str">
        <f t="shared" si="33"/>
        <v>GÜLLE-</v>
      </c>
      <c r="C414" s="169"/>
      <c r="D414" s="170"/>
      <c r="E414" s="171"/>
      <c r="F414" s="172"/>
      <c r="G414" s="173"/>
      <c r="H414" s="174" t="s">
        <v>84</v>
      </c>
      <c r="I414" s="175"/>
      <c r="J414" s="175"/>
      <c r="K414" s="176"/>
      <c r="L414" s="176"/>
      <c r="M414" s="177"/>
      <c r="O414" s="179"/>
    </row>
    <row r="415" spans="1:15" s="178" customFormat="1" ht="31.5" customHeight="1" x14ac:dyDescent="0.2">
      <c r="A415" s="220">
        <v>393</v>
      </c>
      <c r="B415" s="168" t="s">
        <v>309</v>
      </c>
      <c r="C415" s="169"/>
      <c r="D415" s="170"/>
      <c r="E415" s="171"/>
      <c r="F415" s="172"/>
      <c r="G415" s="173"/>
      <c r="H415" s="174" t="s">
        <v>310</v>
      </c>
      <c r="I415" s="175"/>
      <c r="J415" s="175"/>
      <c r="K415" s="176"/>
      <c r="L415" s="176"/>
      <c r="M415" s="177"/>
      <c r="O415" s="179"/>
    </row>
    <row r="416" spans="1:15" s="178" customFormat="1" ht="31.5" customHeight="1" x14ac:dyDescent="0.2">
      <c r="A416" s="220">
        <v>394</v>
      </c>
      <c r="B416" s="168" t="s">
        <v>309</v>
      </c>
      <c r="C416" s="169"/>
      <c r="D416" s="170"/>
      <c r="E416" s="171"/>
      <c r="F416" s="172"/>
      <c r="G416" s="173"/>
      <c r="H416" s="174" t="s">
        <v>310</v>
      </c>
      <c r="I416" s="175"/>
      <c r="J416" s="175"/>
      <c r="K416" s="176"/>
      <c r="L416" s="176"/>
      <c r="M416" s="177"/>
      <c r="O416" s="179"/>
    </row>
    <row r="417" spans="1:15" s="178" customFormat="1" ht="31.5" customHeight="1" x14ac:dyDescent="0.2">
      <c r="A417" s="220">
        <v>395</v>
      </c>
      <c r="B417" s="168" t="s">
        <v>309</v>
      </c>
      <c r="C417" s="169"/>
      <c r="D417" s="170"/>
      <c r="E417" s="171"/>
      <c r="F417" s="172"/>
      <c r="G417" s="173"/>
      <c r="H417" s="174" t="s">
        <v>310</v>
      </c>
      <c r="I417" s="175"/>
      <c r="J417" s="175"/>
      <c r="K417" s="176"/>
      <c r="L417" s="176"/>
      <c r="M417" s="177"/>
      <c r="O417" s="179"/>
    </row>
    <row r="418" spans="1:15" s="178" customFormat="1" ht="31.5" customHeight="1" x14ac:dyDescent="0.2">
      <c r="A418" s="220">
        <v>396</v>
      </c>
      <c r="B418" s="168" t="s">
        <v>309</v>
      </c>
      <c r="C418" s="169"/>
      <c r="D418" s="170"/>
      <c r="E418" s="171"/>
      <c r="F418" s="172"/>
      <c r="G418" s="173"/>
      <c r="H418" s="174" t="s">
        <v>310</v>
      </c>
      <c r="I418" s="175"/>
      <c r="J418" s="175"/>
      <c r="K418" s="176"/>
      <c r="L418" s="176"/>
      <c r="M418" s="177"/>
      <c r="O418" s="179"/>
    </row>
    <row r="419" spans="1:15" s="178" customFormat="1" ht="31.5" customHeight="1" x14ac:dyDescent="0.2">
      <c r="A419" s="220">
        <v>397</v>
      </c>
      <c r="B419" s="168" t="s">
        <v>309</v>
      </c>
      <c r="C419" s="169"/>
      <c r="D419" s="170"/>
      <c r="E419" s="171"/>
      <c r="F419" s="172"/>
      <c r="G419" s="173"/>
      <c r="H419" s="174" t="s">
        <v>310</v>
      </c>
      <c r="I419" s="175"/>
      <c r="J419" s="175"/>
      <c r="K419" s="176"/>
      <c r="L419" s="176"/>
      <c r="M419" s="177"/>
      <c r="O419" s="179"/>
    </row>
    <row r="420" spans="1:15" s="178" customFormat="1" ht="31.5" customHeight="1" x14ac:dyDescent="0.2">
      <c r="A420" s="220">
        <v>398</v>
      </c>
      <c r="B420" s="168" t="s">
        <v>309</v>
      </c>
      <c r="C420" s="169"/>
      <c r="D420" s="170"/>
      <c r="E420" s="171"/>
      <c r="F420" s="172"/>
      <c r="G420" s="173"/>
      <c r="H420" s="174" t="s">
        <v>310</v>
      </c>
      <c r="I420" s="175"/>
      <c r="J420" s="175"/>
      <c r="K420" s="176"/>
      <c r="L420" s="176"/>
      <c r="M420" s="177"/>
      <c r="O420" s="179"/>
    </row>
    <row r="421" spans="1:15" s="178" customFormat="1" ht="93.75" customHeight="1" x14ac:dyDescent="0.2">
      <c r="A421" s="220">
        <v>399</v>
      </c>
      <c r="B421" s="168" t="str">
        <f t="shared" ref="B421:B473" si="34">CONCATENATE(H421,"-",K421,"-",L421)</f>
        <v>İSVEÇ--</v>
      </c>
      <c r="C421" s="169"/>
      <c r="D421" s="170"/>
      <c r="E421" s="171"/>
      <c r="F421" s="172"/>
      <c r="G421" s="173"/>
      <c r="H421" s="174" t="s">
        <v>310</v>
      </c>
      <c r="I421" s="175"/>
      <c r="J421" s="175"/>
      <c r="K421" s="176"/>
      <c r="L421" s="176"/>
      <c r="M421" s="177"/>
      <c r="O421" s="179"/>
    </row>
    <row r="422" spans="1:15" s="190" customFormat="1" ht="31.5" customHeight="1" x14ac:dyDescent="0.2">
      <c r="A422" s="220">
        <v>400</v>
      </c>
      <c r="B422" s="180" t="str">
        <f t="shared" si="34"/>
        <v>100M--</v>
      </c>
      <c r="C422" s="181"/>
      <c r="D422" s="182"/>
      <c r="E422" s="183"/>
      <c r="F422" s="184"/>
      <c r="G422" s="185"/>
      <c r="H422" s="186" t="s">
        <v>132</v>
      </c>
      <c r="I422" s="187"/>
      <c r="J422" s="187"/>
      <c r="K422" s="188"/>
      <c r="L422" s="188"/>
      <c r="M422" s="189"/>
      <c r="O422" s="191"/>
    </row>
    <row r="423" spans="1:15" s="190" customFormat="1" ht="31.5" customHeight="1" x14ac:dyDescent="0.2">
      <c r="A423" s="220">
        <v>401</v>
      </c>
      <c r="B423" s="180" t="str">
        <f t="shared" si="34"/>
        <v>200M--</v>
      </c>
      <c r="C423" s="181"/>
      <c r="D423" s="182"/>
      <c r="E423" s="183"/>
      <c r="F423" s="184"/>
      <c r="G423" s="185"/>
      <c r="H423" s="186" t="s">
        <v>91</v>
      </c>
      <c r="I423" s="187"/>
      <c r="J423" s="187"/>
      <c r="K423" s="188"/>
      <c r="L423" s="188"/>
      <c r="M423" s="189"/>
      <c r="O423" s="191"/>
    </row>
    <row r="424" spans="1:15" s="190" customFormat="1" ht="31.5" customHeight="1" x14ac:dyDescent="0.2">
      <c r="A424" s="220">
        <v>402</v>
      </c>
      <c r="B424" s="180" t="str">
        <f t="shared" si="34"/>
        <v>400M--</v>
      </c>
      <c r="C424" s="181"/>
      <c r="D424" s="182"/>
      <c r="E424" s="183"/>
      <c r="F424" s="184"/>
      <c r="G424" s="185"/>
      <c r="H424" s="186" t="s">
        <v>92</v>
      </c>
      <c r="I424" s="187"/>
      <c r="J424" s="187"/>
      <c r="K424" s="188"/>
      <c r="L424" s="188"/>
      <c r="M424" s="189"/>
      <c r="O424" s="191"/>
    </row>
    <row r="425" spans="1:15" s="190" customFormat="1" ht="31.5" customHeight="1" x14ac:dyDescent="0.2">
      <c r="A425" s="220">
        <v>403</v>
      </c>
      <c r="B425" s="180" t="str">
        <f t="shared" si="34"/>
        <v>800M--</v>
      </c>
      <c r="C425" s="181"/>
      <c r="D425" s="182"/>
      <c r="E425" s="183"/>
      <c r="F425" s="184"/>
      <c r="G425" s="185"/>
      <c r="H425" s="186" t="s">
        <v>61</v>
      </c>
      <c r="I425" s="187"/>
      <c r="J425" s="187"/>
      <c r="K425" s="188"/>
      <c r="L425" s="188"/>
      <c r="M425" s="189"/>
      <c r="O425" s="191"/>
    </row>
    <row r="426" spans="1:15" s="190" customFormat="1" ht="31.5" customHeight="1" x14ac:dyDescent="0.2">
      <c r="A426" s="220"/>
      <c r="B426" s="180" t="str">
        <f t="shared" si="34"/>
        <v>1500M--</v>
      </c>
      <c r="C426" s="181"/>
      <c r="D426" s="182"/>
      <c r="E426" s="183"/>
      <c r="F426" s="184"/>
      <c r="G426" s="185"/>
      <c r="H426" s="186" t="s">
        <v>83</v>
      </c>
      <c r="I426" s="187"/>
      <c r="J426" s="187"/>
      <c r="K426" s="188"/>
      <c r="L426" s="188"/>
      <c r="M426" s="189"/>
      <c r="O426" s="191"/>
    </row>
    <row r="427" spans="1:15" s="190" customFormat="1" ht="31.5" customHeight="1" x14ac:dyDescent="0.2">
      <c r="A427" s="220">
        <v>404</v>
      </c>
      <c r="B427" s="180" t="str">
        <f t="shared" si="34"/>
        <v>3000M--</v>
      </c>
      <c r="C427" s="181"/>
      <c r="D427" s="182"/>
      <c r="E427" s="183"/>
      <c r="F427" s="184"/>
      <c r="G427" s="185"/>
      <c r="H427" s="186" t="s">
        <v>98</v>
      </c>
      <c r="I427" s="187"/>
      <c r="J427" s="187"/>
      <c r="K427" s="188"/>
      <c r="L427" s="188"/>
      <c r="M427" s="189"/>
      <c r="O427" s="191"/>
    </row>
    <row r="428" spans="1:15" s="190" customFormat="1" ht="31.5" customHeight="1" x14ac:dyDescent="0.2">
      <c r="A428" s="220">
        <v>405</v>
      </c>
      <c r="B428" s="180" t="str">
        <f t="shared" si="34"/>
        <v>110M.ENG--</v>
      </c>
      <c r="C428" s="181"/>
      <c r="D428" s="182"/>
      <c r="E428" s="183"/>
      <c r="F428" s="184"/>
      <c r="G428" s="185"/>
      <c r="H428" s="186" t="s">
        <v>273</v>
      </c>
      <c r="I428" s="187"/>
      <c r="J428" s="187"/>
      <c r="K428" s="188"/>
      <c r="L428" s="188"/>
      <c r="M428" s="189"/>
      <c r="O428" s="191"/>
    </row>
    <row r="429" spans="1:15" s="190" customFormat="1" ht="31.5" customHeight="1" x14ac:dyDescent="0.2">
      <c r="A429" s="220">
        <v>406</v>
      </c>
      <c r="B429" s="180" t="str">
        <f t="shared" si="34"/>
        <v>300M.ENG--</v>
      </c>
      <c r="C429" s="181"/>
      <c r="D429" s="182"/>
      <c r="E429" s="183"/>
      <c r="F429" s="184"/>
      <c r="G429" s="185"/>
      <c r="H429" s="186" t="s">
        <v>254</v>
      </c>
      <c r="I429" s="187"/>
      <c r="J429" s="187"/>
      <c r="K429" s="188"/>
      <c r="L429" s="188"/>
      <c r="M429" s="189"/>
      <c r="O429" s="191"/>
    </row>
    <row r="430" spans="1:15" s="190" customFormat="1" ht="31.5" customHeight="1" x14ac:dyDescent="0.2">
      <c r="A430" s="220">
        <v>407</v>
      </c>
      <c r="B430" s="180" t="str">
        <f t="shared" ref="B430:B436" si="35">CONCATENATE(H430,"-",M430)</f>
        <v>YÜKSEK-</v>
      </c>
      <c r="C430" s="181"/>
      <c r="D430" s="182"/>
      <c r="E430" s="183"/>
      <c r="F430" s="184"/>
      <c r="G430" s="185"/>
      <c r="H430" s="186" t="s">
        <v>28</v>
      </c>
      <c r="I430" s="187"/>
      <c r="J430" s="187"/>
      <c r="K430" s="188"/>
      <c r="L430" s="188"/>
      <c r="M430" s="189"/>
      <c r="O430" s="191"/>
    </row>
    <row r="431" spans="1:15" s="190" customFormat="1" ht="31.5" customHeight="1" x14ac:dyDescent="0.2">
      <c r="A431" s="220">
        <v>408</v>
      </c>
      <c r="B431" s="180" t="str">
        <f t="shared" si="35"/>
        <v>SIRIK-</v>
      </c>
      <c r="C431" s="181"/>
      <c r="D431" s="182"/>
      <c r="E431" s="183"/>
      <c r="F431" s="184"/>
      <c r="G431" s="185"/>
      <c r="H431" s="186" t="s">
        <v>93</v>
      </c>
      <c r="I431" s="187"/>
      <c r="J431" s="187"/>
      <c r="K431" s="188"/>
      <c r="L431" s="188"/>
      <c r="M431" s="189"/>
      <c r="O431" s="191"/>
    </row>
    <row r="432" spans="1:15" s="190" customFormat="1" ht="31.5" customHeight="1" x14ac:dyDescent="0.2">
      <c r="A432" s="220">
        <v>409</v>
      </c>
      <c r="B432" s="180" t="str">
        <f t="shared" si="35"/>
        <v>UZUN-</v>
      </c>
      <c r="C432" s="181"/>
      <c r="D432" s="182"/>
      <c r="E432" s="183"/>
      <c r="F432" s="184"/>
      <c r="G432" s="185"/>
      <c r="H432" s="186" t="s">
        <v>27</v>
      </c>
      <c r="I432" s="187"/>
      <c r="J432" s="187"/>
      <c r="K432" s="188"/>
      <c r="L432" s="188"/>
      <c r="M432" s="189"/>
      <c r="O432" s="191"/>
    </row>
    <row r="433" spans="1:15" s="190" customFormat="1" ht="31.5" customHeight="1" x14ac:dyDescent="0.2">
      <c r="A433" s="220">
        <v>410</v>
      </c>
      <c r="B433" s="180" t="str">
        <f t="shared" si="35"/>
        <v>ÜÇADIM-</v>
      </c>
      <c r="C433" s="181"/>
      <c r="D433" s="182"/>
      <c r="E433" s="183"/>
      <c r="F433" s="184"/>
      <c r="G433" s="185"/>
      <c r="H433" s="186" t="s">
        <v>255</v>
      </c>
      <c r="I433" s="187"/>
      <c r="J433" s="187"/>
      <c r="K433" s="188"/>
      <c r="L433" s="188"/>
      <c r="M433" s="189"/>
      <c r="O433" s="191"/>
    </row>
    <row r="434" spans="1:15" s="190" customFormat="1" ht="31.5" customHeight="1" x14ac:dyDescent="0.2">
      <c r="A434" s="220">
        <v>411</v>
      </c>
      <c r="B434" s="180" t="str">
        <f t="shared" si="35"/>
        <v>DİSK-</v>
      </c>
      <c r="C434" s="181"/>
      <c r="D434" s="182"/>
      <c r="E434" s="183"/>
      <c r="F434" s="184"/>
      <c r="G434" s="185"/>
      <c r="H434" s="186" t="s">
        <v>85</v>
      </c>
      <c r="I434" s="187"/>
      <c r="J434" s="187"/>
      <c r="K434" s="188"/>
      <c r="L434" s="188"/>
      <c r="M434" s="189"/>
      <c r="O434" s="191"/>
    </row>
    <row r="435" spans="1:15" s="190" customFormat="1" ht="31.5" customHeight="1" x14ac:dyDescent="0.2">
      <c r="A435" s="220">
        <v>412</v>
      </c>
      <c r="B435" s="180" t="str">
        <f t="shared" si="35"/>
        <v>CİRİT-</v>
      </c>
      <c r="C435" s="181"/>
      <c r="D435" s="182"/>
      <c r="E435" s="183"/>
      <c r="F435" s="184"/>
      <c r="G435" s="185"/>
      <c r="H435" s="186" t="s">
        <v>86</v>
      </c>
      <c r="I435" s="187"/>
      <c r="J435" s="187"/>
      <c r="K435" s="188"/>
      <c r="L435" s="188"/>
      <c r="M435" s="189"/>
      <c r="O435" s="191"/>
    </row>
    <row r="436" spans="1:15" s="190" customFormat="1" ht="31.5" customHeight="1" x14ac:dyDescent="0.2">
      <c r="A436" s="220">
        <v>413</v>
      </c>
      <c r="B436" s="180" t="str">
        <f t="shared" si="35"/>
        <v>GÜLLE-</v>
      </c>
      <c r="C436" s="181"/>
      <c r="D436" s="182"/>
      <c r="E436" s="183"/>
      <c r="F436" s="184"/>
      <c r="G436" s="185"/>
      <c r="H436" s="186" t="s">
        <v>84</v>
      </c>
      <c r="I436" s="187"/>
      <c r="J436" s="187"/>
      <c r="K436" s="188"/>
      <c r="L436" s="188"/>
      <c r="M436" s="189"/>
      <c r="O436" s="191"/>
    </row>
    <row r="437" spans="1:15" s="190" customFormat="1" ht="31.5" customHeight="1" x14ac:dyDescent="0.2">
      <c r="A437" s="220">
        <v>414</v>
      </c>
      <c r="B437" s="180" t="s">
        <v>309</v>
      </c>
      <c r="C437" s="181"/>
      <c r="D437" s="182"/>
      <c r="E437" s="183"/>
      <c r="F437" s="184"/>
      <c r="G437" s="185"/>
      <c r="H437" s="186" t="s">
        <v>310</v>
      </c>
      <c r="I437" s="187"/>
      <c r="J437" s="187"/>
      <c r="K437" s="188"/>
      <c r="L437" s="188"/>
      <c r="M437" s="189"/>
      <c r="O437" s="191"/>
    </row>
    <row r="438" spans="1:15" s="190" customFormat="1" ht="31.5" customHeight="1" x14ac:dyDescent="0.2">
      <c r="A438" s="220">
        <v>415</v>
      </c>
      <c r="B438" s="180" t="s">
        <v>309</v>
      </c>
      <c r="C438" s="181"/>
      <c r="D438" s="182"/>
      <c r="E438" s="183"/>
      <c r="F438" s="184"/>
      <c r="G438" s="185"/>
      <c r="H438" s="186" t="s">
        <v>310</v>
      </c>
      <c r="I438" s="187"/>
      <c r="J438" s="187"/>
      <c r="K438" s="188"/>
      <c r="L438" s="188"/>
      <c r="M438" s="189"/>
      <c r="O438" s="191"/>
    </row>
    <row r="439" spans="1:15" s="190" customFormat="1" ht="31.5" customHeight="1" x14ac:dyDescent="0.2">
      <c r="A439" s="220">
        <v>416</v>
      </c>
      <c r="B439" s="180" t="s">
        <v>309</v>
      </c>
      <c r="C439" s="181"/>
      <c r="D439" s="182"/>
      <c r="E439" s="183"/>
      <c r="F439" s="184"/>
      <c r="G439" s="185"/>
      <c r="H439" s="186" t="s">
        <v>310</v>
      </c>
      <c r="I439" s="187"/>
      <c r="J439" s="187"/>
      <c r="K439" s="188"/>
      <c r="L439" s="188"/>
      <c r="M439" s="189"/>
      <c r="O439" s="191"/>
    </row>
    <row r="440" spans="1:15" s="190" customFormat="1" ht="31.5" customHeight="1" x14ac:dyDescent="0.2">
      <c r="A440" s="220">
        <v>417</v>
      </c>
      <c r="B440" s="180" t="s">
        <v>309</v>
      </c>
      <c r="C440" s="181"/>
      <c r="D440" s="182"/>
      <c r="E440" s="183"/>
      <c r="F440" s="184"/>
      <c r="G440" s="185"/>
      <c r="H440" s="186" t="s">
        <v>310</v>
      </c>
      <c r="I440" s="187"/>
      <c r="J440" s="187"/>
      <c r="K440" s="188"/>
      <c r="L440" s="188"/>
      <c r="M440" s="189"/>
      <c r="O440" s="191"/>
    </row>
    <row r="441" spans="1:15" s="190" customFormat="1" ht="31.5" customHeight="1" x14ac:dyDescent="0.2">
      <c r="A441" s="220">
        <v>418</v>
      </c>
      <c r="B441" s="180" t="s">
        <v>309</v>
      </c>
      <c r="C441" s="181"/>
      <c r="D441" s="182"/>
      <c r="E441" s="183"/>
      <c r="F441" s="184"/>
      <c r="G441" s="185"/>
      <c r="H441" s="186" t="s">
        <v>310</v>
      </c>
      <c r="I441" s="187"/>
      <c r="J441" s="187"/>
      <c r="K441" s="188"/>
      <c r="L441" s="188"/>
      <c r="M441" s="189"/>
      <c r="O441" s="191"/>
    </row>
    <row r="442" spans="1:15" s="190" customFormat="1" ht="31.5" customHeight="1" x14ac:dyDescent="0.2">
      <c r="A442" s="220">
        <v>419</v>
      </c>
      <c r="B442" s="180" t="s">
        <v>309</v>
      </c>
      <c r="C442" s="181"/>
      <c r="D442" s="182"/>
      <c r="E442" s="183"/>
      <c r="F442" s="184"/>
      <c r="G442" s="185"/>
      <c r="H442" s="186" t="s">
        <v>310</v>
      </c>
      <c r="I442" s="187"/>
      <c r="J442" s="187"/>
      <c r="K442" s="188"/>
      <c r="L442" s="188"/>
      <c r="M442" s="189"/>
      <c r="O442" s="191"/>
    </row>
    <row r="443" spans="1:15" s="190" customFormat="1" ht="93.75" customHeight="1" x14ac:dyDescent="0.2">
      <c r="A443" s="220">
        <v>420</v>
      </c>
      <c r="B443" s="180" t="str">
        <f t="shared" si="34"/>
        <v>İSVEÇ--</v>
      </c>
      <c r="C443" s="181"/>
      <c r="D443" s="182"/>
      <c r="E443" s="183"/>
      <c r="F443" s="184"/>
      <c r="G443" s="185"/>
      <c r="H443" s="186" t="s">
        <v>310</v>
      </c>
      <c r="I443" s="187"/>
      <c r="J443" s="187"/>
      <c r="K443" s="188"/>
      <c r="L443" s="188"/>
      <c r="M443" s="189"/>
      <c r="O443" s="191"/>
    </row>
    <row r="444" spans="1:15" s="178" customFormat="1" ht="31.5" customHeight="1" x14ac:dyDescent="0.2">
      <c r="A444" s="220">
        <v>421</v>
      </c>
      <c r="B444" s="168" t="str">
        <f t="shared" si="34"/>
        <v>100M--</v>
      </c>
      <c r="C444" s="169"/>
      <c r="D444" s="170"/>
      <c r="E444" s="171"/>
      <c r="F444" s="172"/>
      <c r="G444" s="173"/>
      <c r="H444" s="174" t="s">
        <v>132</v>
      </c>
      <c r="I444" s="175"/>
      <c r="J444" s="175"/>
      <c r="K444" s="176"/>
      <c r="L444" s="176"/>
      <c r="M444" s="177"/>
      <c r="O444" s="179"/>
    </row>
    <row r="445" spans="1:15" s="178" customFormat="1" ht="31.5" customHeight="1" x14ac:dyDescent="0.2">
      <c r="A445" s="220">
        <v>422</v>
      </c>
      <c r="B445" s="168" t="str">
        <f t="shared" si="34"/>
        <v>200M--</v>
      </c>
      <c r="C445" s="169"/>
      <c r="D445" s="170"/>
      <c r="E445" s="171"/>
      <c r="F445" s="172"/>
      <c r="G445" s="173"/>
      <c r="H445" s="174" t="s">
        <v>91</v>
      </c>
      <c r="I445" s="175"/>
      <c r="J445" s="175"/>
      <c r="K445" s="176"/>
      <c r="L445" s="176"/>
      <c r="M445" s="177"/>
      <c r="O445" s="179"/>
    </row>
    <row r="446" spans="1:15" s="178" customFormat="1" ht="31.5" customHeight="1" x14ac:dyDescent="0.2">
      <c r="A446" s="220">
        <v>423</v>
      </c>
      <c r="B446" s="168" t="str">
        <f t="shared" si="34"/>
        <v>400M--</v>
      </c>
      <c r="C446" s="169"/>
      <c r="D446" s="170"/>
      <c r="E446" s="171"/>
      <c r="F446" s="172"/>
      <c r="G446" s="173"/>
      <c r="H446" s="174" t="s">
        <v>92</v>
      </c>
      <c r="I446" s="175"/>
      <c r="J446" s="175"/>
      <c r="K446" s="176"/>
      <c r="L446" s="176"/>
      <c r="M446" s="177"/>
      <c r="O446" s="179"/>
    </row>
    <row r="447" spans="1:15" s="178" customFormat="1" ht="31.5" customHeight="1" x14ac:dyDescent="0.2">
      <c r="A447" s="220">
        <v>424</v>
      </c>
      <c r="B447" s="168" t="str">
        <f t="shared" si="34"/>
        <v>800M--</v>
      </c>
      <c r="C447" s="169"/>
      <c r="D447" s="170"/>
      <c r="E447" s="171"/>
      <c r="F447" s="172"/>
      <c r="G447" s="173"/>
      <c r="H447" s="174" t="s">
        <v>61</v>
      </c>
      <c r="I447" s="175"/>
      <c r="J447" s="175"/>
      <c r="K447" s="176"/>
      <c r="L447" s="176"/>
      <c r="M447" s="177"/>
      <c r="O447" s="179"/>
    </row>
    <row r="448" spans="1:15" s="178" customFormat="1" ht="31.5" customHeight="1" x14ac:dyDescent="0.2">
      <c r="A448" s="220"/>
      <c r="B448" s="168" t="str">
        <f t="shared" si="34"/>
        <v>1500M--</v>
      </c>
      <c r="C448" s="169"/>
      <c r="D448" s="170"/>
      <c r="E448" s="171"/>
      <c r="F448" s="172"/>
      <c r="G448" s="173"/>
      <c r="H448" s="174" t="s">
        <v>83</v>
      </c>
      <c r="I448" s="175"/>
      <c r="J448" s="175"/>
      <c r="K448" s="176"/>
      <c r="L448" s="176"/>
      <c r="M448" s="177"/>
      <c r="O448" s="179"/>
    </row>
    <row r="449" spans="1:15" s="178" customFormat="1" ht="31.5" customHeight="1" x14ac:dyDescent="0.2">
      <c r="A449" s="220">
        <v>425</v>
      </c>
      <c r="B449" s="168" t="str">
        <f t="shared" si="34"/>
        <v>3000M--</v>
      </c>
      <c r="C449" s="169"/>
      <c r="D449" s="170"/>
      <c r="E449" s="171"/>
      <c r="F449" s="172"/>
      <c r="G449" s="173"/>
      <c r="H449" s="174" t="s">
        <v>98</v>
      </c>
      <c r="I449" s="175"/>
      <c r="J449" s="175"/>
      <c r="K449" s="176"/>
      <c r="L449" s="176"/>
      <c r="M449" s="177"/>
      <c r="O449" s="179"/>
    </row>
    <row r="450" spans="1:15" s="178" customFormat="1" ht="31.5" customHeight="1" x14ac:dyDescent="0.2">
      <c r="A450" s="220">
        <v>426</v>
      </c>
      <c r="B450" s="168" t="str">
        <f t="shared" si="34"/>
        <v>110M.ENG--</v>
      </c>
      <c r="C450" s="169"/>
      <c r="D450" s="170"/>
      <c r="E450" s="171"/>
      <c r="F450" s="172"/>
      <c r="G450" s="173"/>
      <c r="H450" s="174" t="s">
        <v>273</v>
      </c>
      <c r="I450" s="175"/>
      <c r="J450" s="175"/>
      <c r="K450" s="176"/>
      <c r="L450" s="176"/>
      <c r="M450" s="177"/>
      <c r="O450" s="179"/>
    </row>
    <row r="451" spans="1:15" s="178" customFormat="1" ht="31.5" customHeight="1" x14ac:dyDescent="0.2">
      <c r="A451" s="220">
        <v>427</v>
      </c>
      <c r="B451" s="168" t="str">
        <f t="shared" si="34"/>
        <v>300M.ENG--</v>
      </c>
      <c r="C451" s="169"/>
      <c r="D451" s="170"/>
      <c r="E451" s="171"/>
      <c r="F451" s="172"/>
      <c r="G451" s="173"/>
      <c r="H451" s="174" t="s">
        <v>254</v>
      </c>
      <c r="I451" s="175"/>
      <c r="J451" s="175"/>
      <c r="K451" s="176"/>
      <c r="L451" s="176"/>
      <c r="M451" s="177"/>
      <c r="O451" s="179"/>
    </row>
    <row r="452" spans="1:15" s="178" customFormat="1" ht="31.5" customHeight="1" x14ac:dyDescent="0.2">
      <c r="A452" s="220">
        <v>428</v>
      </c>
      <c r="B452" s="168" t="str">
        <f t="shared" ref="B452:B458" si="36">CONCATENATE(H452,"-",M452)</f>
        <v>YÜKSEK-</v>
      </c>
      <c r="C452" s="169"/>
      <c r="D452" s="170"/>
      <c r="E452" s="171"/>
      <c r="F452" s="172"/>
      <c r="G452" s="173"/>
      <c r="H452" s="174" t="s">
        <v>28</v>
      </c>
      <c r="I452" s="175"/>
      <c r="J452" s="175"/>
      <c r="K452" s="176"/>
      <c r="L452" s="176"/>
      <c r="M452" s="177"/>
      <c r="O452" s="179"/>
    </row>
    <row r="453" spans="1:15" s="178" customFormat="1" ht="31.5" customHeight="1" x14ac:dyDescent="0.2">
      <c r="A453" s="220">
        <v>429</v>
      </c>
      <c r="B453" s="168" t="str">
        <f t="shared" si="36"/>
        <v>SIRIK-</v>
      </c>
      <c r="C453" s="169"/>
      <c r="D453" s="170"/>
      <c r="E453" s="171"/>
      <c r="F453" s="172"/>
      <c r="G453" s="173"/>
      <c r="H453" s="174" t="s">
        <v>93</v>
      </c>
      <c r="I453" s="175"/>
      <c r="J453" s="175"/>
      <c r="K453" s="176"/>
      <c r="L453" s="176"/>
      <c r="M453" s="177"/>
      <c r="O453" s="179"/>
    </row>
    <row r="454" spans="1:15" s="178" customFormat="1" ht="31.5" customHeight="1" x14ac:dyDescent="0.2">
      <c r="A454" s="220">
        <v>430</v>
      </c>
      <c r="B454" s="168" t="str">
        <f t="shared" si="36"/>
        <v>UZUN-</v>
      </c>
      <c r="C454" s="169"/>
      <c r="D454" s="170"/>
      <c r="E454" s="171"/>
      <c r="F454" s="172"/>
      <c r="G454" s="173"/>
      <c r="H454" s="174" t="s">
        <v>27</v>
      </c>
      <c r="I454" s="175"/>
      <c r="J454" s="175"/>
      <c r="K454" s="176"/>
      <c r="L454" s="176"/>
      <c r="M454" s="177"/>
      <c r="O454" s="179"/>
    </row>
    <row r="455" spans="1:15" s="178" customFormat="1" ht="31.5" customHeight="1" x14ac:dyDescent="0.2">
      <c r="A455" s="220">
        <v>431</v>
      </c>
      <c r="B455" s="168" t="str">
        <f t="shared" si="36"/>
        <v>ÜÇADIM-</v>
      </c>
      <c r="C455" s="169"/>
      <c r="D455" s="170"/>
      <c r="E455" s="171"/>
      <c r="F455" s="172"/>
      <c r="G455" s="173"/>
      <c r="H455" s="174" t="s">
        <v>255</v>
      </c>
      <c r="I455" s="175"/>
      <c r="J455" s="175"/>
      <c r="K455" s="176"/>
      <c r="L455" s="176"/>
      <c r="M455" s="177"/>
      <c r="O455" s="179"/>
    </row>
    <row r="456" spans="1:15" s="178" customFormat="1" ht="31.5" customHeight="1" x14ac:dyDescent="0.2">
      <c r="A456" s="220">
        <v>432</v>
      </c>
      <c r="B456" s="168" t="str">
        <f t="shared" si="36"/>
        <v>DİSK-</v>
      </c>
      <c r="C456" s="169"/>
      <c r="D456" s="170"/>
      <c r="E456" s="171"/>
      <c r="F456" s="172"/>
      <c r="G456" s="173"/>
      <c r="H456" s="174" t="s">
        <v>85</v>
      </c>
      <c r="I456" s="175"/>
      <c r="J456" s="175"/>
      <c r="K456" s="176"/>
      <c r="L456" s="176"/>
      <c r="M456" s="177"/>
      <c r="O456" s="179"/>
    </row>
    <row r="457" spans="1:15" s="178" customFormat="1" ht="31.5" customHeight="1" x14ac:dyDescent="0.2">
      <c r="A457" s="220">
        <v>433</v>
      </c>
      <c r="B457" s="168" t="str">
        <f t="shared" si="36"/>
        <v>CİRİT-</v>
      </c>
      <c r="C457" s="169"/>
      <c r="D457" s="170"/>
      <c r="E457" s="171"/>
      <c r="F457" s="172"/>
      <c r="G457" s="173"/>
      <c r="H457" s="174" t="s">
        <v>86</v>
      </c>
      <c r="I457" s="175"/>
      <c r="J457" s="175"/>
      <c r="K457" s="176"/>
      <c r="L457" s="176"/>
      <c r="M457" s="177"/>
      <c r="O457" s="179"/>
    </row>
    <row r="458" spans="1:15" s="178" customFormat="1" ht="31.5" customHeight="1" x14ac:dyDescent="0.2">
      <c r="A458" s="220">
        <v>434</v>
      </c>
      <c r="B458" s="168" t="str">
        <f t="shared" si="36"/>
        <v>GÜLLE-</v>
      </c>
      <c r="C458" s="169"/>
      <c r="D458" s="170"/>
      <c r="E458" s="171"/>
      <c r="F458" s="172"/>
      <c r="G458" s="173"/>
      <c r="H458" s="174" t="s">
        <v>84</v>
      </c>
      <c r="I458" s="175"/>
      <c r="J458" s="175"/>
      <c r="K458" s="176"/>
      <c r="L458" s="176"/>
      <c r="M458" s="177"/>
      <c r="O458" s="179"/>
    </row>
    <row r="459" spans="1:15" s="178" customFormat="1" ht="31.5" customHeight="1" x14ac:dyDescent="0.2">
      <c r="A459" s="220">
        <v>435</v>
      </c>
      <c r="B459" s="168" t="s">
        <v>309</v>
      </c>
      <c r="C459" s="169"/>
      <c r="D459" s="170"/>
      <c r="E459" s="171"/>
      <c r="F459" s="172"/>
      <c r="G459" s="173"/>
      <c r="H459" s="174" t="s">
        <v>310</v>
      </c>
      <c r="I459" s="175"/>
      <c r="J459" s="175"/>
      <c r="K459" s="176"/>
      <c r="L459" s="176"/>
      <c r="M459" s="177"/>
      <c r="O459" s="179"/>
    </row>
    <row r="460" spans="1:15" s="178" customFormat="1" ht="31.5" customHeight="1" x14ac:dyDescent="0.2">
      <c r="A460" s="220">
        <v>436</v>
      </c>
      <c r="B460" s="168" t="s">
        <v>309</v>
      </c>
      <c r="C460" s="169"/>
      <c r="D460" s="170"/>
      <c r="E460" s="171"/>
      <c r="F460" s="172"/>
      <c r="G460" s="173"/>
      <c r="H460" s="174" t="s">
        <v>310</v>
      </c>
      <c r="I460" s="175"/>
      <c r="J460" s="175"/>
      <c r="K460" s="176"/>
      <c r="L460" s="176"/>
      <c r="M460" s="177"/>
      <c r="O460" s="179"/>
    </row>
    <row r="461" spans="1:15" s="178" customFormat="1" ht="31.5" customHeight="1" x14ac:dyDescent="0.2">
      <c r="A461" s="220">
        <v>437</v>
      </c>
      <c r="B461" s="168" t="s">
        <v>309</v>
      </c>
      <c r="C461" s="169"/>
      <c r="D461" s="170"/>
      <c r="E461" s="171"/>
      <c r="F461" s="172"/>
      <c r="G461" s="173"/>
      <c r="H461" s="174" t="s">
        <v>310</v>
      </c>
      <c r="I461" s="175"/>
      <c r="J461" s="175"/>
      <c r="K461" s="176"/>
      <c r="L461" s="176"/>
      <c r="M461" s="177"/>
      <c r="O461" s="179"/>
    </row>
    <row r="462" spans="1:15" s="178" customFormat="1" ht="31.5" customHeight="1" x14ac:dyDescent="0.2">
      <c r="A462" s="220">
        <v>438</v>
      </c>
      <c r="B462" s="168" t="s">
        <v>309</v>
      </c>
      <c r="C462" s="169"/>
      <c r="D462" s="170"/>
      <c r="E462" s="171"/>
      <c r="F462" s="172"/>
      <c r="G462" s="173"/>
      <c r="H462" s="174" t="s">
        <v>310</v>
      </c>
      <c r="I462" s="175"/>
      <c r="J462" s="175"/>
      <c r="K462" s="176"/>
      <c r="L462" s="176"/>
      <c r="M462" s="177"/>
      <c r="O462" s="179"/>
    </row>
    <row r="463" spans="1:15" s="178" customFormat="1" ht="31.5" customHeight="1" x14ac:dyDescent="0.2">
      <c r="A463" s="220">
        <v>439</v>
      </c>
      <c r="B463" s="168" t="s">
        <v>309</v>
      </c>
      <c r="C463" s="169"/>
      <c r="D463" s="170"/>
      <c r="E463" s="171"/>
      <c r="F463" s="172"/>
      <c r="G463" s="173"/>
      <c r="H463" s="174" t="s">
        <v>310</v>
      </c>
      <c r="I463" s="175"/>
      <c r="J463" s="175"/>
      <c r="K463" s="176"/>
      <c r="L463" s="176"/>
      <c r="M463" s="177"/>
      <c r="O463" s="179"/>
    </row>
    <row r="464" spans="1:15" s="178" customFormat="1" ht="31.5" customHeight="1" x14ac:dyDescent="0.2">
      <c r="A464" s="220">
        <v>440</v>
      </c>
      <c r="B464" s="168" t="s">
        <v>309</v>
      </c>
      <c r="C464" s="169"/>
      <c r="D464" s="170"/>
      <c r="E464" s="171"/>
      <c r="F464" s="172"/>
      <c r="G464" s="173"/>
      <c r="H464" s="174" t="s">
        <v>310</v>
      </c>
      <c r="I464" s="175"/>
      <c r="J464" s="175"/>
      <c r="K464" s="176"/>
      <c r="L464" s="176"/>
      <c r="M464" s="177"/>
      <c r="O464" s="179"/>
    </row>
    <row r="465" spans="1:15" s="178" customFormat="1" ht="93.75" customHeight="1" x14ac:dyDescent="0.2">
      <c r="A465" s="220">
        <v>441</v>
      </c>
      <c r="B465" s="168" t="str">
        <f t="shared" si="34"/>
        <v>İSVEÇ--</v>
      </c>
      <c r="C465" s="169"/>
      <c r="D465" s="170"/>
      <c r="E465" s="171"/>
      <c r="F465" s="172"/>
      <c r="G465" s="173"/>
      <c r="H465" s="174" t="s">
        <v>310</v>
      </c>
      <c r="I465" s="175"/>
      <c r="J465" s="175"/>
      <c r="K465" s="176"/>
      <c r="L465" s="176"/>
      <c r="M465" s="177"/>
      <c r="O465" s="179"/>
    </row>
    <row r="466" spans="1:15" s="190" customFormat="1" ht="31.5" customHeight="1" x14ac:dyDescent="0.2">
      <c r="A466" s="220">
        <v>442</v>
      </c>
      <c r="B466" s="180" t="str">
        <f t="shared" si="34"/>
        <v>100M--</v>
      </c>
      <c r="C466" s="181"/>
      <c r="D466" s="182"/>
      <c r="E466" s="183"/>
      <c r="F466" s="184"/>
      <c r="G466" s="185"/>
      <c r="H466" s="186" t="s">
        <v>132</v>
      </c>
      <c r="I466" s="187"/>
      <c r="J466" s="187"/>
      <c r="K466" s="188"/>
      <c r="L466" s="188"/>
      <c r="M466" s="189"/>
      <c r="O466" s="191"/>
    </row>
    <row r="467" spans="1:15" s="190" customFormat="1" ht="31.5" customHeight="1" x14ac:dyDescent="0.2">
      <c r="A467" s="220">
        <v>443</v>
      </c>
      <c r="B467" s="180" t="str">
        <f t="shared" si="34"/>
        <v>200M--</v>
      </c>
      <c r="C467" s="181"/>
      <c r="D467" s="182"/>
      <c r="E467" s="183"/>
      <c r="F467" s="184"/>
      <c r="G467" s="185"/>
      <c r="H467" s="186" t="s">
        <v>91</v>
      </c>
      <c r="I467" s="187"/>
      <c r="J467" s="187"/>
      <c r="K467" s="188"/>
      <c r="L467" s="188"/>
      <c r="M467" s="189"/>
      <c r="O467" s="191"/>
    </row>
    <row r="468" spans="1:15" s="190" customFormat="1" ht="31.5" customHeight="1" x14ac:dyDescent="0.2">
      <c r="A468" s="220">
        <v>444</v>
      </c>
      <c r="B468" s="180" t="str">
        <f t="shared" si="34"/>
        <v>400M--</v>
      </c>
      <c r="C468" s="181"/>
      <c r="D468" s="182"/>
      <c r="E468" s="183"/>
      <c r="F468" s="184"/>
      <c r="G468" s="185"/>
      <c r="H468" s="186" t="s">
        <v>92</v>
      </c>
      <c r="I468" s="187"/>
      <c r="J468" s="187"/>
      <c r="K468" s="188"/>
      <c r="L468" s="188"/>
      <c r="M468" s="189"/>
      <c r="O468" s="191"/>
    </row>
    <row r="469" spans="1:15" s="190" customFormat="1" ht="31.5" customHeight="1" x14ac:dyDescent="0.2">
      <c r="A469" s="220">
        <v>445</v>
      </c>
      <c r="B469" s="180" t="str">
        <f t="shared" si="34"/>
        <v>800M--</v>
      </c>
      <c r="C469" s="181"/>
      <c r="D469" s="182"/>
      <c r="E469" s="183"/>
      <c r="F469" s="184"/>
      <c r="G469" s="185"/>
      <c r="H469" s="186" t="s">
        <v>61</v>
      </c>
      <c r="I469" s="187"/>
      <c r="J469" s="187"/>
      <c r="K469" s="188"/>
      <c r="L469" s="188"/>
      <c r="M469" s="189"/>
      <c r="O469" s="191"/>
    </row>
    <row r="470" spans="1:15" s="190" customFormat="1" ht="31.5" customHeight="1" x14ac:dyDescent="0.2">
      <c r="A470" s="220"/>
      <c r="B470" s="180" t="str">
        <f t="shared" si="34"/>
        <v>1500M--</v>
      </c>
      <c r="C470" s="181"/>
      <c r="D470" s="182"/>
      <c r="E470" s="183"/>
      <c r="F470" s="184"/>
      <c r="G470" s="185"/>
      <c r="H470" s="186" t="s">
        <v>83</v>
      </c>
      <c r="I470" s="187"/>
      <c r="J470" s="187"/>
      <c r="K470" s="188"/>
      <c r="L470" s="188"/>
      <c r="M470" s="189"/>
      <c r="O470" s="191"/>
    </row>
    <row r="471" spans="1:15" s="190" customFormat="1" ht="31.5" customHeight="1" x14ac:dyDescent="0.2">
      <c r="A471" s="220">
        <v>446</v>
      </c>
      <c r="B471" s="180" t="str">
        <f t="shared" si="34"/>
        <v>3000M--</v>
      </c>
      <c r="C471" s="181"/>
      <c r="D471" s="182"/>
      <c r="E471" s="183"/>
      <c r="F471" s="184"/>
      <c r="G471" s="185"/>
      <c r="H471" s="186" t="s">
        <v>98</v>
      </c>
      <c r="I471" s="187"/>
      <c r="J471" s="187"/>
      <c r="K471" s="188"/>
      <c r="L471" s="188"/>
      <c r="M471" s="189"/>
      <c r="O471" s="191"/>
    </row>
    <row r="472" spans="1:15" s="190" customFormat="1" ht="31.5" customHeight="1" x14ac:dyDescent="0.2">
      <c r="A472" s="220">
        <v>447</v>
      </c>
      <c r="B472" s="180" t="str">
        <f t="shared" si="34"/>
        <v>110M.ENG--</v>
      </c>
      <c r="C472" s="181"/>
      <c r="D472" s="182"/>
      <c r="E472" s="183"/>
      <c r="F472" s="184"/>
      <c r="G472" s="185"/>
      <c r="H472" s="186" t="s">
        <v>273</v>
      </c>
      <c r="I472" s="187"/>
      <c r="J472" s="187"/>
      <c r="K472" s="188"/>
      <c r="L472" s="188"/>
      <c r="M472" s="189"/>
      <c r="O472" s="191"/>
    </row>
    <row r="473" spans="1:15" s="190" customFormat="1" ht="31.5" customHeight="1" x14ac:dyDescent="0.2">
      <c r="A473" s="220">
        <v>448</v>
      </c>
      <c r="B473" s="180" t="str">
        <f t="shared" si="34"/>
        <v>300M.ENG--</v>
      </c>
      <c r="C473" s="181"/>
      <c r="D473" s="182"/>
      <c r="E473" s="183"/>
      <c r="F473" s="184"/>
      <c r="G473" s="185"/>
      <c r="H473" s="186" t="s">
        <v>254</v>
      </c>
      <c r="I473" s="187"/>
      <c r="J473" s="187"/>
      <c r="K473" s="188"/>
      <c r="L473" s="188"/>
      <c r="M473" s="189"/>
      <c r="O473" s="191"/>
    </row>
    <row r="474" spans="1:15" s="190" customFormat="1" ht="31.5" customHeight="1" x14ac:dyDescent="0.2">
      <c r="A474" s="220">
        <v>449</v>
      </c>
      <c r="B474" s="180" t="str">
        <f t="shared" ref="B474:B480" si="37">CONCATENATE(H474,"-",M474)</f>
        <v>YÜKSEK-</v>
      </c>
      <c r="C474" s="181"/>
      <c r="D474" s="182"/>
      <c r="E474" s="183"/>
      <c r="F474" s="184"/>
      <c r="G474" s="185"/>
      <c r="H474" s="186" t="s">
        <v>28</v>
      </c>
      <c r="I474" s="187"/>
      <c r="J474" s="187"/>
      <c r="K474" s="188"/>
      <c r="L474" s="188"/>
      <c r="M474" s="189"/>
      <c r="O474" s="191"/>
    </row>
    <row r="475" spans="1:15" s="190" customFormat="1" ht="31.5" customHeight="1" x14ac:dyDescent="0.2">
      <c r="A475" s="220">
        <v>450</v>
      </c>
      <c r="B475" s="180" t="str">
        <f t="shared" si="37"/>
        <v>SIRIK-</v>
      </c>
      <c r="C475" s="181"/>
      <c r="D475" s="182"/>
      <c r="E475" s="183"/>
      <c r="F475" s="184"/>
      <c r="G475" s="185"/>
      <c r="H475" s="186" t="s">
        <v>93</v>
      </c>
      <c r="I475" s="187"/>
      <c r="J475" s="187"/>
      <c r="K475" s="188"/>
      <c r="L475" s="188"/>
      <c r="M475" s="189"/>
      <c r="O475" s="191"/>
    </row>
    <row r="476" spans="1:15" s="190" customFormat="1" ht="31.5" customHeight="1" x14ac:dyDescent="0.2">
      <c r="A476" s="220">
        <v>451</v>
      </c>
      <c r="B476" s="180" t="str">
        <f t="shared" si="37"/>
        <v>UZUN-</v>
      </c>
      <c r="C476" s="181"/>
      <c r="D476" s="182"/>
      <c r="E476" s="183"/>
      <c r="F476" s="184"/>
      <c r="G476" s="185"/>
      <c r="H476" s="186" t="s">
        <v>27</v>
      </c>
      <c r="I476" s="187"/>
      <c r="J476" s="187"/>
      <c r="K476" s="188"/>
      <c r="L476" s="188"/>
      <c r="M476" s="189"/>
      <c r="O476" s="191"/>
    </row>
    <row r="477" spans="1:15" s="190" customFormat="1" ht="31.5" customHeight="1" x14ac:dyDescent="0.2">
      <c r="A477" s="220">
        <v>452</v>
      </c>
      <c r="B477" s="180" t="str">
        <f t="shared" si="37"/>
        <v>ÜÇADIM-</v>
      </c>
      <c r="C477" s="181"/>
      <c r="D477" s="182"/>
      <c r="E477" s="183"/>
      <c r="F477" s="184"/>
      <c r="G477" s="185"/>
      <c r="H477" s="186" t="s">
        <v>255</v>
      </c>
      <c r="I477" s="187"/>
      <c r="J477" s="187"/>
      <c r="K477" s="188"/>
      <c r="L477" s="188"/>
      <c r="M477" s="189"/>
      <c r="O477" s="191"/>
    </row>
    <row r="478" spans="1:15" s="190" customFormat="1" ht="31.5" customHeight="1" x14ac:dyDescent="0.2">
      <c r="A478" s="220">
        <v>453</v>
      </c>
      <c r="B478" s="180" t="str">
        <f t="shared" si="37"/>
        <v>DİSK-</v>
      </c>
      <c r="C478" s="181"/>
      <c r="D478" s="182"/>
      <c r="E478" s="183"/>
      <c r="F478" s="184"/>
      <c r="G478" s="185"/>
      <c r="H478" s="186" t="s">
        <v>85</v>
      </c>
      <c r="I478" s="187"/>
      <c r="J478" s="187"/>
      <c r="K478" s="188"/>
      <c r="L478" s="188"/>
      <c r="M478" s="189"/>
      <c r="O478" s="191"/>
    </row>
    <row r="479" spans="1:15" s="190" customFormat="1" ht="31.5" customHeight="1" x14ac:dyDescent="0.2">
      <c r="A479" s="220">
        <v>454</v>
      </c>
      <c r="B479" s="180" t="str">
        <f t="shared" si="37"/>
        <v>CİRİT-</v>
      </c>
      <c r="C479" s="181"/>
      <c r="D479" s="182"/>
      <c r="E479" s="183"/>
      <c r="F479" s="184"/>
      <c r="G479" s="185"/>
      <c r="H479" s="186" t="s">
        <v>86</v>
      </c>
      <c r="I479" s="187"/>
      <c r="J479" s="187"/>
      <c r="K479" s="188"/>
      <c r="L479" s="188"/>
      <c r="M479" s="189"/>
      <c r="O479" s="191"/>
    </row>
    <row r="480" spans="1:15" s="190" customFormat="1" ht="31.5" customHeight="1" x14ac:dyDescent="0.2">
      <c r="A480" s="220">
        <v>455</v>
      </c>
      <c r="B480" s="180" t="str">
        <f t="shared" si="37"/>
        <v>GÜLLE-</v>
      </c>
      <c r="C480" s="181"/>
      <c r="D480" s="182"/>
      <c r="E480" s="183"/>
      <c r="F480" s="184"/>
      <c r="G480" s="185"/>
      <c r="H480" s="186" t="s">
        <v>84</v>
      </c>
      <c r="I480" s="187"/>
      <c r="J480" s="187"/>
      <c r="K480" s="188"/>
      <c r="L480" s="188"/>
      <c r="M480" s="189"/>
      <c r="O480" s="191"/>
    </row>
    <row r="481" spans="1:15" s="190" customFormat="1" ht="31.5" customHeight="1" x14ac:dyDescent="0.2">
      <c r="A481" s="220">
        <v>456</v>
      </c>
      <c r="B481" s="180" t="s">
        <v>309</v>
      </c>
      <c r="C481" s="181"/>
      <c r="D481" s="182"/>
      <c r="E481" s="183"/>
      <c r="F481" s="184"/>
      <c r="G481" s="185"/>
      <c r="H481" s="186" t="s">
        <v>310</v>
      </c>
      <c r="I481" s="187"/>
      <c r="J481" s="187"/>
      <c r="K481" s="188"/>
      <c r="L481" s="188"/>
      <c r="M481" s="189"/>
      <c r="O481" s="191"/>
    </row>
    <row r="482" spans="1:15" s="190" customFormat="1" ht="31.5" customHeight="1" x14ac:dyDescent="0.2">
      <c r="A482" s="220">
        <v>457</v>
      </c>
      <c r="B482" s="180" t="s">
        <v>309</v>
      </c>
      <c r="C482" s="181"/>
      <c r="D482" s="182"/>
      <c r="E482" s="183"/>
      <c r="F482" s="184"/>
      <c r="G482" s="185"/>
      <c r="H482" s="186" t="s">
        <v>310</v>
      </c>
      <c r="I482" s="187"/>
      <c r="J482" s="187"/>
      <c r="K482" s="188"/>
      <c r="L482" s="188"/>
      <c r="M482" s="189"/>
      <c r="O482" s="191"/>
    </row>
    <row r="483" spans="1:15" s="190" customFormat="1" ht="31.5" customHeight="1" x14ac:dyDescent="0.2">
      <c r="A483" s="220">
        <v>458</v>
      </c>
      <c r="B483" s="180" t="s">
        <v>309</v>
      </c>
      <c r="C483" s="181"/>
      <c r="D483" s="182"/>
      <c r="E483" s="183"/>
      <c r="F483" s="184"/>
      <c r="G483" s="185"/>
      <c r="H483" s="186" t="s">
        <v>310</v>
      </c>
      <c r="I483" s="187"/>
      <c r="J483" s="187"/>
      <c r="K483" s="188"/>
      <c r="L483" s="188"/>
      <c r="M483" s="189"/>
      <c r="O483" s="191"/>
    </row>
    <row r="484" spans="1:15" s="190" customFormat="1" ht="31.5" customHeight="1" x14ac:dyDescent="0.2">
      <c r="A484" s="220">
        <v>459</v>
      </c>
      <c r="B484" s="180" t="s">
        <v>309</v>
      </c>
      <c r="C484" s="181"/>
      <c r="D484" s="182"/>
      <c r="E484" s="183"/>
      <c r="F484" s="184"/>
      <c r="G484" s="185"/>
      <c r="H484" s="186" t="s">
        <v>310</v>
      </c>
      <c r="I484" s="187"/>
      <c r="J484" s="187"/>
      <c r="K484" s="188"/>
      <c r="L484" s="188"/>
      <c r="M484" s="189"/>
      <c r="O484" s="191"/>
    </row>
    <row r="485" spans="1:15" s="190" customFormat="1" ht="31.5" customHeight="1" x14ac:dyDescent="0.2">
      <c r="A485" s="220">
        <v>460</v>
      </c>
      <c r="B485" s="180" t="s">
        <v>309</v>
      </c>
      <c r="C485" s="181"/>
      <c r="D485" s="182"/>
      <c r="E485" s="183"/>
      <c r="F485" s="184"/>
      <c r="G485" s="185"/>
      <c r="H485" s="186" t="s">
        <v>310</v>
      </c>
      <c r="I485" s="187"/>
      <c r="J485" s="187"/>
      <c r="K485" s="188"/>
      <c r="L485" s="188"/>
      <c r="M485" s="189"/>
      <c r="O485" s="191"/>
    </row>
    <row r="486" spans="1:15" s="190" customFormat="1" ht="31.5" customHeight="1" x14ac:dyDescent="0.2">
      <c r="A486" s="220">
        <v>461</v>
      </c>
      <c r="B486" s="180" t="s">
        <v>309</v>
      </c>
      <c r="C486" s="181"/>
      <c r="D486" s="182"/>
      <c r="E486" s="183"/>
      <c r="F486" s="184"/>
      <c r="G486" s="185"/>
      <c r="H486" s="186" t="s">
        <v>310</v>
      </c>
      <c r="I486" s="187"/>
      <c r="J486" s="187"/>
      <c r="K486" s="188"/>
      <c r="L486" s="188"/>
      <c r="M486" s="189"/>
      <c r="O486" s="191"/>
    </row>
    <row r="487" spans="1:15" s="190" customFormat="1" ht="93.75" customHeight="1" x14ac:dyDescent="0.2">
      <c r="A487" s="220">
        <v>462</v>
      </c>
      <c r="B487" s="180" t="str">
        <f t="shared" ref="B487:B495" si="38">CONCATENATE(H487,"-",K487,"-",L487)</f>
        <v>İSVEÇ--</v>
      </c>
      <c r="C487" s="181"/>
      <c r="D487" s="182"/>
      <c r="E487" s="183"/>
      <c r="F487" s="184"/>
      <c r="G487" s="185"/>
      <c r="H487" s="186" t="s">
        <v>310</v>
      </c>
      <c r="I487" s="187"/>
      <c r="J487" s="187"/>
      <c r="K487" s="188"/>
      <c r="L487" s="188"/>
      <c r="M487" s="189"/>
      <c r="O487" s="191"/>
    </row>
    <row r="488" spans="1:15" s="178" customFormat="1" ht="31.5" customHeight="1" x14ac:dyDescent="0.2">
      <c r="A488" s="220">
        <v>463</v>
      </c>
      <c r="B488" s="168" t="str">
        <f t="shared" si="38"/>
        <v>100M--</v>
      </c>
      <c r="C488" s="169"/>
      <c r="D488" s="170"/>
      <c r="E488" s="171"/>
      <c r="F488" s="172"/>
      <c r="G488" s="173"/>
      <c r="H488" s="174" t="s">
        <v>132</v>
      </c>
      <c r="I488" s="175"/>
      <c r="J488" s="175"/>
      <c r="K488" s="176"/>
      <c r="L488" s="176"/>
      <c r="M488" s="177"/>
      <c r="O488" s="179"/>
    </row>
    <row r="489" spans="1:15" s="178" customFormat="1" ht="31.5" customHeight="1" x14ac:dyDescent="0.2">
      <c r="A489" s="220">
        <v>464</v>
      </c>
      <c r="B489" s="168" t="str">
        <f t="shared" si="38"/>
        <v>200M--</v>
      </c>
      <c r="C489" s="169"/>
      <c r="D489" s="170"/>
      <c r="E489" s="171"/>
      <c r="F489" s="172"/>
      <c r="G489" s="173"/>
      <c r="H489" s="174" t="s">
        <v>91</v>
      </c>
      <c r="I489" s="175"/>
      <c r="J489" s="175"/>
      <c r="K489" s="176"/>
      <c r="L489" s="176"/>
      <c r="M489" s="177"/>
      <c r="O489" s="179"/>
    </row>
    <row r="490" spans="1:15" s="178" customFormat="1" ht="31.5" customHeight="1" x14ac:dyDescent="0.2">
      <c r="A490" s="220">
        <v>465</v>
      </c>
      <c r="B490" s="168" t="str">
        <f t="shared" si="38"/>
        <v>400M--</v>
      </c>
      <c r="C490" s="169"/>
      <c r="D490" s="170"/>
      <c r="E490" s="171"/>
      <c r="F490" s="172"/>
      <c r="G490" s="173"/>
      <c r="H490" s="174" t="s">
        <v>92</v>
      </c>
      <c r="I490" s="175"/>
      <c r="J490" s="175"/>
      <c r="K490" s="176"/>
      <c r="L490" s="176"/>
      <c r="M490" s="177"/>
      <c r="O490" s="179"/>
    </row>
    <row r="491" spans="1:15" s="178" customFormat="1" ht="31.5" customHeight="1" x14ac:dyDescent="0.2">
      <c r="A491" s="220">
        <v>466</v>
      </c>
      <c r="B491" s="168" t="str">
        <f t="shared" si="38"/>
        <v>800M--</v>
      </c>
      <c r="C491" s="169"/>
      <c r="D491" s="170"/>
      <c r="E491" s="171"/>
      <c r="F491" s="172"/>
      <c r="G491" s="173"/>
      <c r="H491" s="174" t="s">
        <v>61</v>
      </c>
      <c r="I491" s="175"/>
      <c r="J491" s="175"/>
      <c r="K491" s="176"/>
      <c r="L491" s="176"/>
      <c r="M491" s="177"/>
      <c r="O491" s="179"/>
    </row>
    <row r="492" spans="1:15" s="178" customFormat="1" ht="31.5" customHeight="1" x14ac:dyDescent="0.2">
      <c r="A492" s="220"/>
      <c r="B492" s="168" t="str">
        <f t="shared" si="38"/>
        <v>1500M--</v>
      </c>
      <c r="C492" s="169"/>
      <c r="D492" s="170"/>
      <c r="E492" s="171"/>
      <c r="F492" s="172"/>
      <c r="G492" s="173"/>
      <c r="H492" s="174" t="s">
        <v>83</v>
      </c>
      <c r="I492" s="175"/>
      <c r="J492" s="175"/>
      <c r="K492" s="176"/>
      <c r="L492" s="176"/>
      <c r="M492" s="177"/>
      <c r="O492" s="179"/>
    </row>
    <row r="493" spans="1:15" s="178" customFormat="1" ht="31.5" customHeight="1" x14ac:dyDescent="0.2">
      <c r="A493" s="220">
        <v>467</v>
      </c>
      <c r="B493" s="168" t="str">
        <f t="shared" si="38"/>
        <v>3000M--</v>
      </c>
      <c r="C493" s="169"/>
      <c r="D493" s="170"/>
      <c r="E493" s="171"/>
      <c r="F493" s="172"/>
      <c r="G493" s="173"/>
      <c r="H493" s="174" t="s">
        <v>98</v>
      </c>
      <c r="I493" s="175"/>
      <c r="J493" s="175"/>
      <c r="K493" s="176"/>
      <c r="L493" s="176"/>
      <c r="M493" s="177"/>
      <c r="O493" s="179"/>
    </row>
    <row r="494" spans="1:15" s="178" customFormat="1" ht="31.5" customHeight="1" x14ac:dyDescent="0.2">
      <c r="A494" s="220">
        <v>468</v>
      </c>
      <c r="B494" s="168" t="str">
        <f t="shared" si="38"/>
        <v>110M.ENG--</v>
      </c>
      <c r="C494" s="169"/>
      <c r="D494" s="170"/>
      <c r="E494" s="171"/>
      <c r="F494" s="172"/>
      <c r="G494" s="173"/>
      <c r="H494" s="174" t="s">
        <v>273</v>
      </c>
      <c r="I494" s="175"/>
      <c r="J494" s="175"/>
      <c r="K494" s="176"/>
      <c r="L494" s="176"/>
      <c r="M494" s="177"/>
      <c r="O494" s="179"/>
    </row>
    <row r="495" spans="1:15" s="178" customFormat="1" ht="31.5" customHeight="1" x14ac:dyDescent="0.2">
      <c r="A495" s="220">
        <v>469</v>
      </c>
      <c r="B495" s="168" t="str">
        <f t="shared" si="38"/>
        <v>300M.ENG--</v>
      </c>
      <c r="C495" s="169"/>
      <c r="D495" s="170"/>
      <c r="E495" s="171"/>
      <c r="F495" s="172"/>
      <c r="G495" s="173"/>
      <c r="H495" s="174" t="s">
        <v>254</v>
      </c>
      <c r="I495" s="175"/>
      <c r="J495" s="175"/>
      <c r="K495" s="176"/>
      <c r="L495" s="176"/>
      <c r="M495" s="177"/>
      <c r="O495" s="179"/>
    </row>
    <row r="496" spans="1:15" s="178" customFormat="1" ht="31.5" customHeight="1" x14ac:dyDescent="0.2">
      <c r="A496" s="220">
        <v>470</v>
      </c>
      <c r="B496" s="168" t="str">
        <f t="shared" ref="B496:B502" si="39">CONCATENATE(H496,"-",M496)</f>
        <v>YÜKSEK-</v>
      </c>
      <c r="C496" s="169"/>
      <c r="D496" s="170"/>
      <c r="E496" s="171"/>
      <c r="F496" s="172"/>
      <c r="G496" s="173"/>
      <c r="H496" s="174" t="s">
        <v>28</v>
      </c>
      <c r="I496" s="175"/>
      <c r="J496" s="175"/>
      <c r="K496" s="176"/>
      <c r="L496" s="176"/>
      <c r="M496" s="177"/>
      <c r="O496" s="179"/>
    </row>
    <row r="497" spans="1:15" s="178" customFormat="1" ht="31.5" customHeight="1" x14ac:dyDescent="0.2">
      <c r="A497" s="220">
        <v>471</v>
      </c>
      <c r="B497" s="168" t="str">
        <f t="shared" si="39"/>
        <v>SIRIK-</v>
      </c>
      <c r="C497" s="169"/>
      <c r="D497" s="170"/>
      <c r="E497" s="171"/>
      <c r="F497" s="172"/>
      <c r="G497" s="173"/>
      <c r="H497" s="174" t="s">
        <v>93</v>
      </c>
      <c r="I497" s="175"/>
      <c r="J497" s="175"/>
      <c r="K497" s="176"/>
      <c r="L497" s="176"/>
      <c r="M497" s="177"/>
      <c r="O497" s="179"/>
    </row>
    <row r="498" spans="1:15" s="178" customFormat="1" ht="31.5" customHeight="1" x14ac:dyDescent="0.2">
      <c r="A498" s="220">
        <v>472</v>
      </c>
      <c r="B498" s="168" t="str">
        <f t="shared" si="39"/>
        <v>UZUN-</v>
      </c>
      <c r="C498" s="169"/>
      <c r="D498" s="170"/>
      <c r="E498" s="171"/>
      <c r="F498" s="172"/>
      <c r="G498" s="173"/>
      <c r="H498" s="174" t="s">
        <v>27</v>
      </c>
      <c r="I498" s="175"/>
      <c r="J498" s="175"/>
      <c r="K498" s="176"/>
      <c r="L498" s="176"/>
      <c r="M498" s="177"/>
      <c r="O498" s="179"/>
    </row>
    <row r="499" spans="1:15" s="178" customFormat="1" ht="31.5" customHeight="1" x14ac:dyDescent="0.2">
      <c r="A499" s="220">
        <v>473</v>
      </c>
      <c r="B499" s="168" t="str">
        <f t="shared" si="39"/>
        <v>ÜÇADIM-</v>
      </c>
      <c r="C499" s="169"/>
      <c r="D499" s="170"/>
      <c r="E499" s="171"/>
      <c r="F499" s="172"/>
      <c r="G499" s="173"/>
      <c r="H499" s="174" t="s">
        <v>255</v>
      </c>
      <c r="I499" s="175"/>
      <c r="J499" s="175"/>
      <c r="K499" s="176"/>
      <c r="L499" s="176"/>
      <c r="M499" s="177"/>
      <c r="O499" s="179"/>
    </row>
    <row r="500" spans="1:15" s="178" customFormat="1" ht="31.5" customHeight="1" x14ac:dyDescent="0.2">
      <c r="A500" s="220">
        <v>474</v>
      </c>
      <c r="B500" s="168" t="str">
        <f t="shared" si="39"/>
        <v>DİSK-</v>
      </c>
      <c r="C500" s="169"/>
      <c r="D500" s="170"/>
      <c r="E500" s="171"/>
      <c r="F500" s="172"/>
      <c r="G500" s="173"/>
      <c r="H500" s="174" t="s">
        <v>85</v>
      </c>
      <c r="I500" s="175"/>
      <c r="J500" s="175"/>
      <c r="K500" s="176"/>
      <c r="L500" s="176"/>
      <c r="M500" s="177"/>
      <c r="O500" s="179"/>
    </row>
    <row r="501" spans="1:15" s="178" customFormat="1" ht="31.5" customHeight="1" x14ac:dyDescent="0.2">
      <c r="A501" s="220">
        <v>475</v>
      </c>
      <c r="B501" s="168" t="str">
        <f t="shared" si="39"/>
        <v>CİRİT-</v>
      </c>
      <c r="C501" s="169"/>
      <c r="D501" s="170"/>
      <c r="E501" s="171"/>
      <c r="F501" s="172"/>
      <c r="G501" s="173"/>
      <c r="H501" s="174" t="s">
        <v>86</v>
      </c>
      <c r="I501" s="175"/>
      <c r="J501" s="175"/>
      <c r="K501" s="176"/>
      <c r="L501" s="176"/>
      <c r="M501" s="177"/>
      <c r="O501" s="179"/>
    </row>
    <row r="502" spans="1:15" s="178" customFormat="1" ht="31.5" customHeight="1" x14ac:dyDescent="0.2">
      <c r="A502" s="220">
        <v>476</v>
      </c>
      <c r="B502" s="168" t="str">
        <f t="shared" si="39"/>
        <v>GÜLLE-</v>
      </c>
      <c r="C502" s="169"/>
      <c r="D502" s="170"/>
      <c r="E502" s="171"/>
      <c r="F502" s="172"/>
      <c r="G502" s="173"/>
      <c r="H502" s="174" t="s">
        <v>84</v>
      </c>
      <c r="I502" s="175"/>
      <c r="J502" s="175"/>
      <c r="K502" s="176"/>
      <c r="L502" s="176"/>
      <c r="M502" s="177"/>
      <c r="O502" s="179"/>
    </row>
    <row r="503" spans="1:15" s="178" customFormat="1" ht="31.5" customHeight="1" x14ac:dyDescent="0.2">
      <c r="A503" s="220">
        <v>477</v>
      </c>
      <c r="B503" s="168" t="s">
        <v>309</v>
      </c>
      <c r="C503" s="169"/>
      <c r="D503" s="170"/>
      <c r="E503" s="171"/>
      <c r="F503" s="172"/>
      <c r="G503" s="173"/>
      <c r="H503" s="174" t="s">
        <v>310</v>
      </c>
      <c r="I503" s="175"/>
      <c r="J503" s="175"/>
      <c r="K503" s="176"/>
      <c r="L503" s="176"/>
      <c r="M503" s="177"/>
      <c r="O503" s="179"/>
    </row>
    <row r="504" spans="1:15" s="178" customFormat="1" ht="31.5" customHeight="1" x14ac:dyDescent="0.2">
      <c r="A504" s="220">
        <v>478</v>
      </c>
      <c r="B504" s="168" t="s">
        <v>309</v>
      </c>
      <c r="C504" s="169"/>
      <c r="D504" s="170"/>
      <c r="E504" s="171"/>
      <c r="F504" s="172"/>
      <c r="G504" s="173"/>
      <c r="H504" s="174" t="s">
        <v>310</v>
      </c>
      <c r="I504" s="175"/>
      <c r="J504" s="175"/>
      <c r="K504" s="176"/>
      <c r="L504" s="176"/>
      <c r="M504" s="177"/>
      <c r="O504" s="179"/>
    </row>
    <row r="505" spans="1:15" s="178" customFormat="1" ht="31.5" customHeight="1" x14ac:dyDescent="0.2">
      <c r="A505" s="220">
        <v>479</v>
      </c>
      <c r="B505" s="168" t="s">
        <v>309</v>
      </c>
      <c r="C505" s="169"/>
      <c r="D505" s="170"/>
      <c r="E505" s="171"/>
      <c r="F505" s="172"/>
      <c r="G505" s="173"/>
      <c r="H505" s="174" t="s">
        <v>310</v>
      </c>
      <c r="I505" s="175"/>
      <c r="J505" s="175"/>
      <c r="K505" s="176"/>
      <c r="L505" s="176"/>
      <c r="M505" s="177"/>
      <c r="O505" s="179"/>
    </row>
    <row r="506" spans="1:15" s="178" customFormat="1" ht="31.5" customHeight="1" x14ac:dyDescent="0.2">
      <c r="A506" s="220">
        <v>480</v>
      </c>
      <c r="B506" s="168" t="s">
        <v>309</v>
      </c>
      <c r="C506" s="169"/>
      <c r="D506" s="170"/>
      <c r="E506" s="171"/>
      <c r="F506" s="172"/>
      <c r="G506" s="173"/>
      <c r="H506" s="174" t="s">
        <v>310</v>
      </c>
      <c r="I506" s="175"/>
      <c r="J506" s="175"/>
      <c r="K506" s="176"/>
      <c r="L506" s="176"/>
      <c r="M506" s="177"/>
      <c r="O506" s="179"/>
    </row>
    <row r="507" spans="1:15" s="178" customFormat="1" ht="31.5" customHeight="1" x14ac:dyDescent="0.2">
      <c r="A507" s="220">
        <v>481</v>
      </c>
      <c r="B507" s="168" t="s">
        <v>309</v>
      </c>
      <c r="C507" s="169"/>
      <c r="D507" s="170"/>
      <c r="E507" s="171"/>
      <c r="F507" s="172"/>
      <c r="G507" s="173"/>
      <c r="H507" s="174" t="s">
        <v>310</v>
      </c>
      <c r="I507" s="175"/>
      <c r="J507" s="175"/>
      <c r="K507" s="176"/>
      <c r="L507" s="176"/>
      <c r="M507" s="177"/>
      <c r="O507" s="179"/>
    </row>
    <row r="508" spans="1:15" s="178" customFormat="1" ht="31.5" customHeight="1" x14ac:dyDescent="0.2">
      <c r="A508" s="220">
        <v>482</v>
      </c>
      <c r="B508" s="168" t="s">
        <v>309</v>
      </c>
      <c r="C508" s="169"/>
      <c r="D508" s="170"/>
      <c r="E508" s="171"/>
      <c r="F508" s="172"/>
      <c r="G508" s="173"/>
      <c r="H508" s="174" t="s">
        <v>310</v>
      </c>
      <c r="I508" s="175"/>
      <c r="J508" s="175"/>
      <c r="K508" s="176"/>
      <c r="L508" s="176"/>
      <c r="M508" s="177"/>
      <c r="O508" s="179"/>
    </row>
    <row r="509" spans="1:15" s="178" customFormat="1" ht="93.75" customHeight="1" x14ac:dyDescent="0.2">
      <c r="A509" s="220">
        <v>483</v>
      </c>
      <c r="B509" s="168" t="str">
        <f t="shared" ref="B509:B517" si="40">CONCATENATE(H509,"-",K509,"-",L509)</f>
        <v>İSVEÇ--</v>
      </c>
      <c r="C509" s="169"/>
      <c r="D509" s="170"/>
      <c r="E509" s="171"/>
      <c r="F509" s="172"/>
      <c r="G509" s="173"/>
      <c r="H509" s="174" t="s">
        <v>310</v>
      </c>
      <c r="I509" s="175"/>
      <c r="J509" s="175"/>
      <c r="K509" s="176"/>
      <c r="L509" s="176"/>
      <c r="M509" s="177"/>
      <c r="O509" s="179"/>
    </row>
    <row r="510" spans="1:15" s="190" customFormat="1" ht="31.5" customHeight="1" x14ac:dyDescent="0.2">
      <c r="A510" s="220">
        <v>484</v>
      </c>
      <c r="B510" s="180" t="str">
        <f t="shared" si="40"/>
        <v>100M--</v>
      </c>
      <c r="C510" s="181"/>
      <c r="D510" s="182"/>
      <c r="E510" s="183"/>
      <c r="F510" s="184"/>
      <c r="G510" s="185"/>
      <c r="H510" s="186" t="s">
        <v>132</v>
      </c>
      <c r="I510" s="187"/>
      <c r="J510" s="187"/>
      <c r="K510" s="188"/>
      <c r="L510" s="188"/>
      <c r="M510" s="189"/>
      <c r="O510" s="191"/>
    </row>
    <row r="511" spans="1:15" s="190" customFormat="1" ht="31.5" customHeight="1" x14ac:dyDescent="0.2">
      <c r="A511" s="220">
        <v>485</v>
      </c>
      <c r="B511" s="180" t="str">
        <f t="shared" si="40"/>
        <v>200M--</v>
      </c>
      <c r="C511" s="181"/>
      <c r="D511" s="182"/>
      <c r="E511" s="183"/>
      <c r="F511" s="184"/>
      <c r="G511" s="185"/>
      <c r="H511" s="186" t="s">
        <v>91</v>
      </c>
      <c r="I511" s="187"/>
      <c r="J511" s="187"/>
      <c r="K511" s="188"/>
      <c r="L511" s="188"/>
      <c r="M511" s="189"/>
      <c r="O511" s="191"/>
    </row>
    <row r="512" spans="1:15" s="190" customFormat="1" ht="31.5" customHeight="1" x14ac:dyDescent="0.2">
      <c r="A512" s="220">
        <v>486</v>
      </c>
      <c r="B512" s="180" t="str">
        <f t="shared" si="40"/>
        <v>400M--</v>
      </c>
      <c r="C512" s="181"/>
      <c r="D512" s="182"/>
      <c r="E512" s="183"/>
      <c r="F512" s="184"/>
      <c r="G512" s="185"/>
      <c r="H512" s="186" t="s">
        <v>92</v>
      </c>
      <c r="I512" s="187"/>
      <c r="J512" s="187"/>
      <c r="K512" s="188"/>
      <c r="L512" s="188"/>
      <c r="M512" s="189"/>
      <c r="O512" s="191"/>
    </row>
    <row r="513" spans="1:15" s="190" customFormat="1" ht="31.5" customHeight="1" x14ac:dyDescent="0.2">
      <c r="A513" s="220">
        <v>487</v>
      </c>
      <c r="B513" s="180" t="str">
        <f t="shared" si="40"/>
        <v>800M--</v>
      </c>
      <c r="C513" s="181"/>
      <c r="D513" s="182"/>
      <c r="E513" s="183"/>
      <c r="F513" s="184"/>
      <c r="G513" s="185"/>
      <c r="H513" s="186" t="s">
        <v>61</v>
      </c>
      <c r="I513" s="187"/>
      <c r="J513" s="187"/>
      <c r="K513" s="188"/>
      <c r="L513" s="188"/>
      <c r="M513" s="189"/>
      <c r="O513" s="191"/>
    </row>
    <row r="514" spans="1:15" s="190" customFormat="1" ht="31.5" customHeight="1" x14ac:dyDescent="0.2">
      <c r="A514" s="220"/>
      <c r="B514" s="180" t="str">
        <f t="shared" si="40"/>
        <v>1500M--</v>
      </c>
      <c r="C514" s="181"/>
      <c r="D514" s="182"/>
      <c r="E514" s="183"/>
      <c r="F514" s="184"/>
      <c r="G514" s="185"/>
      <c r="H514" s="186" t="s">
        <v>83</v>
      </c>
      <c r="I514" s="187"/>
      <c r="J514" s="187"/>
      <c r="K514" s="188"/>
      <c r="L514" s="188"/>
      <c r="M514" s="189"/>
      <c r="O514" s="191"/>
    </row>
    <row r="515" spans="1:15" s="190" customFormat="1" ht="31.5" customHeight="1" x14ac:dyDescent="0.2">
      <c r="A515" s="220">
        <v>488</v>
      </c>
      <c r="B515" s="180" t="str">
        <f t="shared" si="40"/>
        <v>3000M--</v>
      </c>
      <c r="C515" s="181"/>
      <c r="D515" s="182"/>
      <c r="E515" s="183"/>
      <c r="F515" s="184"/>
      <c r="G515" s="185"/>
      <c r="H515" s="186" t="s">
        <v>98</v>
      </c>
      <c r="I515" s="187"/>
      <c r="J515" s="187"/>
      <c r="K515" s="188"/>
      <c r="L515" s="188"/>
      <c r="M515" s="189"/>
      <c r="O515" s="191"/>
    </row>
    <row r="516" spans="1:15" s="190" customFormat="1" ht="31.5" customHeight="1" x14ac:dyDescent="0.2">
      <c r="A516" s="220">
        <v>489</v>
      </c>
      <c r="B516" s="180" t="str">
        <f t="shared" si="40"/>
        <v>110M.ENG--</v>
      </c>
      <c r="C516" s="181"/>
      <c r="D516" s="182"/>
      <c r="E516" s="183"/>
      <c r="F516" s="184"/>
      <c r="G516" s="185"/>
      <c r="H516" s="186" t="s">
        <v>273</v>
      </c>
      <c r="I516" s="187"/>
      <c r="J516" s="187"/>
      <c r="K516" s="188"/>
      <c r="L516" s="188"/>
      <c r="M516" s="189"/>
      <c r="O516" s="191"/>
    </row>
    <row r="517" spans="1:15" s="190" customFormat="1" ht="31.5" customHeight="1" x14ac:dyDescent="0.2">
      <c r="A517" s="220">
        <v>490</v>
      </c>
      <c r="B517" s="180" t="str">
        <f t="shared" si="40"/>
        <v>300M.ENG--</v>
      </c>
      <c r="C517" s="181"/>
      <c r="D517" s="182"/>
      <c r="E517" s="183"/>
      <c r="F517" s="184"/>
      <c r="G517" s="185"/>
      <c r="H517" s="186" t="s">
        <v>254</v>
      </c>
      <c r="I517" s="187"/>
      <c r="J517" s="187"/>
      <c r="K517" s="188"/>
      <c r="L517" s="188"/>
      <c r="M517" s="189"/>
      <c r="O517" s="191"/>
    </row>
    <row r="518" spans="1:15" s="190" customFormat="1" ht="31.5" customHeight="1" x14ac:dyDescent="0.2">
      <c r="A518" s="220">
        <v>491</v>
      </c>
      <c r="B518" s="180" t="str">
        <f t="shared" ref="B518:B524" si="41">CONCATENATE(H518,"-",M518)</f>
        <v>YÜKSEK-</v>
      </c>
      <c r="C518" s="181"/>
      <c r="D518" s="182"/>
      <c r="E518" s="183"/>
      <c r="F518" s="184"/>
      <c r="G518" s="185"/>
      <c r="H518" s="186" t="s">
        <v>28</v>
      </c>
      <c r="I518" s="187"/>
      <c r="J518" s="187"/>
      <c r="K518" s="188"/>
      <c r="L518" s="188"/>
      <c r="M518" s="189"/>
      <c r="O518" s="191"/>
    </row>
    <row r="519" spans="1:15" s="190" customFormat="1" ht="31.5" customHeight="1" x14ac:dyDescent="0.2">
      <c r="A519" s="220">
        <v>492</v>
      </c>
      <c r="B519" s="180" t="str">
        <f t="shared" si="41"/>
        <v>SIRIK-</v>
      </c>
      <c r="C519" s="181"/>
      <c r="D519" s="182"/>
      <c r="E519" s="183"/>
      <c r="F519" s="184"/>
      <c r="G519" s="185"/>
      <c r="H519" s="186" t="s">
        <v>93</v>
      </c>
      <c r="I519" s="187"/>
      <c r="J519" s="187"/>
      <c r="K519" s="188"/>
      <c r="L519" s="188"/>
      <c r="M519" s="189"/>
      <c r="O519" s="191"/>
    </row>
    <row r="520" spans="1:15" s="190" customFormat="1" ht="31.5" customHeight="1" x14ac:dyDescent="0.2">
      <c r="A520" s="220">
        <v>493</v>
      </c>
      <c r="B520" s="180" t="str">
        <f t="shared" si="41"/>
        <v>UZUN-</v>
      </c>
      <c r="C520" s="181"/>
      <c r="D520" s="182"/>
      <c r="E520" s="183"/>
      <c r="F520" s="184"/>
      <c r="G520" s="185"/>
      <c r="H520" s="186" t="s">
        <v>27</v>
      </c>
      <c r="I520" s="187"/>
      <c r="J520" s="187"/>
      <c r="K520" s="188"/>
      <c r="L520" s="188"/>
      <c r="M520" s="189"/>
      <c r="O520" s="191"/>
    </row>
    <row r="521" spans="1:15" s="190" customFormat="1" ht="31.5" customHeight="1" x14ac:dyDescent="0.2">
      <c r="A521" s="220">
        <v>494</v>
      </c>
      <c r="B521" s="180" t="str">
        <f t="shared" si="41"/>
        <v>ÜÇADIM-</v>
      </c>
      <c r="C521" s="181"/>
      <c r="D521" s="182"/>
      <c r="E521" s="183"/>
      <c r="F521" s="184"/>
      <c r="G521" s="185"/>
      <c r="H521" s="186" t="s">
        <v>255</v>
      </c>
      <c r="I521" s="187"/>
      <c r="J521" s="187"/>
      <c r="K521" s="188"/>
      <c r="L521" s="188"/>
      <c r="M521" s="189"/>
      <c r="O521" s="191"/>
    </row>
    <row r="522" spans="1:15" s="190" customFormat="1" ht="31.5" customHeight="1" x14ac:dyDescent="0.2">
      <c r="A522" s="220">
        <v>495</v>
      </c>
      <c r="B522" s="180" t="str">
        <f t="shared" si="41"/>
        <v>DİSK-</v>
      </c>
      <c r="C522" s="181"/>
      <c r="D522" s="182"/>
      <c r="E522" s="183"/>
      <c r="F522" s="184"/>
      <c r="G522" s="185"/>
      <c r="H522" s="186" t="s">
        <v>85</v>
      </c>
      <c r="I522" s="187"/>
      <c r="J522" s="187"/>
      <c r="K522" s="188"/>
      <c r="L522" s="188"/>
      <c r="M522" s="189"/>
      <c r="O522" s="191"/>
    </row>
    <row r="523" spans="1:15" s="190" customFormat="1" ht="31.5" customHeight="1" x14ac:dyDescent="0.2">
      <c r="A523" s="220">
        <v>496</v>
      </c>
      <c r="B523" s="180" t="str">
        <f t="shared" si="41"/>
        <v>CİRİT-</v>
      </c>
      <c r="C523" s="181"/>
      <c r="D523" s="182"/>
      <c r="E523" s="183"/>
      <c r="F523" s="184"/>
      <c r="G523" s="185"/>
      <c r="H523" s="186" t="s">
        <v>86</v>
      </c>
      <c r="I523" s="187"/>
      <c r="J523" s="187"/>
      <c r="K523" s="188"/>
      <c r="L523" s="188"/>
      <c r="M523" s="189"/>
      <c r="O523" s="191"/>
    </row>
    <row r="524" spans="1:15" s="190" customFormat="1" ht="31.5" customHeight="1" x14ac:dyDescent="0.2">
      <c r="A524" s="220">
        <v>497</v>
      </c>
      <c r="B524" s="180" t="str">
        <f t="shared" si="41"/>
        <v>GÜLLE-</v>
      </c>
      <c r="C524" s="181"/>
      <c r="D524" s="182"/>
      <c r="E524" s="183"/>
      <c r="F524" s="184"/>
      <c r="G524" s="185"/>
      <c r="H524" s="186" t="s">
        <v>84</v>
      </c>
      <c r="I524" s="187"/>
      <c r="J524" s="187"/>
      <c r="K524" s="188"/>
      <c r="L524" s="188"/>
      <c r="M524" s="189"/>
      <c r="O524" s="191"/>
    </row>
    <row r="525" spans="1:15" s="190" customFormat="1" ht="31.5" customHeight="1" x14ac:dyDescent="0.2">
      <c r="A525" s="220">
        <v>498</v>
      </c>
      <c r="B525" s="180" t="s">
        <v>309</v>
      </c>
      <c r="C525" s="181"/>
      <c r="D525" s="182"/>
      <c r="E525" s="183"/>
      <c r="F525" s="184"/>
      <c r="G525" s="185"/>
      <c r="H525" s="186" t="s">
        <v>310</v>
      </c>
      <c r="I525" s="187"/>
      <c r="J525" s="187"/>
      <c r="K525" s="188"/>
      <c r="L525" s="188"/>
      <c r="M525" s="189"/>
      <c r="O525" s="191"/>
    </row>
    <row r="526" spans="1:15" s="190" customFormat="1" ht="31.5" customHeight="1" x14ac:dyDescent="0.2">
      <c r="A526" s="220">
        <v>499</v>
      </c>
      <c r="B526" s="180" t="s">
        <v>309</v>
      </c>
      <c r="C526" s="181"/>
      <c r="D526" s="182"/>
      <c r="E526" s="183"/>
      <c r="F526" s="184"/>
      <c r="G526" s="185"/>
      <c r="H526" s="186" t="s">
        <v>310</v>
      </c>
      <c r="I526" s="187"/>
      <c r="J526" s="187"/>
      <c r="K526" s="188"/>
      <c r="L526" s="188"/>
      <c r="M526" s="189"/>
      <c r="O526" s="191"/>
    </row>
    <row r="527" spans="1:15" s="190" customFormat="1" ht="31.5" customHeight="1" x14ac:dyDescent="0.2">
      <c r="A527" s="220">
        <v>500</v>
      </c>
      <c r="B527" s="180" t="s">
        <v>309</v>
      </c>
      <c r="C527" s="181"/>
      <c r="D527" s="182"/>
      <c r="E527" s="183"/>
      <c r="F527" s="184"/>
      <c r="G527" s="185"/>
      <c r="H527" s="186" t="s">
        <v>310</v>
      </c>
      <c r="I527" s="187"/>
      <c r="J527" s="187"/>
      <c r="K527" s="188"/>
      <c r="L527" s="188"/>
      <c r="M527" s="189"/>
      <c r="O527" s="191"/>
    </row>
    <row r="528" spans="1:15" s="190" customFormat="1" ht="31.5" customHeight="1" x14ac:dyDescent="0.2">
      <c r="A528" s="220">
        <v>501</v>
      </c>
      <c r="B528" s="180" t="s">
        <v>309</v>
      </c>
      <c r="C528" s="181"/>
      <c r="D528" s="182"/>
      <c r="E528" s="183"/>
      <c r="F528" s="184"/>
      <c r="G528" s="185"/>
      <c r="H528" s="186" t="s">
        <v>310</v>
      </c>
      <c r="I528" s="187"/>
      <c r="J528" s="187"/>
      <c r="K528" s="188"/>
      <c r="L528" s="188"/>
      <c r="M528" s="189"/>
      <c r="O528" s="191"/>
    </row>
    <row r="529" spans="1:15" s="190" customFormat="1" ht="31.5" customHeight="1" x14ac:dyDescent="0.2">
      <c r="A529" s="220">
        <v>502</v>
      </c>
      <c r="B529" s="180" t="s">
        <v>309</v>
      </c>
      <c r="C529" s="181"/>
      <c r="D529" s="182"/>
      <c r="E529" s="183"/>
      <c r="F529" s="184"/>
      <c r="G529" s="185"/>
      <c r="H529" s="186" t="s">
        <v>310</v>
      </c>
      <c r="I529" s="187"/>
      <c r="J529" s="187"/>
      <c r="K529" s="188"/>
      <c r="L529" s="188"/>
      <c r="M529" s="189"/>
      <c r="O529" s="191"/>
    </row>
    <row r="530" spans="1:15" s="190" customFormat="1" ht="31.5" customHeight="1" x14ac:dyDescent="0.2">
      <c r="A530" s="220">
        <v>503</v>
      </c>
      <c r="B530" s="180" t="s">
        <v>309</v>
      </c>
      <c r="C530" s="181"/>
      <c r="D530" s="182"/>
      <c r="E530" s="183"/>
      <c r="F530" s="184"/>
      <c r="G530" s="185"/>
      <c r="H530" s="186" t="s">
        <v>310</v>
      </c>
      <c r="I530" s="187"/>
      <c r="J530" s="187"/>
      <c r="K530" s="188"/>
      <c r="L530" s="188"/>
      <c r="M530" s="189"/>
      <c r="O530" s="191"/>
    </row>
    <row r="531" spans="1:15" s="190" customFormat="1" ht="93.75" customHeight="1" x14ac:dyDescent="0.2">
      <c r="A531" s="220">
        <v>504</v>
      </c>
      <c r="B531" s="180" t="str">
        <f>CONCATENATE(H531,"-",K531,"-",L531)</f>
        <v>İSVEÇ--</v>
      </c>
      <c r="C531" s="181"/>
      <c r="D531" s="182"/>
      <c r="E531" s="183"/>
      <c r="F531" s="184"/>
      <c r="G531" s="185"/>
      <c r="H531" s="186" t="s">
        <v>310</v>
      </c>
      <c r="I531" s="187"/>
      <c r="J531" s="187"/>
      <c r="K531" s="188"/>
      <c r="L531" s="188"/>
      <c r="M531" s="189"/>
      <c r="O531" s="191"/>
    </row>
    <row r="532" spans="1:15" s="206" customFormat="1" ht="31.5" customHeight="1" x14ac:dyDescent="0.2">
      <c r="A532" s="220">
        <v>505</v>
      </c>
      <c r="B532" s="196" t="str">
        <f t="shared" ref="B532:B621" si="42">CONCATENATE(H532,"-",K532,"-",L532)</f>
        <v>100M--</v>
      </c>
      <c r="C532" s="197"/>
      <c r="D532" s="198"/>
      <c r="E532" s="199"/>
      <c r="F532" s="200"/>
      <c r="G532" s="201"/>
      <c r="H532" s="202" t="s">
        <v>132</v>
      </c>
      <c r="I532" s="203"/>
      <c r="J532" s="203"/>
      <c r="K532" s="204"/>
      <c r="L532" s="204"/>
      <c r="M532" s="205"/>
      <c r="O532" s="207"/>
    </row>
    <row r="533" spans="1:15" s="206" customFormat="1" ht="31.5" customHeight="1" x14ac:dyDescent="0.2">
      <c r="A533" s="220">
        <v>506</v>
      </c>
      <c r="B533" s="196" t="str">
        <f t="shared" si="42"/>
        <v>100M--</v>
      </c>
      <c r="C533" s="197"/>
      <c r="D533" s="198"/>
      <c r="E533" s="199"/>
      <c r="F533" s="200"/>
      <c r="G533" s="201"/>
      <c r="H533" s="202" t="s">
        <v>132</v>
      </c>
      <c r="I533" s="203"/>
      <c r="J533" s="203"/>
      <c r="K533" s="204"/>
      <c r="L533" s="204"/>
      <c r="M533" s="205"/>
      <c r="O533" s="207"/>
    </row>
    <row r="534" spans="1:15" s="206" customFormat="1" ht="31.5" customHeight="1" x14ac:dyDescent="0.2">
      <c r="A534" s="220">
        <v>507</v>
      </c>
      <c r="B534" s="196" t="str">
        <f t="shared" si="42"/>
        <v>100M--</v>
      </c>
      <c r="C534" s="197"/>
      <c r="D534" s="198"/>
      <c r="E534" s="199"/>
      <c r="F534" s="200"/>
      <c r="G534" s="201"/>
      <c r="H534" s="202" t="s">
        <v>132</v>
      </c>
      <c r="I534" s="203"/>
      <c r="J534" s="203"/>
      <c r="K534" s="204"/>
      <c r="L534" s="204"/>
      <c r="M534" s="205"/>
      <c r="O534" s="207"/>
    </row>
    <row r="535" spans="1:15" s="206" customFormat="1" ht="31.5" customHeight="1" x14ac:dyDescent="0.2">
      <c r="A535" s="220">
        <v>508</v>
      </c>
      <c r="B535" s="196" t="str">
        <f t="shared" si="42"/>
        <v>100M--</v>
      </c>
      <c r="C535" s="197"/>
      <c r="D535" s="198"/>
      <c r="E535" s="199"/>
      <c r="F535" s="200"/>
      <c r="G535" s="201"/>
      <c r="H535" s="202" t="s">
        <v>132</v>
      </c>
      <c r="I535" s="203"/>
      <c r="J535" s="203"/>
      <c r="K535" s="204"/>
      <c r="L535" s="204"/>
      <c r="M535" s="205"/>
      <c r="O535" s="207"/>
    </row>
    <row r="536" spans="1:15" s="206" customFormat="1" ht="34.5" customHeight="1" x14ac:dyDescent="0.2">
      <c r="A536" s="220">
        <v>509</v>
      </c>
      <c r="B536" s="196" t="str">
        <f t="shared" si="42"/>
        <v>100M--</v>
      </c>
      <c r="C536" s="197"/>
      <c r="D536" s="198"/>
      <c r="E536" s="199"/>
      <c r="F536" s="200"/>
      <c r="G536" s="201"/>
      <c r="H536" s="202" t="s">
        <v>132</v>
      </c>
      <c r="I536" s="203"/>
      <c r="J536" s="203"/>
      <c r="K536" s="204"/>
      <c r="L536" s="204"/>
      <c r="M536" s="205"/>
      <c r="O536" s="207"/>
    </row>
    <row r="537" spans="1:15" s="206" customFormat="1" ht="31.5" customHeight="1" x14ac:dyDescent="0.2">
      <c r="A537" s="220">
        <v>510</v>
      </c>
      <c r="B537" s="196" t="str">
        <f t="shared" si="42"/>
        <v>100M--</v>
      </c>
      <c r="C537" s="197"/>
      <c r="D537" s="198"/>
      <c r="E537" s="199"/>
      <c r="F537" s="200"/>
      <c r="G537" s="201"/>
      <c r="H537" s="202" t="s">
        <v>132</v>
      </c>
      <c r="I537" s="203"/>
      <c r="J537" s="203"/>
      <c r="K537" s="204"/>
      <c r="L537" s="204"/>
      <c r="M537" s="205"/>
      <c r="O537" s="207"/>
    </row>
    <row r="538" spans="1:15" s="206" customFormat="1" ht="31.5" customHeight="1" x14ac:dyDescent="0.2">
      <c r="A538" s="220">
        <v>511</v>
      </c>
      <c r="B538" s="196" t="str">
        <f t="shared" si="42"/>
        <v>100M--</v>
      </c>
      <c r="C538" s="197"/>
      <c r="D538" s="198"/>
      <c r="E538" s="199"/>
      <c r="F538" s="200"/>
      <c r="G538" s="201"/>
      <c r="H538" s="202" t="s">
        <v>132</v>
      </c>
      <c r="I538" s="203"/>
      <c r="J538" s="203"/>
      <c r="K538" s="204"/>
      <c r="L538" s="204"/>
      <c r="M538" s="205"/>
      <c r="O538" s="207"/>
    </row>
    <row r="539" spans="1:15" s="206" customFormat="1" ht="31.5" customHeight="1" x14ac:dyDescent="0.2">
      <c r="A539" s="220">
        <v>512</v>
      </c>
      <c r="B539" s="196" t="str">
        <f t="shared" si="42"/>
        <v>100M--</v>
      </c>
      <c r="C539" s="197"/>
      <c r="D539" s="198"/>
      <c r="E539" s="199"/>
      <c r="F539" s="200"/>
      <c r="G539" s="201"/>
      <c r="H539" s="202" t="s">
        <v>132</v>
      </c>
      <c r="I539" s="203"/>
      <c r="J539" s="203"/>
      <c r="K539" s="204"/>
      <c r="L539" s="204"/>
      <c r="M539" s="205"/>
      <c r="O539" s="207"/>
    </row>
    <row r="540" spans="1:15" s="206" customFormat="1" ht="31.5" customHeight="1" x14ac:dyDescent="0.2">
      <c r="A540" s="220">
        <v>513</v>
      </c>
      <c r="B540" s="196" t="str">
        <f t="shared" si="42"/>
        <v>100M--</v>
      </c>
      <c r="C540" s="197"/>
      <c r="D540" s="198"/>
      <c r="E540" s="199"/>
      <c r="F540" s="200"/>
      <c r="G540" s="201"/>
      <c r="H540" s="202" t="s">
        <v>132</v>
      </c>
      <c r="I540" s="203"/>
      <c r="J540" s="203"/>
      <c r="K540" s="204"/>
      <c r="L540" s="204"/>
      <c r="M540" s="205"/>
      <c r="O540" s="207"/>
    </row>
    <row r="541" spans="1:15" s="206" customFormat="1" ht="31.5" customHeight="1" x14ac:dyDescent="0.2">
      <c r="A541" s="220">
        <v>514</v>
      </c>
      <c r="B541" s="196" t="str">
        <f t="shared" si="42"/>
        <v>100M--</v>
      </c>
      <c r="C541" s="197"/>
      <c r="D541" s="198"/>
      <c r="E541" s="199"/>
      <c r="F541" s="200"/>
      <c r="G541" s="201"/>
      <c r="H541" s="202" t="s">
        <v>132</v>
      </c>
      <c r="I541" s="203"/>
      <c r="J541" s="203"/>
      <c r="K541" s="204"/>
      <c r="L541" s="204"/>
      <c r="M541" s="205"/>
      <c r="O541" s="207"/>
    </row>
    <row r="542" spans="1:15" s="206" customFormat="1" ht="31.5" customHeight="1" x14ac:dyDescent="0.2">
      <c r="A542" s="220">
        <v>515</v>
      </c>
      <c r="B542" s="196" t="str">
        <f t="shared" si="42"/>
        <v>100M--</v>
      </c>
      <c r="C542" s="197"/>
      <c r="D542" s="198"/>
      <c r="E542" s="199"/>
      <c r="F542" s="200"/>
      <c r="G542" s="201"/>
      <c r="H542" s="202" t="s">
        <v>132</v>
      </c>
      <c r="I542" s="203"/>
      <c r="J542" s="203"/>
      <c r="K542" s="204"/>
      <c r="L542" s="204"/>
      <c r="M542" s="205"/>
      <c r="O542" s="207"/>
    </row>
    <row r="543" spans="1:15" s="206" customFormat="1" ht="31.5" customHeight="1" x14ac:dyDescent="0.2">
      <c r="A543" s="220">
        <v>516</v>
      </c>
      <c r="B543" s="196" t="str">
        <f t="shared" si="42"/>
        <v>100M--</v>
      </c>
      <c r="C543" s="197"/>
      <c r="D543" s="198"/>
      <c r="E543" s="199"/>
      <c r="F543" s="200"/>
      <c r="G543" s="201"/>
      <c r="H543" s="202" t="s">
        <v>132</v>
      </c>
      <c r="I543" s="203"/>
      <c r="J543" s="203"/>
      <c r="K543" s="204"/>
      <c r="L543" s="204"/>
      <c r="M543" s="205"/>
      <c r="O543" s="207"/>
    </row>
    <row r="544" spans="1:15" s="218" customFormat="1" ht="31.5" customHeight="1" x14ac:dyDescent="0.2">
      <c r="A544" s="220">
        <v>517</v>
      </c>
      <c r="B544" s="208" t="str">
        <f t="shared" si="42"/>
        <v>200M--</v>
      </c>
      <c r="C544" s="209"/>
      <c r="D544" s="210"/>
      <c r="E544" s="211"/>
      <c r="F544" s="212"/>
      <c r="G544" s="213"/>
      <c r="H544" s="214" t="s">
        <v>91</v>
      </c>
      <c r="I544" s="215"/>
      <c r="J544" s="215"/>
      <c r="K544" s="216"/>
      <c r="L544" s="216"/>
      <c r="M544" s="217"/>
      <c r="O544" s="219"/>
    </row>
    <row r="545" spans="1:15" s="218" customFormat="1" ht="31.5" customHeight="1" x14ac:dyDescent="0.2">
      <c r="A545" s="220">
        <v>518</v>
      </c>
      <c r="B545" s="208" t="str">
        <f t="shared" si="42"/>
        <v>200M--</v>
      </c>
      <c r="C545" s="209"/>
      <c r="D545" s="210"/>
      <c r="E545" s="211"/>
      <c r="F545" s="212"/>
      <c r="G545" s="213"/>
      <c r="H545" s="214" t="s">
        <v>91</v>
      </c>
      <c r="I545" s="215"/>
      <c r="J545" s="215"/>
      <c r="K545" s="216"/>
      <c r="L545" s="216"/>
      <c r="M545" s="217"/>
      <c r="O545" s="219"/>
    </row>
    <row r="546" spans="1:15" s="218" customFormat="1" ht="31.5" customHeight="1" x14ac:dyDescent="0.2">
      <c r="A546" s="220">
        <v>519</v>
      </c>
      <c r="B546" s="208" t="str">
        <f t="shared" si="42"/>
        <v>200M--</v>
      </c>
      <c r="C546" s="209"/>
      <c r="D546" s="210"/>
      <c r="E546" s="211"/>
      <c r="F546" s="212"/>
      <c r="G546" s="213"/>
      <c r="H546" s="214" t="s">
        <v>91</v>
      </c>
      <c r="I546" s="215"/>
      <c r="J546" s="215"/>
      <c r="K546" s="216"/>
      <c r="L546" s="216"/>
      <c r="M546" s="217"/>
      <c r="O546" s="219"/>
    </row>
    <row r="547" spans="1:15" s="218" customFormat="1" ht="31.5" customHeight="1" x14ac:dyDescent="0.2">
      <c r="A547" s="220">
        <v>520</v>
      </c>
      <c r="B547" s="208" t="str">
        <f t="shared" si="42"/>
        <v>200M--</v>
      </c>
      <c r="C547" s="209"/>
      <c r="D547" s="210"/>
      <c r="E547" s="211"/>
      <c r="F547" s="212"/>
      <c r="G547" s="213"/>
      <c r="H547" s="214" t="s">
        <v>91</v>
      </c>
      <c r="I547" s="215"/>
      <c r="J547" s="215"/>
      <c r="K547" s="216"/>
      <c r="L547" s="216"/>
      <c r="M547" s="217"/>
      <c r="O547" s="219"/>
    </row>
    <row r="548" spans="1:15" s="218" customFormat="1" ht="31.5" customHeight="1" x14ac:dyDescent="0.2">
      <c r="A548" s="220">
        <v>521</v>
      </c>
      <c r="B548" s="208" t="str">
        <f t="shared" si="42"/>
        <v>200M--</v>
      </c>
      <c r="C548" s="209"/>
      <c r="D548" s="210"/>
      <c r="E548" s="211"/>
      <c r="F548" s="212"/>
      <c r="G548" s="213"/>
      <c r="H548" s="214" t="s">
        <v>91</v>
      </c>
      <c r="I548" s="215"/>
      <c r="J548" s="215"/>
      <c r="K548" s="216"/>
      <c r="L548" s="216"/>
      <c r="M548" s="217"/>
      <c r="O548" s="219"/>
    </row>
    <row r="549" spans="1:15" s="218" customFormat="1" ht="31.5" customHeight="1" x14ac:dyDescent="0.2">
      <c r="A549" s="220">
        <v>522</v>
      </c>
      <c r="B549" s="208" t="str">
        <f t="shared" si="42"/>
        <v>200M--</v>
      </c>
      <c r="C549" s="209"/>
      <c r="D549" s="210"/>
      <c r="E549" s="211"/>
      <c r="F549" s="212"/>
      <c r="G549" s="213"/>
      <c r="H549" s="214" t="s">
        <v>91</v>
      </c>
      <c r="I549" s="215"/>
      <c r="J549" s="215"/>
      <c r="K549" s="216"/>
      <c r="L549" s="216"/>
      <c r="M549" s="217"/>
      <c r="O549" s="219"/>
    </row>
    <row r="550" spans="1:15" s="218" customFormat="1" ht="31.5" customHeight="1" x14ac:dyDescent="0.2">
      <c r="A550" s="220"/>
      <c r="B550" s="208" t="str">
        <f t="shared" si="42"/>
        <v>200M--</v>
      </c>
      <c r="C550" s="209"/>
      <c r="D550" s="210"/>
      <c r="E550" s="211"/>
      <c r="F550" s="212"/>
      <c r="G550" s="213"/>
      <c r="H550" s="214" t="s">
        <v>91</v>
      </c>
      <c r="I550" s="215"/>
      <c r="J550" s="215"/>
      <c r="K550" s="216"/>
      <c r="L550" s="216"/>
      <c r="M550" s="217"/>
      <c r="O550" s="219"/>
    </row>
    <row r="551" spans="1:15" s="218" customFormat="1" ht="31.5" customHeight="1" x14ac:dyDescent="0.2">
      <c r="A551" s="220"/>
      <c r="B551" s="208" t="str">
        <f t="shared" si="42"/>
        <v>200M--</v>
      </c>
      <c r="C551" s="209"/>
      <c r="D551" s="210"/>
      <c r="E551" s="211"/>
      <c r="F551" s="212"/>
      <c r="G551" s="213"/>
      <c r="H551" s="214" t="s">
        <v>91</v>
      </c>
      <c r="I551" s="215"/>
      <c r="J551" s="215"/>
      <c r="K551" s="216"/>
      <c r="L551" s="216"/>
      <c r="M551" s="217"/>
      <c r="O551" s="219"/>
    </row>
    <row r="552" spans="1:15" s="218" customFormat="1" ht="31.5" customHeight="1" x14ac:dyDescent="0.2">
      <c r="A552" s="220"/>
      <c r="B552" s="208" t="str">
        <f t="shared" si="42"/>
        <v>200M--</v>
      </c>
      <c r="C552" s="209"/>
      <c r="D552" s="210"/>
      <c r="E552" s="211"/>
      <c r="F552" s="212"/>
      <c r="G552" s="213"/>
      <c r="H552" s="214" t="s">
        <v>91</v>
      </c>
      <c r="I552" s="215"/>
      <c r="J552" s="215"/>
      <c r="K552" s="216"/>
      <c r="L552" s="216"/>
      <c r="M552" s="217"/>
      <c r="O552" s="219"/>
    </row>
    <row r="553" spans="1:15" s="218" customFormat="1" ht="31.5" customHeight="1" x14ac:dyDescent="0.2">
      <c r="A553" s="220"/>
      <c r="B553" s="208" t="str">
        <f t="shared" si="42"/>
        <v>200M--</v>
      </c>
      <c r="C553" s="209"/>
      <c r="D553" s="210"/>
      <c r="E553" s="211"/>
      <c r="F553" s="212"/>
      <c r="G553" s="213"/>
      <c r="H553" s="214" t="s">
        <v>91</v>
      </c>
      <c r="I553" s="215"/>
      <c r="J553" s="215"/>
      <c r="K553" s="216"/>
      <c r="L553" s="216"/>
      <c r="M553" s="217"/>
      <c r="O553" s="219"/>
    </row>
    <row r="554" spans="1:15" s="218" customFormat="1" ht="31.5" customHeight="1" x14ac:dyDescent="0.2">
      <c r="A554" s="220"/>
      <c r="B554" s="208" t="str">
        <f t="shared" si="42"/>
        <v>200M--</v>
      </c>
      <c r="C554" s="209"/>
      <c r="D554" s="210"/>
      <c r="E554" s="211"/>
      <c r="F554" s="212"/>
      <c r="G554" s="213"/>
      <c r="H554" s="214" t="s">
        <v>91</v>
      </c>
      <c r="I554" s="215"/>
      <c r="J554" s="215"/>
      <c r="K554" s="216"/>
      <c r="L554" s="216"/>
      <c r="M554" s="217"/>
      <c r="O554" s="219"/>
    </row>
    <row r="555" spans="1:15" s="218" customFormat="1" ht="31.5" customHeight="1" x14ac:dyDescent="0.2">
      <c r="A555" s="220"/>
      <c r="B555" s="208" t="str">
        <f t="shared" si="42"/>
        <v>200M--</v>
      </c>
      <c r="C555" s="209"/>
      <c r="D555" s="210"/>
      <c r="E555" s="211"/>
      <c r="F555" s="212"/>
      <c r="G555" s="213"/>
      <c r="H555" s="214" t="s">
        <v>91</v>
      </c>
      <c r="I555" s="215"/>
      <c r="J555" s="215"/>
      <c r="K555" s="216"/>
      <c r="L555" s="216"/>
      <c r="M555" s="217"/>
      <c r="O555" s="219"/>
    </row>
    <row r="556" spans="1:15" s="218" customFormat="1" ht="31.5" customHeight="1" x14ac:dyDescent="0.2">
      <c r="A556" s="220"/>
      <c r="B556" s="208" t="str">
        <f t="shared" si="42"/>
        <v>200M--</v>
      </c>
      <c r="C556" s="209"/>
      <c r="D556" s="210"/>
      <c r="E556" s="211"/>
      <c r="F556" s="212"/>
      <c r="G556" s="213"/>
      <c r="H556" s="214" t="s">
        <v>91</v>
      </c>
      <c r="I556" s="215"/>
      <c r="J556" s="215"/>
      <c r="K556" s="216"/>
      <c r="L556" s="216"/>
      <c r="M556" s="217"/>
      <c r="O556" s="219"/>
    </row>
    <row r="557" spans="1:15" s="218" customFormat="1" ht="31.5" customHeight="1" x14ac:dyDescent="0.2">
      <c r="A557" s="220"/>
      <c r="B557" s="208" t="str">
        <f t="shared" si="42"/>
        <v>200M--</v>
      </c>
      <c r="C557" s="209"/>
      <c r="D557" s="210"/>
      <c r="E557" s="211"/>
      <c r="F557" s="212"/>
      <c r="G557" s="213"/>
      <c r="H557" s="214" t="s">
        <v>91</v>
      </c>
      <c r="I557" s="215"/>
      <c r="J557" s="215"/>
      <c r="K557" s="216"/>
      <c r="L557" s="216"/>
      <c r="M557" s="217"/>
      <c r="O557" s="219"/>
    </row>
    <row r="558" spans="1:15" s="218" customFormat="1" ht="31.5" customHeight="1" x14ac:dyDescent="0.2">
      <c r="A558" s="220">
        <v>523</v>
      </c>
      <c r="B558" s="208" t="str">
        <f t="shared" si="42"/>
        <v>200M--</v>
      </c>
      <c r="C558" s="209"/>
      <c r="D558" s="210"/>
      <c r="E558" s="211"/>
      <c r="F558" s="212"/>
      <c r="G558" s="213"/>
      <c r="H558" s="214" t="s">
        <v>91</v>
      </c>
      <c r="I558" s="215"/>
      <c r="J558" s="215"/>
      <c r="K558" s="216"/>
      <c r="L558" s="216"/>
      <c r="M558" s="217"/>
      <c r="O558" s="219"/>
    </row>
    <row r="559" spans="1:15" s="218" customFormat="1" ht="31.5" customHeight="1" x14ac:dyDescent="0.2">
      <c r="A559" s="220">
        <v>524</v>
      </c>
      <c r="B559" s="208" t="str">
        <f t="shared" si="42"/>
        <v>200M--</v>
      </c>
      <c r="C559" s="209"/>
      <c r="D559" s="210"/>
      <c r="E559" s="211"/>
      <c r="F559" s="212"/>
      <c r="G559" s="213"/>
      <c r="H559" s="214" t="s">
        <v>91</v>
      </c>
      <c r="I559" s="215"/>
      <c r="J559" s="215"/>
      <c r="K559" s="216"/>
      <c r="L559" s="216"/>
      <c r="M559" s="217"/>
      <c r="O559" s="219"/>
    </row>
    <row r="560" spans="1:15" s="218" customFormat="1" ht="31.5" customHeight="1" x14ac:dyDescent="0.2">
      <c r="A560" s="220">
        <v>525</v>
      </c>
      <c r="B560" s="208" t="str">
        <f t="shared" si="42"/>
        <v>200M--</v>
      </c>
      <c r="C560" s="209"/>
      <c r="D560" s="210"/>
      <c r="E560" s="211"/>
      <c r="F560" s="212"/>
      <c r="G560" s="213"/>
      <c r="H560" s="214" t="s">
        <v>91</v>
      </c>
      <c r="I560" s="215"/>
      <c r="J560" s="215"/>
      <c r="K560" s="216"/>
      <c r="L560" s="216"/>
      <c r="M560" s="217"/>
      <c r="O560" s="219"/>
    </row>
    <row r="561" spans="1:15" s="218" customFormat="1" ht="31.5" customHeight="1" x14ac:dyDescent="0.2">
      <c r="A561" s="220">
        <v>526</v>
      </c>
      <c r="B561" s="208" t="str">
        <f t="shared" si="42"/>
        <v>200M--</v>
      </c>
      <c r="C561" s="209"/>
      <c r="D561" s="210"/>
      <c r="E561" s="211"/>
      <c r="F561" s="212"/>
      <c r="G561" s="213"/>
      <c r="H561" s="214" t="s">
        <v>91</v>
      </c>
      <c r="I561" s="215"/>
      <c r="J561" s="215"/>
      <c r="K561" s="216"/>
      <c r="L561" s="216"/>
      <c r="M561" s="217"/>
      <c r="O561" s="219"/>
    </row>
    <row r="562" spans="1:15" s="218" customFormat="1" ht="31.5" customHeight="1" x14ac:dyDescent="0.2">
      <c r="A562" s="220">
        <v>527</v>
      </c>
      <c r="B562" s="180" t="str">
        <f t="shared" ref="B562:B577" si="43">CONCATENATE(H562,"-",K562,"-",L562)</f>
        <v>400M--</v>
      </c>
      <c r="C562" s="181"/>
      <c r="D562" s="182"/>
      <c r="E562" s="183"/>
      <c r="F562" s="184"/>
      <c r="G562" s="185"/>
      <c r="H562" s="186" t="s">
        <v>92</v>
      </c>
      <c r="I562" s="187"/>
      <c r="J562" s="187"/>
      <c r="K562" s="188"/>
      <c r="L562" s="188"/>
      <c r="M562" s="189"/>
      <c r="O562" s="219"/>
    </row>
    <row r="563" spans="1:15" s="218" customFormat="1" ht="31.5" customHeight="1" x14ac:dyDescent="0.2">
      <c r="A563" s="220">
        <v>528</v>
      </c>
      <c r="B563" s="180" t="str">
        <f t="shared" si="43"/>
        <v>400M--</v>
      </c>
      <c r="C563" s="181"/>
      <c r="D563" s="182"/>
      <c r="E563" s="183"/>
      <c r="F563" s="184"/>
      <c r="G563" s="185"/>
      <c r="H563" s="186" t="s">
        <v>92</v>
      </c>
      <c r="I563" s="187"/>
      <c r="J563" s="187"/>
      <c r="K563" s="188"/>
      <c r="L563" s="188"/>
      <c r="M563" s="189"/>
      <c r="O563" s="219"/>
    </row>
    <row r="564" spans="1:15" s="218" customFormat="1" ht="31.5" customHeight="1" x14ac:dyDescent="0.2">
      <c r="A564" s="220">
        <v>529</v>
      </c>
      <c r="B564" s="180" t="str">
        <f t="shared" si="43"/>
        <v>400M--</v>
      </c>
      <c r="C564" s="181"/>
      <c r="D564" s="182"/>
      <c r="E564" s="183"/>
      <c r="F564" s="184"/>
      <c r="G564" s="185"/>
      <c r="H564" s="186" t="s">
        <v>92</v>
      </c>
      <c r="I564" s="187"/>
      <c r="J564" s="187"/>
      <c r="K564" s="188"/>
      <c r="L564" s="188"/>
      <c r="M564" s="189"/>
      <c r="O564" s="219"/>
    </row>
    <row r="565" spans="1:15" s="218" customFormat="1" ht="31.5" customHeight="1" x14ac:dyDescent="0.2">
      <c r="A565" s="220">
        <v>530</v>
      </c>
      <c r="B565" s="180" t="str">
        <f t="shared" si="43"/>
        <v>400M--</v>
      </c>
      <c r="C565" s="181"/>
      <c r="D565" s="182"/>
      <c r="E565" s="183"/>
      <c r="F565" s="184"/>
      <c r="G565" s="185"/>
      <c r="H565" s="186" t="s">
        <v>92</v>
      </c>
      <c r="I565" s="187"/>
      <c r="J565" s="187"/>
      <c r="K565" s="188"/>
      <c r="L565" s="188"/>
      <c r="M565" s="189"/>
      <c r="O565" s="219"/>
    </row>
    <row r="566" spans="1:15" s="218" customFormat="1" ht="31.5" customHeight="1" x14ac:dyDescent="0.2">
      <c r="A566" s="220">
        <v>531</v>
      </c>
      <c r="B566" s="180" t="str">
        <f t="shared" si="43"/>
        <v>400M--</v>
      </c>
      <c r="C566" s="181"/>
      <c r="D566" s="182"/>
      <c r="E566" s="183"/>
      <c r="F566" s="184"/>
      <c r="G566" s="185"/>
      <c r="H566" s="186" t="s">
        <v>92</v>
      </c>
      <c r="I566" s="187"/>
      <c r="J566" s="187"/>
      <c r="K566" s="188"/>
      <c r="L566" s="188"/>
      <c r="M566" s="189"/>
      <c r="O566" s="219"/>
    </row>
    <row r="567" spans="1:15" s="218" customFormat="1" ht="31.5" customHeight="1" x14ac:dyDescent="0.2">
      <c r="A567" s="220">
        <v>532</v>
      </c>
      <c r="B567" s="180" t="str">
        <f t="shared" si="43"/>
        <v>400M--</v>
      </c>
      <c r="C567" s="181"/>
      <c r="D567" s="182"/>
      <c r="E567" s="183"/>
      <c r="F567" s="184"/>
      <c r="G567" s="185"/>
      <c r="H567" s="186" t="s">
        <v>92</v>
      </c>
      <c r="I567" s="187"/>
      <c r="J567" s="187"/>
      <c r="K567" s="188"/>
      <c r="L567" s="188"/>
      <c r="M567" s="189"/>
      <c r="O567" s="219"/>
    </row>
    <row r="568" spans="1:15" s="218" customFormat="1" ht="31.5" customHeight="1" x14ac:dyDescent="0.2">
      <c r="A568" s="220">
        <v>533</v>
      </c>
      <c r="B568" s="180" t="str">
        <f t="shared" si="43"/>
        <v>400M--</v>
      </c>
      <c r="C568" s="181"/>
      <c r="D568" s="182"/>
      <c r="E568" s="183"/>
      <c r="F568" s="184"/>
      <c r="G568" s="185"/>
      <c r="H568" s="186" t="s">
        <v>92</v>
      </c>
      <c r="I568" s="187"/>
      <c r="J568" s="187"/>
      <c r="K568" s="188"/>
      <c r="L568" s="188"/>
      <c r="M568" s="189"/>
      <c r="O568" s="219"/>
    </row>
    <row r="569" spans="1:15" s="218" customFormat="1" ht="31.5" customHeight="1" x14ac:dyDescent="0.2">
      <c r="A569" s="220"/>
      <c r="B569" s="180" t="str">
        <f t="shared" si="43"/>
        <v>400M--</v>
      </c>
      <c r="C569" s="181"/>
      <c r="D569" s="182"/>
      <c r="E569" s="183"/>
      <c r="F569" s="184"/>
      <c r="G569" s="185"/>
      <c r="H569" s="186" t="s">
        <v>92</v>
      </c>
      <c r="I569" s="187"/>
      <c r="J569" s="187"/>
      <c r="K569" s="188"/>
      <c r="L569" s="188"/>
      <c r="M569" s="189"/>
      <c r="O569" s="219"/>
    </row>
    <row r="570" spans="1:15" s="218" customFormat="1" ht="31.5" customHeight="1" x14ac:dyDescent="0.2">
      <c r="A570" s="220"/>
      <c r="B570" s="180" t="str">
        <f t="shared" si="43"/>
        <v>400M--</v>
      </c>
      <c r="C570" s="181"/>
      <c r="D570" s="182"/>
      <c r="E570" s="183"/>
      <c r="F570" s="184"/>
      <c r="G570" s="185"/>
      <c r="H570" s="186" t="s">
        <v>92</v>
      </c>
      <c r="I570" s="187"/>
      <c r="J570" s="187"/>
      <c r="K570" s="188"/>
      <c r="L570" s="188"/>
      <c r="M570" s="189"/>
      <c r="O570" s="219"/>
    </row>
    <row r="571" spans="1:15" s="218" customFormat="1" ht="31.5" customHeight="1" x14ac:dyDescent="0.2">
      <c r="A571" s="220"/>
      <c r="B571" s="180" t="str">
        <f t="shared" si="43"/>
        <v>400M--</v>
      </c>
      <c r="C571" s="181"/>
      <c r="D571" s="182"/>
      <c r="E571" s="183"/>
      <c r="F571" s="184"/>
      <c r="G571" s="185"/>
      <c r="H571" s="186" t="s">
        <v>92</v>
      </c>
      <c r="I571" s="187"/>
      <c r="J571" s="187"/>
      <c r="K571" s="188"/>
      <c r="L571" s="188"/>
      <c r="M571" s="189"/>
      <c r="O571" s="219"/>
    </row>
    <row r="572" spans="1:15" s="218" customFormat="1" ht="31.5" customHeight="1" x14ac:dyDescent="0.2">
      <c r="A572" s="220"/>
      <c r="B572" s="180" t="str">
        <f t="shared" si="43"/>
        <v>400M--</v>
      </c>
      <c r="C572" s="181"/>
      <c r="D572" s="182"/>
      <c r="E572" s="183"/>
      <c r="F572" s="184"/>
      <c r="G572" s="185"/>
      <c r="H572" s="186" t="s">
        <v>92</v>
      </c>
      <c r="I572" s="187"/>
      <c r="J572" s="187"/>
      <c r="K572" s="188"/>
      <c r="L572" s="188"/>
      <c r="M572" s="189"/>
      <c r="O572" s="219"/>
    </row>
    <row r="573" spans="1:15" s="218" customFormat="1" ht="31.5" customHeight="1" x14ac:dyDescent="0.2">
      <c r="A573" s="220"/>
      <c r="B573" s="180" t="str">
        <f t="shared" si="43"/>
        <v>400M--</v>
      </c>
      <c r="C573" s="181"/>
      <c r="D573" s="182"/>
      <c r="E573" s="183"/>
      <c r="F573" s="184"/>
      <c r="G573" s="185"/>
      <c r="H573" s="186" t="s">
        <v>92</v>
      </c>
      <c r="I573" s="187"/>
      <c r="J573" s="187"/>
      <c r="K573" s="188"/>
      <c r="L573" s="188"/>
      <c r="M573" s="189"/>
      <c r="O573" s="219"/>
    </row>
    <row r="574" spans="1:15" s="218" customFormat="1" ht="31.5" customHeight="1" x14ac:dyDescent="0.2">
      <c r="A574" s="220"/>
      <c r="B574" s="180" t="str">
        <f t="shared" si="43"/>
        <v>400M--</v>
      </c>
      <c r="C574" s="181"/>
      <c r="D574" s="182"/>
      <c r="E574" s="183"/>
      <c r="F574" s="184"/>
      <c r="G574" s="185"/>
      <c r="H574" s="186" t="s">
        <v>92</v>
      </c>
      <c r="I574" s="187"/>
      <c r="J574" s="187"/>
      <c r="K574" s="188"/>
      <c r="L574" s="188"/>
      <c r="M574" s="189"/>
      <c r="O574" s="219"/>
    </row>
    <row r="575" spans="1:15" s="218" customFormat="1" ht="31.5" customHeight="1" x14ac:dyDescent="0.2">
      <c r="A575" s="220">
        <v>534</v>
      </c>
      <c r="B575" s="180" t="str">
        <f t="shared" si="43"/>
        <v>400M--</v>
      </c>
      <c r="C575" s="181"/>
      <c r="D575" s="182"/>
      <c r="E575" s="183"/>
      <c r="F575" s="184"/>
      <c r="G575" s="185"/>
      <c r="H575" s="186" t="s">
        <v>92</v>
      </c>
      <c r="I575" s="187"/>
      <c r="J575" s="187"/>
      <c r="K575" s="188"/>
      <c r="L575" s="188"/>
      <c r="M575" s="189"/>
      <c r="O575" s="219"/>
    </row>
    <row r="576" spans="1:15" s="218" customFormat="1" ht="31.5" customHeight="1" x14ac:dyDescent="0.2">
      <c r="A576" s="220">
        <v>535</v>
      </c>
      <c r="B576" s="180" t="str">
        <f t="shared" si="43"/>
        <v>400M--</v>
      </c>
      <c r="C576" s="181"/>
      <c r="D576" s="182"/>
      <c r="E576" s="183"/>
      <c r="F576" s="184"/>
      <c r="G576" s="185"/>
      <c r="H576" s="186" t="s">
        <v>92</v>
      </c>
      <c r="I576" s="187"/>
      <c r="J576" s="187"/>
      <c r="K576" s="188"/>
      <c r="L576" s="188"/>
      <c r="M576" s="189"/>
      <c r="O576" s="219"/>
    </row>
    <row r="577" spans="1:15" s="218" customFormat="1" ht="31.5" customHeight="1" x14ac:dyDescent="0.2">
      <c r="A577" s="220">
        <v>536</v>
      </c>
      <c r="B577" s="180" t="str">
        <f t="shared" si="43"/>
        <v>400M--</v>
      </c>
      <c r="C577" s="181"/>
      <c r="D577" s="182"/>
      <c r="E577" s="183"/>
      <c r="F577" s="184"/>
      <c r="G577" s="185"/>
      <c r="H577" s="186" t="s">
        <v>92</v>
      </c>
      <c r="I577" s="187"/>
      <c r="J577" s="187"/>
      <c r="K577" s="188"/>
      <c r="L577" s="188"/>
      <c r="M577" s="189"/>
      <c r="O577" s="219"/>
    </row>
    <row r="578" spans="1:15" s="206" customFormat="1" ht="31.5" customHeight="1" x14ac:dyDescent="0.2">
      <c r="A578" s="220">
        <v>537</v>
      </c>
      <c r="B578" s="196" t="str">
        <f t="shared" si="42"/>
        <v>800M--</v>
      </c>
      <c r="C578" s="197"/>
      <c r="D578" s="198"/>
      <c r="E578" s="199"/>
      <c r="F578" s="200"/>
      <c r="G578" s="201"/>
      <c r="H578" s="202" t="s">
        <v>61</v>
      </c>
      <c r="I578" s="203"/>
      <c r="J578" s="203"/>
      <c r="K578" s="204"/>
      <c r="L578" s="204"/>
      <c r="M578" s="205"/>
      <c r="O578" s="207"/>
    </row>
    <row r="579" spans="1:15" s="206" customFormat="1" ht="31.5" customHeight="1" x14ac:dyDescent="0.2">
      <c r="A579" s="220">
        <v>538</v>
      </c>
      <c r="B579" s="196" t="str">
        <f t="shared" si="42"/>
        <v>800M--</v>
      </c>
      <c r="C579" s="197"/>
      <c r="D579" s="198"/>
      <c r="E579" s="199"/>
      <c r="F579" s="200"/>
      <c r="G579" s="201"/>
      <c r="H579" s="202" t="s">
        <v>61</v>
      </c>
      <c r="I579" s="203"/>
      <c r="J579" s="203"/>
      <c r="K579" s="204"/>
      <c r="L579" s="204"/>
      <c r="M579" s="205"/>
      <c r="O579" s="207"/>
    </row>
    <row r="580" spans="1:15" s="206" customFormat="1" ht="31.5" customHeight="1" x14ac:dyDescent="0.2">
      <c r="A580" s="220">
        <v>539</v>
      </c>
      <c r="B580" s="196" t="str">
        <f t="shared" si="42"/>
        <v>800M--</v>
      </c>
      <c r="C580" s="197"/>
      <c r="D580" s="198"/>
      <c r="E580" s="199"/>
      <c r="F580" s="200"/>
      <c r="G580" s="201"/>
      <c r="H580" s="202" t="s">
        <v>61</v>
      </c>
      <c r="I580" s="203"/>
      <c r="J580" s="203"/>
      <c r="K580" s="204"/>
      <c r="L580" s="204"/>
      <c r="M580" s="205"/>
      <c r="O580" s="207"/>
    </row>
    <row r="581" spans="1:15" s="206" customFormat="1" ht="31.5" customHeight="1" x14ac:dyDescent="0.2">
      <c r="A581" s="220">
        <v>540</v>
      </c>
      <c r="B581" s="196" t="str">
        <f t="shared" si="42"/>
        <v>800M--</v>
      </c>
      <c r="C581" s="197"/>
      <c r="D581" s="198"/>
      <c r="E581" s="199"/>
      <c r="F581" s="200"/>
      <c r="G581" s="201"/>
      <c r="H581" s="202" t="s">
        <v>61</v>
      </c>
      <c r="I581" s="203"/>
      <c r="J581" s="203"/>
      <c r="K581" s="204"/>
      <c r="L581" s="204"/>
      <c r="M581" s="205"/>
      <c r="O581" s="207"/>
    </row>
    <row r="582" spans="1:15" s="206" customFormat="1" ht="34.5" customHeight="1" x14ac:dyDescent="0.2">
      <c r="A582" s="220">
        <v>541</v>
      </c>
      <c r="B582" s="196" t="str">
        <f t="shared" si="42"/>
        <v>800M--</v>
      </c>
      <c r="C582" s="197"/>
      <c r="D582" s="198"/>
      <c r="E582" s="199"/>
      <c r="F582" s="200"/>
      <c r="G582" s="201"/>
      <c r="H582" s="202" t="s">
        <v>61</v>
      </c>
      <c r="I582" s="203"/>
      <c r="J582" s="203"/>
      <c r="K582" s="204"/>
      <c r="L582" s="204"/>
      <c r="M582" s="205"/>
      <c r="O582" s="207"/>
    </row>
    <row r="583" spans="1:15" s="206" customFormat="1" ht="31.5" customHeight="1" x14ac:dyDescent="0.2">
      <c r="A583" s="220">
        <v>542</v>
      </c>
      <c r="B583" s="196" t="str">
        <f t="shared" si="42"/>
        <v>800M--</v>
      </c>
      <c r="C583" s="197"/>
      <c r="D583" s="198"/>
      <c r="E583" s="199"/>
      <c r="F583" s="200"/>
      <c r="G583" s="201"/>
      <c r="H583" s="202" t="s">
        <v>61</v>
      </c>
      <c r="I583" s="203"/>
      <c r="J583" s="203"/>
      <c r="K583" s="204"/>
      <c r="L583" s="204"/>
      <c r="M583" s="205"/>
      <c r="O583" s="207"/>
    </row>
    <row r="584" spans="1:15" s="206" customFormat="1" ht="31.5" customHeight="1" x14ac:dyDescent="0.2">
      <c r="A584" s="220">
        <v>543</v>
      </c>
      <c r="B584" s="196" t="str">
        <f t="shared" si="42"/>
        <v>800M--</v>
      </c>
      <c r="C584" s="197"/>
      <c r="D584" s="198"/>
      <c r="E584" s="199"/>
      <c r="F584" s="200"/>
      <c r="G584" s="201"/>
      <c r="H584" s="202" t="s">
        <v>61</v>
      </c>
      <c r="I584" s="203"/>
      <c r="J584" s="203"/>
      <c r="K584" s="204"/>
      <c r="L584" s="204"/>
      <c r="M584" s="205"/>
      <c r="O584" s="207"/>
    </row>
    <row r="585" spans="1:15" s="206" customFormat="1" ht="31.5" customHeight="1" x14ac:dyDescent="0.2">
      <c r="A585" s="220">
        <v>544</v>
      </c>
      <c r="B585" s="196" t="str">
        <f t="shared" si="42"/>
        <v>800M--</v>
      </c>
      <c r="C585" s="197"/>
      <c r="D585" s="198"/>
      <c r="E585" s="199"/>
      <c r="F585" s="200"/>
      <c r="G585" s="201"/>
      <c r="H585" s="202" t="s">
        <v>61</v>
      </c>
      <c r="I585" s="203"/>
      <c r="J585" s="203"/>
      <c r="K585" s="204"/>
      <c r="L585" s="204"/>
      <c r="M585" s="205"/>
      <c r="O585" s="207"/>
    </row>
    <row r="586" spans="1:15" s="206" customFormat="1" ht="31.5" customHeight="1" x14ac:dyDescent="0.2">
      <c r="A586" s="220">
        <v>545</v>
      </c>
      <c r="B586" s="196" t="str">
        <f t="shared" si="42"/>
        <v>800M--</v>
      </c>
      <c r="C586" s="197"/>
      <c r="D586" s="198"/>
      <c r="E586" s="199"/>
      <c r="F586" s="200"/>
      <c r="G586" s="201"/>
      <c r="H586" s="202" t="s">
        <v>61</v>
      </c>
      <c r="I586" s="203"/>
      <c r="J586" s="203"/>
      <c r="K586" s="204"/>
      <c r="L586" s="204"/>
      <c r="M586" s="205"/>
      <c r="O586" s="207"/>
    </row>
    <row r="587" spans="1:15" s="206" customFormat="1" ht="31.5" customHeight="1" x14ac:dyDescent="0.2">
      <c r="A587" s="220">
        <v>546</v>
      </c>
      <c r="B587" s="196" t="str">
        <f t="shared" si="42"/>
        <v>800M--</v>
      </c>
      <c r="C587" s="197"/>
      <c r="D587" s="198"/>
      <c r="E587" s="199"/>
      <c r="F587" s="200"/>
      <c r="G587" s="201"/>
      <c r="H587" s="202" t="s">
        <v>61</v>
      </c>
      <c r="I587" s="203"/>
      <c r="J587" s="203"/>
      <c r="K587" s="204"/>
      <c r="L587" s="204"/>
      <c r="M587" s="205"/>
      <c r="O587" s="207"/>
    </row>
    <row r="588" spans="1:15" s="206" customFormat="1" ht="31.5" customHeight="1" x14ac:dyDescent="0.2">
      <c r="A588" s="220">
        <v>547</v>
      </c>
      <c r="B588" s="196" t="str">
        <f t="shared" si="42"/>
        <v>800M--</v>
      </c>
      <c r="C588" s="197"/>
      <c r="D588" s="198"/>
      <c r="E588" s="199"/>
      <c r="F588" s="200"/>
      <c r="G588" s="201"/>
      <c r="H588" s="202" t="s">
        <v>61</v>
      </c>
      <c r="I588" s="203"/>
      <c r="J588" s="203"/>
      <c r="K588" s="204"/>
      <c r="L588" s="204"/>
      <c r="M588" s="205"/>
      <c r="O588" s="207"/>
    </row>
    <row r="589" spans="1:15" s="206" customFormat="1" ht="31.5" customHeight="1" x14ac:dyDescent="0.2">
      <c r="A589" s="220">
        <v>548</v>
      </c>
      <c r="B589" s="196" t="str">
        <f t="shared" si="42"/>
        <v>800M--</v>
      </c>
      <c r="C589" s="197"/>
      <c r="D589" s="198"/>
      <c r="E589" s="199"/>
      <c r="F589" s="200"/>
      <c r="G589" s="201"/>
      <c r="H589" s="202" t="s">
        <v>61</v>
      </c>
      <c r="I589" s="203"/>
      <c r="J589" s="203"/>
      <c r="K589" s="204"/>
      <c r="L589" s="204"/>
      <c r="M589" s="205"/>
      <c r="O589" s="207"/>
    </row>
    <row r="590" spans="1:15" s="218" customFormat="1" ht="31.5" customHeight="1" x14ac:dyDescent="0.2">
      <c r="A590" s="220">
        <v>549</v>
      </c>
      <c r="B590" s="180" t="str">
        <f t="shared" si="42"/>
        <v>1500M--</v>
      </c>
      <c r="C590" s="181"/>
      <c r="D590" s="182"/>
      <c r="E590" s="183"/>
      <c r="F590" s="184"/>
      <c r="G590" s="185"/>
      <c r="H590" s="186" t="s">
        <v>83</v>
      </c>
      <c r="I590" s="187"/>
      <c r="J590" s="187"/>
      <c r="K590" s="188"/>
      <c r="L590" s="188"/>
      <c r="M590" s="189"/>
      <c r="O590" s="219"/>
    </row>
    <row r="591" spans="1:15" s="218" customFormat="1" ht="31.5" customHeight="1" x14ac:dyDescent="0.2">
      <c r="A591" s="220">
        <v>550</v>
      </c>
      <c r="B591" s="180" t="str">
        <f t="shared" si="42"/>
        <v>1500M--</v>
      </c>
      <c r="C591" s="181"/>
      <c r="D591" s="182"/>
      <c r="E591" s="183"/>
      <c r="F591" s="184"/>
      <c r="G591" s="185"/>
      <c r="H591" s="186" t="s">
        <v>83</v>
      </c>
      <c r="I591" s="187"/>
      <c r="J591" s="187"/>
      <c r="K591" s="188"/>
      <c r="L591" s="188"/>
      <c r="M591" s="189"/>
      <c r="O591" s="219"/>
    </row>
    <row r="592" spans="1:15" s="218" customFormat="1" ht="31.5" customHeight="1" x14ac:dyDescent="0.2">
      <c r="A592" s="220">
        <v>551</v>
      </c>
      <c r="B592" s="180" t="str">
        <f t="shared" si="42"/>
        <v>1500M--</v>
      </c>
      <c r="C592" s="181"/>
      <c r="D592" s="182"/>
      <c r="E592" s="183"/>
      <c r="F592" s="184"/>
      <c r="G592" s="185"/>
      <c r="H592" s="186" t="s">
        <v>83</v>
      </c>
      <c r="I592" s="187"/>
      <c r="J592" s="187"/>
      <c r="K592" s="188"/>
      <c r="L592" s="188"/>
      <c r="M592" s="189"/>
      <c r="O592" s="219"/>
    </row>
    <row r="593" spans="1:15" s="218" customFormat="1" ht="31.5" customHeight="1" x14ac:dyDescent="0.2">
      <c r="A593" s="220">
        <v>552</v>
      </c>
      <c r="B593" s="180" t="str">
        <f t="shared" si="42"/>
        <v>1500M--</v>
      </c>
      <c r="C593" s="181"/>
      <c r="D593" s="182"/>
      <c r="E593" s="183"/>
      <c r="F593" s="184"/>
      <c r="G593" s="185"/>
      <c r="H593" s="186" t="s">
        <v>83</v>
      </c>
      <c r="I593" s="187"/>
      <c r="J593" s="187"/>
      <c r="K593" s="188"/>
      <c r="L593" s="188"/>
      <c r="M593" s="189"/>
      <c r="O593" s="219"/>
    </row>
    <row r="594" spans="1:15" s="218" customFormat="1" ht="31.5" customHeight="1" x14ac:dyDescent="0.2">
      <c r="A594" s="220">
        <v>553</v>
      </c>
      <c r="B594" s="180" t="str">
        <f t="shared" si="42"/>
        <v>1500M--</v>
      </c>
      <c r="C594" s="181"/>
      <c r="D594" s="182"/>
      <c r="E594" s="183"/>
      <c r="F594" s="184"/>
      <c r="G594" s="185"/>
      <c r="H594" s="186" t="s">
        <v>83</v>
      </c>
      <c r="I594" s="187"/>
      <c r="J594" s="187"/>
      <c r="K594" s="188"/>
      <c r="L594" s="188"/>
      <c r="M594" s="189"/>
      <c r="O594" s="219"/>
    </row>
    <row r="595" spans="1:15" s="218" customFormat="1" ht="31.5" customHeight="1" x14ac:dyDescent="0.2">
      <c r="A595" s="220">
        <v>554</v>
      </c>
      <c r="B595" s="180" t="str">
        <f t="shared" si="42"/>
        <v>1500M--</v>
      </c>
      <c r="C595" s="181"/>
      <c r="D595" s="182"/>
      <c r="E595" s="183"/>
      <c r="F595" s="184"/>
      <c r="G595" s="185"/>
      <c r="H595" s="186" t="s">
        <v>83</v>
      </c>
      <c r="I595" s="187"/>
      <c r="J595" s="187"/>
      <c r="K595" s="188"/>
      <c r="L595" s="188"/>
      <c r="M595" s="189"/>
      <c r="O595" s="219"/>
    </row>
    <row r="596" spans="1:15" s="218" customFormat="1" ht="31.5" customHeight="1" x14ac:dyDescent="0.2">
      <c r="A596" s="220">
        <v>555</v>
      </c>
      <c r="B596" s="180" t="str">
        <f t="shared" si="42"/>
        <v>1500M--</v>
      </c>
      <c r="C596" s="181"/>
      <c r="D596" s="182"/>
      <c r="E596" s="183"/>
      <c r="F596" s="184"/>
      <c r="G596" s="185"/>
      <c r="H596" s="186" t="s">
        <v>83</v>
      </c>
      <c r="I596" s="187"/>
      <c r="J596" s="187"/>
      <c r="K596" s="188"/>
      <c r="L596" s="188"/>
      <c r="M596" s="189"/>
      <c r="O596" s="219"/>
    </row>
    <row r="597" spans="1:15" s="218" customFormat="1" ht="31.5" customHeight="1" x14ac:dyDescent="0.2">
      <c r="A597" s="220">
        <v>556</v>
      </c>
      <c r="B597" s="180" t="str">
        <f t="shared" si="42"/>
        <v>1500M--</v>
      </c>
      <c r="C597" s="181"/>
      <c r="D597" s="182"/>
      <c r="E597" s="183"/>
      <c r="F597" s="184"/>
      <c r="G597" s="185"/>
      <c r="H597" s="186" t="s">
        <v>83</v>
      </c>
      <c r="I597" s="187"/>
      <c r="J597" s="187"/>
      <c r="K597" s="188"/>
      <c r="L597" s="188"/>
      <c r="M597" s="189"/>
      <c r="O597" s="219"/>
    </row>
    <row r="598" spans="1:15" s="218" customFormat="1" ht="31.5" customHeight="1" x14ac:dyDescent="0.2">
      <c r="A598" s="220">
        <v>557</v>
      </c>
      <c r="B598" s="180" t="str">
        <f t="shared" si="42"/>
        <v>1500M--</v>
      </c>
      <c r="C598" s="181"/>
      <c r="D598" s="182"/>
      <c r="E598" s="183"/>
      <c r="F598" s="184"/>
      <c r="G598" s="185"/>
      <c r="H598" s="186" t="s">
        <v>83</v>
      </c>
      <c r="I598" s="187"/>
      <c r="J598" s="187"/>
      <c r="K598" s="188"/>
      <c r="L598" s="188"/>
      <c r="M598" s="189"/>
      <c r="O598" s="219"/>
    </row>
    <row r="599" spans="1:15" s="218" customFormat="1" ht="31.5" customHeight="1" x14ac:dyDescent="0.2">
      <c r="A599" s="220">
        <v>558</v>
      </c>
      <c r="B599" s="180" t="str">
        <f t="shared" si="42"/>
        <v>1500M--</v>
      </c>
      <c r="C599" s="181"/>
      <c r="D599" s="182"/>
      <c r="E599" s="183"/>
      <c r="F599" s="184"/>
      <c r="G599" s="185"/>
      <c r="H599" s="186" t="s">
        <v>83</v>
      </c>
      <c r="I599" s="187"/>
      <c r="J599" s="187"/>
      <c r="K599" s="188"/>
      <c r="L599" s="188"/>
      <c r="M599" s="189"/>
      <c r="O599" s="219"/>
    </row>
    <row r="600" spans="1:15" s="218" customFormat="1" ht="31.5" customHeight="1" x14ac:dyDescent="0.2">
      <c r="A600" s="220">
        <v>517</v>
      </c>
      <c r="B600" s="208" t="str">
        <f t="shared" ref="B600:B609" si="44">CONCATENATE(H600,"-",K600,"-",L600)</f>
        <v>3000M--</v>
      </c>
      <c r="C600" s="209"/>
      <c r="D600" s="210"/>
      <c r="E600" s="211"/>
      <c r="F600" s="212"/>
      <c r="G600" s="213"/>
      <c r="H600" s="214" t="s">
        <v>98</v>
      </c>
      <c r="I600" s="215"/>
      <c r="J600" s="215"/>
      <c r="K600" s="216"/>
      <c r="L600" s="216"/>
      <c r="M600" s="217"/>
      <c r="O600" s="219"/>
    </row>
    <row r="601" spans="1:15" s="218" customFormat="1" ht="31.5" customHeight="1" x14ac:dyDescent="0.2">
      <c r="A601" s="220">
        <v>518</v>
      </c>
      <c r="B601" s="208" t="str">
        <f t="shared" si="44"/>
        <v>3000M--</v>
      </c>
      <c r="C601" s="209"/>
      <c r="D601" s="210"/>
      <c r="E601" s="211"/>
      <c r="F601" s="212"/>
      <c r="G601" s="213"/>
      <c r="H601" s="214" t="s">
        <v>98</v>
      </c>
      <c r="I601" s="215"/>
      <c r="J601" s="215"/>
      <c r="K601" s="216"/>
      <c r="L601" s="216"/>
      <c r="M601" s="217"/>
      <c r="O601" s="219"/>
    </row>
    <row r="602" spans="1:15" s="218" customFormat="1" ht="31.5" customHeight="1" x14ac:dyDescent="0.2">
      <c r="A602" s="220">
        <v>519</v>
      </c>
      <c r="B602" s="208" t="str">
        <f t="shared" si="44"/>
        <v>3000M--</v>
      </c>
      <c r="C602" s="209"/>
      <c r="D602" s="210"/>
      <c r="E602" s="211"/>
      <c r="F602" s="212"/>
      <c r="G602" s="213"/>
      <c r="H602" s="214" t="s">
        <v>98</v>
      </c>
      <c r="I602" s="215"/>
      <c r="J602" s="215"/>
      <c r="K602" s="216"/>
      <c r="L602" s="216"/>
      <c r="M602" s="217"/>
      <c r="O602" s="219"/>
    </row>
    <row r="603" spans="1:15" s="218" customFormat="1" ht="31.5" customHeight="1" x14ac:dyDescent="0.2">
      <c r="A603" s="220">
        <v>520</v>
      </c>
      <c r="B603" s="208" t="str">
        <f t="shared" si="44"/>
        <v>3000M--</v>
      </c>
      <c r="C603" s="209"/>
      <c r="D603" s="210"/>
      <c r="E603" s="211"/>
      <c r="F603" s="212"/>
      <c r="G603" s="213"/>
      <c r="H603" s="214" t="s">
        <v>98</v>
      </c>
      <c r="I603" s="215"/>
      <c r="J603" s="215"/>
      <c r="K603" s="216"/>
      <c r="L603" s="216"/>
      <c r="M603" s="217"/>
      <c r="O603" s="219"/>
    </row>
    <row r="604" spans="1:15" s="218" customFormat="1" ht="31.5" customHeight="1" x14ac:dyDescent="0.2">
      <c r="A604" s="220">
        <v>521</v>
      </c>
      <c r="B604" s="208" t="str">
        <f t="shared" si="44"/>
        <v>3000M--</v>
      </c>
      <c r="C604" s="209"/>
      <c r="D604" s="210"/>
      <c r="E604" s="211"/>
      <c r="F604" s="212"/>
      <c r="G604" s="213"/>
      <c r="H604" s="214" t="s">
        <v>98</v>
      </c>
      <c r="I604" s="215"/>
      <c r="J604" s="215"/>
      <c r="K604" s="216"/>
      <c r="L604" s="216"/>
      <c r="M604" s="217"/>
      <c r="O604" s="219"/>
    </row>
    <row r="605" spans="1:15" s="218" customFormat="1" ht="31.5" customHeight="1" x14ac:dyDescent="0.2">
      <c r="A605" s="220">
        <v>522</v>
      </c>
      <c r="B605" s="208" t="str">
        <f t="shared" si="44"/>
        <v>3000M--</v>
      </c>
      <c r="C605" s="209"/>
      <c r="D605" s="210"/>
      <c r="E605" s="211"/>
      <c r="F605" s="212"/>
      <c r="G605" s="213"/>
      <c r="H605" s="214" t="s">
        <v>98</v>
      </c>
      <c r="I605" s="215"/>
      <c r="J605" s="215"/>
      <c r="K605" s="216"/>
      <c r="L605" s="216"/>
      <c r="M605" s="217"/>
      <c r="O605" s="219"/>
    </row>
    <row r="606" spans="1:15" s="218" customFormat="1" ht="31.5" customHeight="1" x14ac:dyDescent="0.2">
      <c r="A606" s="220">
        <v>523</v>
      </c>
      <c r="B606" s="208" t="str">
        <f t="shared" si="44"/>
        <v>3000M--</v>
      </c>
      <c r="C606" s="209"/>
      <c r="D606" s="210"/>
      <c r="E606" s="211"/>
      <c r="F606" s="212"/>
      <c r="G606" s="213"/>
      <c r="H606" s="214" t="s">
        <v>98</v>
      </c>
      <c r="I606" s="215"/>
      <c r="J606" s="215"/>
      <c r="K606" s="216"/>
      <c r="L606" s="216"/>
      <c r="M606" s="217"/>
      <c r="O606" s="219"/>
    </row>
    <row r="607" spans="1:15" s="218" customFormat="1" ht="31.5" customHeight="1" x14ac:dyDescent="0.2">
      <c r="A607" s="220">
        <v>524</v>
      </c>
      <c r="B607" s="208" t="str">
        <f t="shared" si="44"/>
        <v>3000M--</v>
      </c>
      <c r="C607" s="209"/>
      <c r="D607" s="210"/>
      <c r="E607" s="211"/>
      <c r="F607" s="212"/>
      <c r="G607" s="213"/>
      <c r="H607" s="214" t="s">
        <v>98</v>
      </c>
      <c r="I607" s="215"/>
      <c r="J607" s="215"/>
      <c r="K607" s="216"/>
      <c r="L607" s="216"/>
      <c r="M607" s="217"/>
      <c r="O607" s="219"/>
    </row>
    <row r="608" spans="1:15" s="218" customFormat="1" ht="31.5" customHeight="1" x14ac:dyDescent="0.2">
      <c r="A608" s="220">
        <v>525</v>
      </c>
      <c r="B608" s="208" t="str">
        <f t="shared" si="44"/>
        <v>3000M--</v>
      </c>
      <c r="C608" s="209"/>
      <c r="D608" s="210"/>
      <c r="E608" s="211"/>
      <c r="F608" s="212"/>
      <c r="G608" s="213"/>
      <c r="H608" s="214" t="s">
        <v>98</v>
      </c>
      <c r="I608" s="215"/>
      <c r="J608" s="215"/>
      <c r="K608" s="216"/>
      <c r="L608" s="216"/>
      <c r="M608" s="217"/>
      <c r="O608" s="219"/>
    </row>
    <row r="609" spans="1:15" s="218" customFormat="1" ht="31.5" customHeight="1" x14ac:dyDescent="0.2">
      <c r="A609" s="220">
        <v>526</v>
      </c>
      <c r="B609" s="208" t="str">
        <f t="shared" si="44"/>
        <v>3000M--</v>
      </c>
      <c r="C609" s="209"/>
      <c r="D609" s="210"/>
      <c r="E609" s="211"/>
      <c r="F609" s="212"/>
      <c r="G609" s="213"/>
      <c r="H609" s="214" t="s">
        <v>98</v>
      </c>
      <c r="I609" s="215"/>
      <c r="J609" s="215"/>
      <c r="K609" s="216"/>
      <c r="L609" s="216"/>
      <c r="M609" s="217"/>
      <c r="O609" s="219"/>
    </row>
    <row r="610" spans="1:15" s="206" customFormat="1" ht="31.5" customHeight="1" x14ac:dyDescent="0.2">
      <c r="A610" s="220">
        <v>559</v>
      </c>
      <c r="B610" s="196" t="str">
        <f t="shared" si="42"/>
        <v>110M.ENG--</v>
      </c>
      <c r="C610" s="197"/>
      <c r="D610" s="198"/>
      <c r="E610" s="199"/>
      <c r="F610" s="200"/>
      <c r="G610" s="201"/>
      <c r="H610" s="202" t="s">
        <v>273</v>
      </c>
      <c r="I610" s="203"/>
      <c r="J610" s="203"/>
      <c r="K610" s="204"/>
      <c r="L610" s="204"/>
      <c r="M610" s="205"/>
      <c r="O610" s="207"/>
    </row>
    <row r="611" spans="1:15" s="206" customFormat="1" ht="31.5" customHeight="1" x14ac:dyDescent="0.2">
      <c r="A611" s="220">
        <v>560</v>
      </c>
      <c r="B611" s="196" t="str">
        <f t="shared" si="42"/>
        <v>110M.ENG--</v>
      </c>
      <c r="C611" s="197"/>
      <c r="D611" s="198"/>
      <c r="E611" s="199"/>
      <c r="F611" s="200"/>
      <c r="G611" s="201"/>
      <c r="H611" s="202" t="s">
        <v>273</v>
      </c>
      <c r="I611" s="203"/>
      <c r="J611" s="203"/>
      <c r="K611" s="204"/>
      <c r="L611" s="204"/>
      <c r="M611" s="205"/>
      <c r="O611" s="207"/>
    </row>
    <row r="612" spans="1:15" s="206" customFormat="1" ht="31.5" customHeight="1" x14ac:dyDescent="0.2">
      <c r="A612" s="220">
        <v>561</v>
      </c>
      <c r="B612" s="196" t="str">
        <f t="shared" si="42"/>
        <v>110M.ENG--</v>
      </c>
      <c r="C612" s="197"/>
      <c r="D612" s="198"/>
      <c r="E612" s="199"/>
      <c r="F612" s="200"/>
      <c r="G612" s="201"/>
      <c r="H612" s="202" t="s">
        <v>273</v>
      </c>
      <c r="I612" s="203"/>
      <c r="J612" s="203"/>
      <c r="K612" s="204"/>
      <c r="L612" s="204"/>
      <c r="M612" s="205"/>
      <c r="O612" s="207"/>
    </row>
    <row r="613" spans="1:15" s="206" customFormat="1" ht="31.5" customHeight="1" x14ac:dyDescent="0.2">
      <c r="A613" s="220">
        <v>562</v>
      </c>
      <c r="B613" s="196" t="str">
        <f t="shared" si="42"/>
        <v>110M.ENG--</v>
      </c>
      <c r="C613" s="197"/>
      <c r="D613" s="198"/>
      <c r="E613" s="199"/>
      <c r="F613" s="200"/>
      <c r="G613" s="201"/>
      <c r="H613" s="202" t="s">
        <v>273</v>
      </c>
      <c r="I613" s="203"/>
      <c r="J613" s="203"/>
      <c r="K613" s="204"/>
      <c r="L613" s="204"/>
      <c r="M613" s="205"/>
      <c r="O613" s="207"/>
    </row>
    <row r="614" spans="1:15" s="206" customFormat="1" ht="34.5" customHeight="1" x14ac:dyDescent="0.2">
      <c r="A614" s="220">
        <v>563</v>
      </c>
      <c r="B614" s="196" t="str">
        <f t="shared" si="42"/>
        <v>110M.ENG--</v>
      </c>
      <c r="C614" s="197"/>
      <c r="D614" s="198"/>
      <c r="E614" s="199"/>
      <c r="F614" s="200"/>
      <c r="G614" s="201"/>
      <c r="H614" s="202" t="s">
        <v>273</v>
      </c>
      <c r="I614" s="203"/>
      <c r="J614" s="203"/>
      <c r="K614" s="204"/>
      <c r="L614" s="204"/>
      <c r="M614" s="205"/>
      <c r="O614" s="207"/>
    </row>
    <row r="615" spans="1:15" s="206" customFormat="1" ht="31.5" customHeight="1" x14ac:dyDescent="0.2">
      <c r="A615" s="220">
        <v>564</v>
      </c>
      <c r="B615" s="196" t="str">
        <f t="shared" si="42"/>
        <v>110M.ENG--</v>
      </c>
      <c r="C615" s="197"/>
      <c r="D615" s="198"/>
      <c r="E615" s="199"/>
      <c r="F615" s="200"/>
      <c r="G615" s="201"/>
      <c r="H615" s="202" t="s">
        <v>273</v>
      </c>
      <c r="I615" s="203"/>
      <c r="J615" s="203"/>
      <c r="K615" s="204"/>
      <c r="L615" s="204"/>
      <c r="M615" s="205"/>
      <c r="O615" s="207"/>
    </row>
    <row r="616" spans="1:15" s="206" customFormat="1" ht="31.5" customHeight="1" x14ac:dyDescent="0.2">
      <c r="A616" s="220">
        <v>565</v>
      </c>
      <c r="B616" s="196" t="str">
        <f t="shared" si="42"/>
        <v>110M.ENG--</v>
      </c>
      <c r="C616" s="197"/>
      <c r="D616" s="198"/>
      <c r="E616" s="199"/>
      <c r="F616" s="200"/>
      <c r="G616" s="201"/>
      <c r="H616" s="202" t="s">
        <v>273</v>
      </c>
      <c r="I616" s="203"/>
      <c r="J616" s="203"/>
      <c r="K616" s="204"/>
      <c r="L616" s="204"/>
      <c r="M616" s="205"/>
      <c r="O616" s="207"/>
    </row>
    <row r="617" spans="1:15" s="206" customFormat="1" ht="31.5" customHeight="1" x14ac:dyDescent="0.2">
      <c r="A617" s="220">
        <v>566</v>
      </c>
      <c r="B617" s="196" t="str">
        <f t="shared" si="42"/>
        <v>110M.ENG--</v>
      </c>
      <c r="C617" s="197"/>
      <c r="D617" s="198"/>
      <c r="E617" s="199"/>
      <c r="F617" s="200"/>
      <c r="G617" s="201"/>
      <c r="H617" s="202" t="s">
        <v>273</v>
      </c>
      <c r="I617" s="203"/>
      <c r="J617" s="203"/>
      <c r="K617" s="204"/>
      <c r="L617" s="204"/>
      <c r="M617" s="205"/>
      <c r="O617" s="207"/>
    </row>
    <row r="618" spans="1:15" s="206" customFormat="1" ht="31.5" customHeight="1" x14ac:dyDescent="0.2">
      <c r="A618" s="220">
        <v>567</v>
      </c>
      <c r="B618" s="196" t="str">
        <f t="shared" si="42"/>
        <v>110M.ENG--</v>
      </c>
      <c r="C618" s="197"/>
      <c r="D618" s="198"/>
      <c r="E618" s="199"/>
      <c r="F618" s="200"/>
      <c r="G618" s="201"/>
      <c r="H618" s="202" t="s">
        <v>273</v>
      </c>
      <c r="I618" s="203"/>
      <c r="J618" s="203"/>
      <c r="K618" s="204"/>
      <c r="L618" s="204"/>
      <c r="M618" s="205"/>
      <c r="O618" s="207"/>
    </row>
    <row r="619" spans="1:15" s="206" customFormat="1" ht="31.5" customHeight="1" x14ac:dyDescent="0.2">
      <c r="A619" s="220">
        <v>568</v>
      </c>
      <c r="B619" s="196" t="str">
        <f t="shared" si="42"/>
        <v>110M.ENG--</v>
      </c>
      <c r="C619" s="197"/>
      <c r="D619" s="198"/>
      <c r="E619" s="199"/>
      <c r="F619" s="200"/>
      <c r="G619" s="201"/>
      <c r="H619" s="202" t="s">
        <v>273</v>
      </c>
      <c r="I619" s="203"/>
      <c r="J619" s="203"/>
      <c r="K619" s="204"/>
      <c r="L619" s="204"/>
      <c r="M619" s="205"/>
      <c r="O619" s="207"/>
    </row>
    <row r="620" spans="1:15" s="206" customFormat="1" ht="31.5" customHeight="1" x14ac:dyDescent="0.2">
      <c r="A620" s="220">
        <v>569</v>
      </c>
      <c r="B620" s="196" t="str">
        <f t="shared" si="42"/>
        <v>110M.ENG--</v>
      </c>
      <c r="C620" s="197"/>
      <c r="D620" s="198"/>
      <c r="E620" s="199"/>
      <c r="F620" s="200"/>
      <c r="G620" s="201"/>
      <c r="H620" s="202" t="s">
        <v>273</v>
      </c>
      <c r="I620" s="203"/>
      <c r="J620" s="203"/>
      <c r="K620" s="204"/>
      <c r="L620" s="204"/>
      <c r="M620" s="205"/>
      <c r="O620" s="207"/>
    </row>
    <row r="621" spans="1:15" s="206" customFormat="1" ht="31.5" customHeight="1" x14ac:dyDescent="0.2">
      <c r="A621" s="220">
        <v>570</v>
      </c>
      <c r="B621" s="196" t="str">
        <f t="shared" si="42"/>
        <v>110M.ENG--</v>
      </c>
      <c r="C621" s="197"/>
      <c r="D621" s="198"/>
      <c r="E621" s="199"/>
      <c r="F621" s="200"/>
      <c r="G621" s="201"/>
      <c r="H621" s="202" t="s">
        <v>273</v>
      </c>
      <c r="I621" s="203"/>
      <c r="J621" s="203"/>
      <c r="K621" s="204"/>
      <c r="L621" s="204"/>
      <c r="M621" s="205"/>
      <c r="O621" s="207"/>
    </row>
    <row r="622" spans="1:15" s="218" customFormat="1" ht="31.5" customHeight="1" x14ac:dyDescent="0.2">
      <c r="A622" s="220">
        <v>571</v>
      </c>
      <c r="B622" s="180" t="str">
        <f t="shared" ref="B622:B631" si="45">CONCATENATE(H622,"-",K622,"-",L622)</f>
        <v>300M.ENG--</v>
      </c>
      <c r="C622" s="181"/>
      <c r="D622" s="182"/>
      <c r="E622" s="183"/>
      <c r="F622" s="184"/>
      <c r="G622" s="185"/>
      <c r="H622" s="186" t="s">
        <v>254</v>
      </c>
      <c r="I622" s="187"/>
      <c r="J622" s="187"/>
      <c r="K622" s="188"/>
      <c r="L622" s="188"/>
      <c r="M622" s="189"/>
      <c r="O622" s="219"/>
    </row>
    <row r="623" spans="1:15" s="218" customFormat="1" ht="31.5" customHeight="1" x14ac:dyDescent="0.2">
      <c r="A623" s="220">
        <v>572</v>
      </c>
      <c r="B623" s="180" t="str">
        <f t="shared" si="45"/>
        <v>300M.ENG--</v>
      </c>
      <c r="C623" s="181"/>
      <c r="D623" s="182"/>
      <c r="E623" s="183"/>
      <c r="F623" s="184"/>
      <c r="G623" s="185"/>
      <c r="H623" s="186" t="s">
        <v>254</v>
      </c>
      <c r="I623" s="187"/>
      <c r="J623" s="187"/>
      <c r="K623" s="188"/>
      <c r="L623" s="188"/>
      <c r="M623" s="189"/>
      <c r="O623" s="219"/>
    </row>
    <row r="624" spans="1:15" s="218" customFormat="1" ht="31.5" customHeight="1" x14ac:dyDescent="0.2">
      <c r="A624" s="220">
        <v>573</v>
      </c>
      <c r="B624" s="180" t="str">
        <f t="shared" si="45"/>
        <v>300M.ENG--</v>
      </c>
      <c r="C624" s="181"/>
      <c r="D624" s="182"/>
      <c r="E624" s="183"/>
      <c r="F624" s="184"/>
      <c r="G624" s="185"/>
      <c r="H624" s="186" t="s">
        <v>254</v>
      </c>
      <c r="I624" s="187"/>
      <c r="J624" s="187"/>
      <c r="K624" s="188"/>
      <c r="L624" s="188"/>
      <c r="M624" s="189"/>
      <c r="O624" s="219"/>
    </row>
    <row r="625" spans="1:15" s="218" customFormat="1" ht="31.5" customHeight="1" x14ac:dyDescent="0.2">
      <c r="A625" s="220">
        <v>574</v>
      </c>
      <c r="B625" s="180" t="str">
        <f t="shared" si="45"/>
        <v>300M.ENG--</v>
      </c>
      <c r="C625" s="181"/>
      <c r="D625" s="182"/>
      <c r="E625" s="183"/>
      <c r="F625" s="184"/>
      <c r="G625" s="185"/>
      <c r="H625" s="186" t="s">
        <v>254</v>
      </c>
      <c r="I625" s="187"/>
      <c r="J625" s="187"/>
      <c r="K625" s="188"/>
      <c r="L625" s="188"/>
      <c r="M625" s="189"/>
      <c r="O625" s="219"/>
    </row>
    <row r="626" spans="1:15" s="218" customFormat="1" ht="31.5" customHeight="1" x14ac:dyDescent="0.2">
      <c r="A626" s="220">
        <v>575</v>
      </c>
      <c r="B626" s="180" t="str">
        <f t="shared" si="45"/>
        <v>300M.ENG--</v>
      </c>
      <c r="C626" s="181"/>
      <c r="D626" s="182"/>
      <c r="E626" s="183"/>
      <c r="F626" s="184"/>
      <c r="G626" s="185"/>
      <c r="H626" s="186" t="s">
        <v>254</v>
      </c>
      <c r="I626" s="187"/>
      <c r="J626" s="187"/>
      <c r="K626" s="188"/>
      <c r="L626" s="188"/>
      <c r="M626" s="189"/>
      <c r="O626" s="219"/>
    </row>
    <row r="627" spans="1:15" s="218" customFormat="1" ht="31.5" customHeight="1" x14ac:dyDescent="0.2">
      <c r="A627" s="220">
        <v>576</v>
      </c>
      <c r="B627" s="180" t="str">
        <f t="shared" si="45"/>
        <v>300M.ENG--</v>
      </c>
      <c r="C627" s="181"/>
      <c r="D627" s="182"/>
      <c r="E627" s="183"/>
      <c r="F627" s="184"/>
      <c r="G627" s="185"/>
      <c r="H627" s="186" t="s">
        <v>254</v>
      </c>
      <c r="I627" s="187"/>
      <c r="J627" s="187"/>
      <c r="K627" s="188"/>
      <c r="L627" s="188"/>
      <c r="M627" s="189"/>
      <c r="O627" s="219"/>
    </row>
    <row r="628" spans="1:15" s="218" customFormat="1" ht="31.5" customHeight="1" x14ac:dyDescent="0.2">
      <c r="A628" s="220">
        <v>577</v>
      </c>
      <c r="B628" s="180" t="str">
        <f t="shared" si="45"/>
        <v>300M.ENG--</v>
      </c>
      <c r="C628" s="181"/>
      <c r="D628" s="182"/>
      <c r="E628" s="183"/>
      <c r="F628" s="184"/>
      <c r="G628" s="185"/>
      <c r="H628" s="186" t="s">
        <v>254</v>
      </c>
      <c r="I628" s="187"/>
      <c r="J628" s="187"/>
      <c r="K628" s="188"/>
      <c r="L628" s="188"/>
      <c r="M628" s="189"/>
      <c r="O628" s="219"/>
    </row>
    <row r="629" spans="1:15" s="218" customFormat="1" ht="31.5" customHeight="1" x14ac:dyDescent="0.2">
      <c r="A629" s="220">
        <v>578</v>
      </c>
      <c r="B629" s="180" t="str">
        <f t="shared" si="45"/>
        <v>300M.ENG--</v>
      </c>
      <c r="C629" s="181"/>
      <c r="D629" s="182"/>
      <c r="E629" s="183"/>
      <c r="F629" s="184"/>
      <c r="G629" s="185"/>
      <c r="H629" s="186" t="s">
        <v>254</v>
      </c>
      <c r="I629" s="187"/>
      <c r="J629" s="187"/>
      <c r="K629" s="188"/>
      <c r="L629" s="188"/>
      <c r="M629" s="189"/>
      <c r="O629" s="219"/>
    </row>
    <row r="630" spans="1:15" s="218" customFormat="1" ht="31.5" customHeight="1" x14ac:dyDescent="0.2">
      <c r="A630" s="220">
        <v>579</v>
      </c>
      <c r="B630" s="180" t="str">
        <f t="shared" si="45"/>
        <v>300M.ENG--</v>
      </c>
      <c r="C630" s="181"/>
      <c r="D630" s="182"/>
      <c r="E630" s="183"/>
      <c r="F630" s="184"/>
      <c r="G630" s="185"/>
      <c r="H630" s="186" t="s">
        <v>254</v>
      </c>
      <c r="I630" s="187"/>
      <c r="J630" s="187"/>
      <c r="K630" s="188"/>
      <c r="L630" s="188"/>
      <c r="M630" s="189"/>
      <c r="O630" s="219"/>
    </row>
    <row r="631" spans="1:15" s="218" customFormat="1" ht="31.5" customHeight="1" x14ac:dyDescent="0.2">
      <c r="A631" s="220">
        <v>580</v>
      </c>
      <c r="B631" s="180" t="str">
        <f t="shared" si="45"/>
        <v>300M.ENG--</v>
      </c>
      <c r="C631" s="181"/>
      <c r="D631" s="182"/>
      <c r="E631" s="183"/>
      <c r="F631" s="184"/>
      <c r="G631" s="185"/>
      <c r="H631" s="186" t="s">
        <v>254</v>
      </c>
      <c r="I631" s="187"/>
      <c r="J631" s="187"/>
      <c r="K631" s="188"/>
      <c r="L631" s="188"/>
      <c r="M631" s="189"/>
      <c r="O631" s="219"/>
    </row>
    <row r="632" spans="1:15" s="218" customFormat="1" ht="31.5" customHeight="1" x14ac:dyDescent="0.2">
      <c r="A632" s="220">
        <v>581</v>
      </c>
      <c r="B632" s="208" t="str">
        <f t="shared" ref="B632:B675" si="46">CONCATENATE(H632,"-",M632)</f>
        <v>UZUN-</v>
      </c>
      <c r="C632" s="209"/>
      <c r="D632" s="210"/>
      <c r="E632" s="211"/>
      <c r="F632" s="212"/>
      <c r="G632" s="213"/>
      <c r="H632" s="214" t="s">
        <v>27</v>
      </c>
      <c r="I632" s="215"/>
      <c r="J632" s="215"/>
      <c r="K632" s="216"/>
      <c r="L632" s="216"/>
      <c r="M632" s="217"/>
      <c r="O632" s="219"/>
    </row>
    <row r="633" spans="1:15" s="218" customFormat="1" ht="31.5" customHeight="1" x14ac:dyDescent="0.2">
      <c r="A633" s="220">
        <v>582</v>
      </c>
      <c r="B633" s="208" t="str">
        <f t="shared" si="46"/>
        <v>UZUN-</v>
      </c>
      <c r="C633" s="209"/>
      <c r="D633" s="210"/>
      <c r="E633" s="211"/>
      <c r="F633" s="212"/>
      <c r="G633" s="213"/>
      <c r="H633" s="214" t="s">
        <v>27</v>
      </c>
      <c r="I633" s="215"/>
      <c r="J633" s="215"/>
      <c r="K633" s="216"/>
      <c r="L633" s="216"/>
      <c r="M633" s="217"/>
      <c r="O633" s="219"/>
    </row>
    <row r="634" spans="1:15" s="218" customFormat="1" ht="31.5" customHeight="1" x14ac:dyDescent="0.2">
      <c r="A634" s="220">
        <v>583</v>
      </c>
      <c r="B634" s="208" t="str">
        <f t="shared" si="46"/>
        <v>UZUN-</v>
      </c>
      <c r="C634" s="209"/>
      <c r="D634" s="210"/>
      <c r="E634" s="211"/>
      <c r="F634" s="212"/>
      <c r="G634" s="213"/>
      <c r="H634" s="214" t="s">
        <v>27</v>
      </c>
      <c r="I634" s="215"/>
      <c r="J634" s="215"/>
      <c r="K634" s="216"/>
      <c r="L634" s="216"/>
      <c r="M634" s="217"/>
      <c r="O634" s="219"/>
    </row>
    <row r="635" spans="1:15" s="218" customFormat="1" ht="31.5" customHeight="1" x14ac:dyDescent="0.2">
      <c r="A635" s="220">
        <v>584</v>
      </c>
      <c r="B635" s="208" t="str">
        <f t="shared" si="46"/>
        <v>UZUN-</v>
      </c>
      <c r="C635" s="209"/>
      <c r="D635" s="210"/>
      <c r="E635" s="211"/>
      <c r="F635" s="212"/>
      <c r="G635" s="213"/>
      <c r="H635" s="214" t="s">
        <v>27</v>
      </c>
      <c r="I635" s="215"/>
      <c r="J635" s="215"/>
      <c r="K635" s="216"/>
      <c r="L635" s="216"/>
      <c r="M635" s="217"/>
      <c r="O635" s="219"/>
    </row>
    <row r="636" spans="1:15" s="218" customFormat="1" ht="31.5" customHeight="1" x14ac:dyDescent="0.2">
      <c r="A636" s="220">
        <v>585</v>
      </c>
      <c r="B636" s="208" t="str">
        <f t="shared" si="46"/>
        <v>UZUN-</v>
      </c>
      <c r="C636" s="209"/>
      <c r="D636" s="210"/>
      <c r="E636" s="211"/>
      <c r="F636" s="212"/>
      <c r="G636" s="213"/>
      <c r="H636" s="214" t="s">
        <v>27</v>
      </c>
      <c r="I636" s="215"/>
      <c r="J636" s="215"/>
      <c r="K636" s="216"/>
      <c r="L636" s="216"/>
      <c r="M636" s="217"/>
      <c r="O636" s="219"/>
    </row>
    <row r="637" spans="1:15" s="218" customFormat="1" ht="31.5" customHeight="1" x14ac:dyDescent="0.2">
      <c r="A637" s="220">
        <v>586</v>
      </c>
      <c r="B637" s="208" t="str">
        <f t="shared" si="46"/>
        <v>UZUN-</v>
      </c>
      <c r="C637" s="209"/>
      <c r="D637" s="210"/>
      <c r="E637" s="211"/>
      <c r="F637" s="212"/>
      <c r="G637" s="213"/>
      <c r="H637" s="214" t="s">
        <v>27</v>
      </c>
      <c r="I637" s="215"/>
      <c r="J637" s="215"/>
      <c r="K637" s="216"/>
      <c r="L637" s="216"/>
      <c r="M637" s="217"/>
      <c r="O637" s="219"/>
    </row>
    <row r="638" spans="1:15" s="218" customFormat="1" ht="31.5" customHeight="1" x14ac:dyDescent="0.2">
      <c r="A638" s="220">
        <v>587</v>
      </c>
      <c r="B638" s="208" t="str">
        <f t="shared" si="46"/>
        <v>UZUN-</v>
      </c>
      <c r="C638" s="209"/>
      <c r="D638" s="210"/>
      <c r="E638" s="211"/>
      <c r="F638" s="212"/>
      <c r="G638" s="213"/>
      <c r="H638" s="214" t="s">
        <v>27</v>
      </c>
      <c r="I638" s="215"/>
      <c r="J638" s="215"/>
      <c r="K638" s="216"/>
      <c r="L638" s="216"/>
      <c r="M638" s="217"/>
      <c r="O638" s="219"/>
    </row>
    <row r="639" spans="1:15" s="218" customFormat="1" ht="31.5" customHeight="1" x14ac:dyDescent="0.2">
      <c r="A639" s="220">
        <v>588</v>
      </c>
      <c r="B639" s="208" t="str">
        <f t="shared" si="46"/>
        <v>UZUN-</v>
      </c>
      <c r="C639" s="209"/>
      <c r="D639" s="210"/>
      <c r="E639" s="211"/>
      <c r="F639" s="212"/>
      <c r="G639" s="213"/>
      <c r="H639" s="214" t="s">
        <v>27</v>
      </c>
      <c r="I639" s="215"/>
      <c r="J639" s="215"/>
      <c r="K639" s="216"/>
      <c r="L639" s="216"/>
      <c r="M639" s="217"/>
      <c r="O639" s="219"/>
    </row>
    <row r="640" spans="1:15" s="218" customFormat="1" ht="31.5" customHeight="1" x14ac:dyDescent="0.2">
      <c r="A640" s="220">
        <v>589</v>
      </c>
      <c r="B640" s="208" t="str">
        <f t="shared" si="46"/>
        <v>UZUN-</v>
      </c>
      <c r="C640" s="209"/>
      <c r="D640" s="210"/>
      <c r="E640" s="211"/>
      <c r="F640" s="212"/>
      <c r="G640" s="213"/>
      <c r="H640" s="214" t="s">
        <v>27</v>
      </c>
      <c r="I640" s="215"/>
      <c r="J640" s="215"/>
      <c r="K640" s="216"/>
      <c r="L640" s="216"/>
      <c r="M640" s="217"/>
      <c r="O640" s="219"/>
    </row>
    <row r="641" spans="1:15" s="218" customFormat="1" ht="31.5" customHeight="1" x14ac:dyDescent="0.2">
      <c r="A641" s="220">
        <v>590</v>
      </c>
      <c r="B641" s="208" t="str">
        <f t="shared" si="46"/>
        <v>UZUN-</v>
      </c>
      <c r="C641" s="209"/>
      <c r="D641" s="210"/>
      <c r="E641" s="211"/>
      <c r="F641" s="212"/>
      <c r="G641" s="213"/>
      <c r="H641" s="214" t="s">
        <v>27</v>
      </c>
      <c r="I641" s="215"/>
      <c r="J641" s="215"/>
      <c r="K641" s="216"/>
      <c r="L641" s="216"/>
      <c r="M641" s="217"/>
      <c r="O641" s="219"/>
    </row>
    <row r="642" spans="1:15" s="206" customFormat="1" ht="31.5" customHeight="1" x14ac:dyDescent="0.2">
      <c r="A642" s="220">
        <v>591</v>
      </c>
      <c r="B642" s="196" t="str">
        <f t="shared" si="46"/>
        <v>YÜKSEK-</v>
      </c>
      <c r="C642" s="197"/>
      <c r="D642" s="198"/>
      <c r="E642" s="199"/>
      <c r="F642" s="200"/>
      <c r="G642" s="201"/>
      <c r="H642" s="202" t="s">
        <v>28</v>
      </c>
      <c r="I642" s="203"/>
      <c r="J642" s="203"/>
      <c r="K642" s="204"/>
      <c r="L642" s="204"/>
      <c r="M642" s="205"/>
      <c r="O642" s="207"/>
    </row>
    <row r="643" spans="1:15" s="206" customFormat="1" ht="31.5" customHeight="1" x14ac:dyDescent="0.2">
      <c r="A643" s="220">
        <v>592</v>
      </c>
      <c r="B643" s="196" t="str">
        <f t="shared" si="46"/>
        <v>YÜKSEK-</v>
      </c>
      <c r="C643" s="197"/>
      <c r="D643" s="198"/>
      <c r="E643" s="199"/>
      <c r="F643" s="200"/>
      <c r="G643" s="201"/>
      <c r="H643" s="202" t="s">
        <v>28</v>
      </c>
      <c r="I643" s="203"/>
      <c r="J643" s="203"/>
      <c r="K643" s="204"/>
      <c r="L643" s="204"/>
      <c r="M643" s="205"/>
      <c r="O643" s="207"/>
    </row>
    <row r="644" spans="1:15" s="206" customFormat="1" ht="31.5" customHeight="1" x14ac:dyDescent="0.2">
      <c r="A644" s="220">
        <v>593</v>
      </c>
      <c r="B644" s="196" t="str">
        <f t="shared" si="46"/>
        <v>YÜKSEK-</v>
      </c>
      <c r="C644" s="197"/>
      <c r="D644" s="198"/>
      <c r="E644" s="199"/>
      <c r="F644" s="200"/>
      <c r="G644" s="201"/>
      <c r="H644" s="202" t="s">
        <v>28</v>
      </c>
      <c r="I644" s="203"/>
      <c r="J644" s="203"/>
      <c r="K644" s="204"/>
      <c r="L644" s="204"/>
      <c r="M644" s="205"/>
      <c r="O644" s="207"/>
    </row>
    <row r="645" spans="1:15" s="206" customFormat="1" ht="31.5" customHeight="1" x14ac:dyDescent="0.2">
      <c r="A645" s="220">
        <v>594</v>
      </c>
      <c r="B645" s="196" t="str">
        <f t="shared" si="46"/>
        <v>YÜKSEK-</v>
      </c>
      <c r="C645" s="197"/>
      <c r="D645" s="198"/>
      <c r="E645" s="199"/>
      <c r="F645" s="200"/>
      <c r="G645" s="201"/>
      <c r="H645" s="202" t="s">
        <v>28</v>
      </c>
      <c r="I645" s="203"/>
      <c r="J645" s="203"/>
      <c r="K645" s="204"/>
      <c r="L645" s="204"/>
      <c r="M645" s="205"/>
      <c r="O645" s="207"/>
    </row>
    <row r="646" spans="1:15" s="206" customFormat="1" ht="34.5" customHeight="1" x14ac:dyDescent="0.2">
      <c r="A646" s="220">
        <v>595</v>
      </c>
      <c r="B646" s="196" t="str">
        <f t="shared" si="46"/>
        <v>YÜKSEK-</v>
      </c>
      <c r="C646" s="197"/>
      <c r="D646" s="198"/>
      <c r="E646" s="199"/>
      <c r="F646" s="200"/>
      <c r="G646" s="201"/>
      <c r="H646" s="202" t="s">
        <v>28</v>
      </c>
      <c r="I646" s="203"/>
      <c r="J646" s="203"/>
      <c r="K646" s="204"/>
      <c r="L646" s="204"/>
      <c r="M646" s="205"/>
      <c r="O646" s="207"/>
    </row>
    <row r="647" spans="1:15" s="206" customFormat="1" ht="31.5" customHeight="1" x14ac:dyDescent="0.2">
      <c r="A647" s="220">
        <v>596</v>
      </c>
      <c r="B647" s="196" t="str">
        <f t="shared" si="46"/>
        <v>YÜKSEK-</v>
      </c>
      <c r="C647" s="197"/>
      <c r="D647" s="198"/>
      <c r="E647" s="199"/>
      <c r="F647" s="200"/>
      <c r="G647" s="201"/>
      <c r="H647" s="202" t="s">
        <v>28</v>
      </c>
      <c r="I647" s="203"/>
      <c r="J647" s="203"/>
      <c r="K647" s="204"/>
      <c r="L647" s="204"/>
      <c r="M647" s="205"/>
      <c r="O647" s="207"/>
    </row>
    <row r="648" spans="1:15" s="206" customFormat="1" ht="31.5" customHeight="1" x14ac:dyDescent="0.2">
      <c r="A648" s="220">
        <v>597</v>
      </c>
      <c r="B648" s="196" t="str">
        <f t="shared" si="46"/>
        <v>YÜKSEK-</v>
      </c>
      <c r="C648" s="197"/>
      <c r="D648" s="198"/>
      <c r="E648" s="199"/>
      <c r="F648" s="200"/>
      <c r="G648" s="201"/>
      <c r="H648" s="202" t="s">
        <v>28</v>
      </c>
      <c r="I648" s="203"/>
      <c r="J648" s="203"/>
      <c r="K648" s="204"/>
      <c r="L648" s="204"/>
      <c r="M648" s="205"/>
      <c r="O648" s="207"/>
    </row>
    <row r="649" spans="1:15" s="206" customFormat="1" ht="31.5" customHeight="1" x14ac:dyDescent="0.2">
      <c r="A649" s="220">
        <v>598</v>
      </c>
      <c r="B649" s="196" t="str">
        <f t="shared" si="46"/>
        <v>YÜKSEK-</v>
      </c>
      <c r="C649" s="197"/>
      <c r="D649" s="198"/>
      <c r="E649" s="199"/>
      <c r="F649" s="200"/>
      <c r="G649" s="201"/>
      <c r="H649" s="202" t="s">
        <v>28</v>
      </c>
      <c r="I649" s="203"/>
      <c r="J649" s="203"/>
      <c r="K649" s="204"/>
      <c r="L649" s="204"/>
      <c r="M649" s="205"/>
      <c r="O649" s="207"/>
    </row>
    <row r="650" spans="1:15" s="206" customFormat="1" ht="31.5" customHeight="1" x14ac:dyDescent="0.2">
      <c r="A650" s="220">
        <v>599</v>
      </c>
      <c r="B650" s="196" t="str">
        <f t="shared" si="46"/>
        <v>YÜKSEK-</v>
      </c>
      <c r="C650" s="197"/>
      <c r="D650" s="198"/>
      <c r="E650" s="199"/>
      <c r="F650" s="200"/>
      <c r="G650" s="201"/>
      <c r="H650" s="202" t="s">
        <v>28</v>
      </c>
      <c r="I650" s="203"/>
      <c r="J650" s="203"/>
      <c r="K650" s="204"/>
      <c r="L650" s="204"/>
      <c r="M650" s="205"/>
      <c r="O650" s="207"/>
    </row>
    <row r="651" spans="1:15" s="206" customFormat="1" ht="31.5" customHeight="1" x14ac:dyDescent="0.2">
      <c r="A651" s="220">
        <v>600</v>
      </c>
      <c r="B651" s="196" t="str">
        <f t="shared" si="46"/>
        <v>YÜKSEK-</v>
      </c>
      <c r="C651" s="197"/>
      <c r="D651" s="198"/>
      <c r="E651" s="199"/>
      <c r="F651" s="200"/>
      <c r="G651" s="201"/>
      <c r="H651" s="202" t="s">
        <v>28</v>
      </c>
      <c r="I651" s="203"/>
      <c r="J651" s="203"/>
      <c r="K651" s="204"/>
      <c r="L651" s="204"/>
      <c r="M651" s="205"/>
      <c r="O651" s="207"/>
    </row>
    <row r="652" spans="1:15" s="206" customFormat="1" ht="31.5" customHeight="1" x14ac:dyDescent="0.2">
      <c r="A652" s="220">
        <v>601</v>
      </c>
      <c r="B652" s="196" t="str">
        <f t="shared" si="46"/>
        <v>YÜKSEK-</v>
      </c>
      <c r="C652" s="197"/>
      <c r="D652" s="198"/>
      <c r="E652" s="199"/>
      <c r="F652" s="200"/>
      <c r="G652" s="201"/>
      <c r="H652" s="202" t="s">
        <v>28</v>
      </c>
      <c r="I652" s="203"/>
      <c r="J652" s="203"/>
      <c r="K652" s="204"/>
      <c r="L652" s="204"/>
      <c r="M652" s="205"/>
      <c r="O652" s="207"/>
    </row>
    <row r="653" spans="1:15" s="206" customFormat="1" ht="31.5" customHeight="1" x14ac:dyDescent="0.2">
      <c r="A653" s="220">
        <v>602</v>
      </c>
      <c r="B653" s="196" t="str">
        <f t="shared" si="46"/>
        <v>YÜKSEK-</v>
      </c>
      <c r="C653" s="197"/>
      <c r="D653" s="198"/>
      <c r="E653" s="199"/>
      <c r="F653" s="200"/>
      <c r="G653" s="201"/>
      <c r="H653" s="202" t="s">
        <v>28</v>
      </c>
      <c r="I653" s="203"/>
      <c r="J653" s="203"/>
      <c r="K653" s="204"/>
      <c r="L653" s="204"/>
      <c r="M653" s="205"/>
      <c r="O653" s="207"/>
    </row>
    <row r="654" spans="1:15" s="218" customFormat="1" ht="31.5" customHeight="1" x14ac:dyDescent="0.2">
      <c r="A654" s="220">
        <v>603</v>
      </c>
      <c r="B654" s="208" t="str">
        <f t="shared" si="46"/>
        <v>GÜLLE-</v>
      </c>
      <c r="C654" s="209"/>
      <c r="D654" s="210"/>
      <c r="E654" s="211"/>
      <c r="F654" s="212"/>
      <c r="G654" s="213"/>
      <c r="H654" s="214" t="s">
        <v>84</v>
      </c>
      <c r="I654" s="215"/>
      <c r="J654" s="215"/>
      <c r="K654" s="216"/>
      <c r="L654" s="216"/>
      <c r="M654" s="217"/>
      <c r="O654" s="219"/>
    </row>
    <row r="655" spans="1:15" s="218" customFormat="1" ht="31.5" customHeight="1" x14ac:dyDescent="0.2">
      <c r="A655" s="220">
        <v>604</v>
      </c>
      <c r="B655" s="208" t="str">
        <f t="shared" si="46"/>
        <v>GÜLLE-</v>
      </c>
      <c r="C655" s="209"/>
      <c r="D655" s="210"/>
      <c r="E655" s="211"/>
      <c r="F655" s="212"/>
      <c r="G655" s="213"/>
      <c r="H655" s="214" t="s">
        <v>84</v>
      </c>
      <c r="I655" s="215"/>
      <c r="J655" s="215"/>
      <c r="K655" s="216"/>
      <c r="L655" s="216"/>
      <c r="M655" s="217"/>
      <c r="O655" s="219"/>
    </row>
    <row r="656" spans="1:15" s="218" customFormat="1" ht="31.5" customHeight="1" x14ac:dyDescent="0.2">
      <c r="A656" s="220">
        <v>605</v>
      </c>
      <c r="B656" s="208" t="str">
        <f t="shared" si="46"/>
        <v>GÜLLE-</v>
      </c>
      <c r="C656" s="209"/>
      <c r="D656" s="210"/>
      <c r="E656" s="211"/>
      <c r="F656" s="212"/>
      <c r="G656" s="213"/>
      <c r="H656" s="214" t="s">
        <v>84</v>
      </c>
      <c r="I656" s="215"/>
      <c r="J656" s="215"/>
      <c r="K656" s="216"/>
      <c r="L656" s="216"/>
      <c r="M656" s="217"/>
      <c r="O656" s="219"/>
    </row>
    <row r="657" spans="1:15" s="218" customFormat="1" ht="31.5" customHeight="1" x14ac:dyDescent="0.2">
      <c r="A657" s="220">
        <v>606</v>
      </c>
      <c r="B657" s="208" t="str">
        <f t="shared" si="46"/>
        <v>GÜLLE-</v>
      </c>
      <c r="C657" s="209"/>
      <c r="D657" s="210"/>
      <c r="E657" s="211"/>
      <c r="F657" s="212"/>
      <c r="G657" s="213"/>
      <c r="H657" s="214" t="s">
        <v>84</v>
      </c>
      <c r="I657" s="215"/>
      <c r="J657" s="215"/>
      <c r="K657" s="216"/>
      <c r="L657" s="216"/>
      <c r="M657" s="217"/>
      <c r="O657" s="219"/>
    </row>
    <row r="658" spans="1:15" s="218" customFormat="1" ht="31.5" customHeight="1" x14ac:dyDescent="0.2">
      <c r="A658" s="220">
        <v>607</v>
      </c>
      <c r="B658" s="208" t="str">
        <f t="shared" si="46"/>
        <v>GÜLLE-</v>
      </c>
      <c r="C658" s="209"/>
      <c r="D658" s="210"/>
      <c r="E658" s="211"/>
      <c r="F658" s="212"/>
      <c r="G658" s="213"/>
      <c r="H658" s="214" t="s">
        <v>84</v>
      </c>
      <c r="I658" s="215"/>
      <c r="J658" s="215"/>
      <c r="K658" s="216"/>
      <c r="L658" s="216"/>
      <c r="M658" s="217"/>
      <c r="O658" s="219"/>
    </row>
    <row r="659" spans="1:15" s="218" customFormat="1" ht="31.5" customHeight="1" x14ac:dyDescent="0.2">
      <c r="A659" s="220">
        <v>608</v>
      </c>
      <c r="B659" s="208" t="str">
        <f t="shared" si="46"/>
        <v>GÜLLE-</v>
      </c>
      <c r="C659" s="209"/>
      <c r="D659" s="210"/>
      <c r="E659" s="211"/>
      <c r="F659" s="212"/>
      <c r="G659" s="213"/>
      <c r="H659" s="214" t="s">
        <v>84</v>
      </c>
      <c r="I659" s="215"/>
      <c r="J659" s="215"/>
      <c r="K659" s="216"/>
      <c r="L659" s="216"/>
      <c r="M659" s="217"/>
      <c r="O659" s="219"/>
    </row>
    <row r="660" spans="1:15" s="218" customFormat="1" ht="31.5" customHeight="1" x14ac:dyDescent="0.2">
      <c r="A660" s="220">
        <v>609</v>
      </c>
      <c r="B660" s="208" t="str">
        <f t="shared" si="46"/>
        <v>GÜLLE-</v>
      </c>
      <c r="C660" s="209"/>
      <c r="D660" s="210"/>
      <c r="E660" s="211"/>
      <c r="F660" s="212"/>
      <c r="G660" s="213"/>
      <c r="H660" s="214" t="s">
        <v>84</v>
      </c>
      <c r="I660" s="215"/>
      <c r="J660" s="215"/>
      <c r="K660" s="216"/>
      <c r="L660" s="216"/>
      <c r="M660" s="217"/>
      <c r="O660" s="219"/>
    </row>
    <row r="661" spans="1:15" s="218" customFormat="1" ht="31.5" customHeight="1" x14ac:dyDescent="0.2">
      <c r="A661" s="220">
        <v>610</v>
      </c>
      <c r="B661" s="208" t="str">
        <f t="shared" si="46"/>
        <v>GÜLLE-</v>
      </c>
      <c r="C661" s="209"/>
      <c r="D661" s="210"/>
      <c r="E661" s="211"/>
      <c r="F661" s="212"/>
      <c r="G661" s="213"/>
      <c r="H661" s="214" t="s">
        <v>84</v>
      </c>
      <c r="I661" s="215"/>
      <c r="J661" s="215"/>
      <c r="K661" s="216"/>
      <c r="L661" s="216"/>
      <c r="M661" s="217"/>
      <c r="O661" s="219"/>
    </row>
    <row r="662" spans="1:15" s="218" customFormat="1" ht="31.5" customHeight="1" x14ac:dyDescent="0.2">
      <c r="A662" s="220">
        <v>611</v>
      </c>
      <c r="B662" s="208" t="str">
        <f t="shared" si="46"/>
        <v>GÜLLE-</v>
      </c>
      <c r="C662" s="209"/>
      <c r="D662" s="210"/>
      <c r="E662" s="211"/>
      <c r="F662" s="212"/>
      <c r="G662" s="213"/>
      <c r="H662" s="214" t="s">
        <v>84</v>
      </c>
      <c r="I662" s="215"/>
      <c r="J662" s="215"/>
      <c r="K662" s="216"/>
      <c r="L662" s="216"/>
      <c r="M662" s="217"/>
      <c r="O662" s="219"/>
    </row>
    <row r="663" spans="1:15" s="218" customFormat="1" ht="31.5" customHeight="1" x14ac:dyDescent="0.2">
      <c r="A663" s="220">
        <v>612</v>
      </c>
      <c r="B663" s="208" t="str">
        <f t="shared" si="46"/>
        <v>GÜLLE-</v>
      </c>
      <c r="C663" s="209"/>
      <c r="D663" s="210"/>
      <c r="E663" s="211"/>
      <c r="F663" s="212"/>
      <c r="G663" s="213"/>
      <c r="H663" s="214" t="s">
        <v>84</v>
      </c>
      <c r="I663" s="215"/>
      <c r="J663" s="215"/>
      <c r="K663" s="216"/>
      <c r="L663" s="216"/>
      <c r="M663" s="217"/>
      <c r="O663" s="219"/>
    </row>
    <row r="664" spans="1:15" s="206" customFormat="1" ht="31.5" customHeight="1" x14ac:dyDescent="0.2">
      <c r="A664" s="220">
        <v>613</v>
      </c>
      <c r="B664" s="196" t="str">
        <f t="shared" si="46"/>
        <v>CİRİT-</v>
      </c>
      <c r="C664" s="197"/>
      <c r="D664" s="198"/>
      <c r="E664" s="199"/>
      <c r="F664" s="200"/>
      <c r="G664" s="201"/>
      <c r="H664" s="202" t="s">
        <v>86</v>
      </c>
      <c r="I664" s="203"/>
      <c r="J664" s="203"/>
      <c r="K664" s="204"/>
      <c r="L664" s="204"/>
      <c r="M664" s="205"/>
      <c r="O664" s="207"/>
    </row>
    <row r="665" spans="1:15" s="206" customFormat="1" ht="31.5" customHeight="1" x14ac:dyDescent="0.2">
      <c r="A665" s="220">
        <v>614</v>
      </c>
      <c r="B665" s="196" t="str">
        <f t="shared" si="46"/>
        <v>CİRİT-</v>
      </c>
      <c r="C665" s="197"/>
      <c r="D665" s="198"/>
      <c r="E665" s="199"/>
      <c r="F665" s="200"/>
      <c r="G665" s="201"/>
      <c r="H665" s="202" t="s">
        <v>86</v>
      </c>
      <c r="I665" s="203"/>
      <c r="J665" s="203"/>
      <c r="K665" s="204"/>
      <c r="L665" s="204"/>
      <c r="M665" s="205"/>
      <c r="O665" s="207"/>
    </row>
    <row r="666" spans="1:15" s="206" customFormat="1" ht="31.5" customHeight="1" x14ac:dyDescent="0.2">
      <c r="A666" s="220">
        <v>615</v>
      </c>
      <c r="B666" s="196" t="str">
        <f t="shared" si="46"/>
        <v>CİRİT-</v>
      </c>
      <c r="C666" s="197"/>
      <c r="D666" s="198"/>
      <c r="E666" s="199"/>
      <c r="F666" s="200"/>
      <c r="G666" s="201"/>
      <c r="H666" s="202" t="s">
        <v>86</v>
      </c>
      <c r="I666" s="203"/>
      <c r="J666" s="203"/>
      <c r="K666" s="204"/>
      <c r="L666" s="204"/>
      <c r="M666" s="205"/>
      <c r="O666" s="207"/>
    </row>
    <row r="667" spans="1:15" s="206" customFormat="1" ht="31.5" customHeight="1" x14ac:dyDescent="0.2">
      <c r="A667" s="220">
        <v>616</v>
      </c>
      <c r="B667" s="196" t="str">
        <f t="shared" si="46"/>
        <v>CİRİT-</v>
      </c>
      <c r="C667" s="197"/>
      <c r="D667" s="198"/>
      <c r="E667" s="199"/>
      <c r="F667" s="200"/>
      <c r="G667" s="201"/>
      <c r="H667" s="202" t="s">
        <v>86</v>
      </c>
      <c r="I667" s="203"/>
      <c r="J667" s="203"/>
      <c r="K667" s="204"/>
      <c r="L667" s="204"/>
      <c r="M667" s="205"/>
      <c r="O667" s="207"/>
    </row>
    <row r="668" spans="1:15" s="206" customFormat="1" ht="34.5" customHeight="1" x14ac:dyDescent="0.2">
      <c r="A668" s="220">
        <v>617</v>
      </c>
      <c r="B668" s="196" t="str">
        <f t="shared" si="46"/>
        <v>CİRİT-</v>
      </c>
      <c r="C668" s="197"/>
      <c r="D668" s="198"/>
      <c r="E668" s="199"/>
      <c r="F668" s="200"/>
      <c r="G668" s="201"/>
      <c r="H668" s="202" t="s">
        <v>86</v>
      </c>
      <c r="I668" s="203"/>
      <c r="J668" s="203"/>
      <c r="K668" s="204"/>
      <c r="L668" s="204"/>
      <c r="M668" s="205"/>
      <c r="O668" s="207"/>
    </row>
    <row r="669" spans="1:15" s="206" customFormat="1" ht="31.5" customHeight="1" x14ac:dyDescent="0.2">
      <c r="A669" s="220">
        <v>618</v>
      </c>
      <c r="B669" s="196" t="str">
        <f t="shared" si="46"/>
        <v>CİRİT-</v>
      </c>
      <c r="C669" s="197"/>
      <c r="D669" s="198"/>
      <c r="E669" s="199"/>
      <c r="F669" s="200"/>
      <c r="G669" s="201"/>
      <c r="H669" s="202" t="s">
        <v>86</v>
      </c>
      <c r="I669" s="203"/>
      <c r="J669" s="203"/>
      <c r="K669" s="204"/>
      <c r="L669" s="204"/>
      <c r="M669" s="205"/>
      <c r="O669" s="207"/>
    </row>
    <row r="670" spans="1:15" s="206" customFormat="1" ht="31.5" customHeight="1" x14ac:dyDescent="0.2">
      <c r="A670" s="220">
        <v>619</v>
      </c>
      <c r="B670" s="196" t="str">
        <f t="shared" si="46"/>
        <v>CİRİT-</v>
      </c>
      <c r="C670" s="197"/>
      <c r="D670" s="198"/>
      <c r="E670" s="199"/>
      <c r="F670" s="200"/>
      <c r="G670" s="201"/>
      <c r="H670" s="202" t="s">
        <v>86</v>
      </c>
      <c r="I670" s="203"/>
      <c r="J670" s="203"/>
      <c r="K670" s="204"/>
      <c r="L670" s="204"/>
      <c r="M670" s="205"/>
      <c r="O670" s="207"/>
    </row>
    <row r="671" spans="1:15" s="206" customFormat="1" ht="31.5" customHeight="1" x14ac:dyDescent="0.2">
      <c r="A671" s="220">
        <v>620</v>
      </c>
      <c r="B671" s="196" t="str">
        <f t="shared" si="46"/>
        <v>CİRİT-</v>
      </c>
      <c r="C671" s="197"/>
      <c r="D671" s="198"/>
      <c r="E671" s="199"/>
      <c r="F671" s="200"/>
      <c r="G671" s="201"/>
      <c r="H671" s="202" t="s">
        <v>86</v>
      </c>
      <c r="I671" s="203"/>
      <c r="J671" s="203"/>
      <c r="K671" s="204"/>
      <c r="L671" s="204"/>
      <c r="M671" s="205"/>
      <c r="O671" s="207"/>
    </row>
    <row r="672" spans="1:15" s="206" customFormat="1" ht="31.5" customHeight="1" x14ac:dyDescent="0.2">
      <c r="A672" s="220">
        <v>621</v>
      </c>
      <c r="B672" s="196" t="str">
        <f t="shared" si="46"/>
        <v>CİRİT-</v>
      </c>
      <c r="C672" s="197"/>
      <c r="D672" s="198"/>
      <c r="E672" s="199"/>
      <c r="F672" s="200"/>
      <c r="G672" s="201"/>
      <c r="H672" s="202" t="s">
        <v>86</v>
      </c>
      <c r="I672" s="203"/>
      <c r="J672" s="203"/>
      <c r="K672" s="204"/>
      <c r="L672" s="204"/>
      <c r="M672" s="205"/>
      <c r="O672" s="207"/>
    </row>
    <row r="673" spans="1:15" s="206" customFormat="1" ht="31.5" customHeight="1" x14ac:dyDescent="0.2">
      <c r="A673" s="220">
        <v>622</v>
      </c>
      <c r="B673" s="196" t="str">
        <f t="shared" si="46"/>
        <v>CİRİT-</v>
      </c>
      <c r="C673" s="197"/>
      <c r="D673" s="198"/>
      <c r="E673" s="199"/>
      <c r="F673" s="200"/>
      <c r="G673" s="201"/>
      <c r="H673" s="202" t="s">
        <v>86</v>
      </c>
      <c r="I673" s="203"/>
      <c r="J673" s="203"/>
      <c r="K673" s="204"/>
      <c r="L673" s="204"/>
      <c r="M673" s="205"/>
      <c r="O673" s="207"/>
    </row>
    <row r="674" spans="1:15" s="206" customFormat="1" ht="31.5" customHeight="1" x14ac:dyDescent="0.2">
      <c r="A674" s="220">
        <v>623</v>
      </c>
      <c r="B674" s="196" t="str">
        <f t="shared" si="46"/>
        <v>CİRİT-</v>
      </c>
      <c r="C674" s="197"/>
      <c r="D674" s="198"/>
      <c r="E674" s="199"/>
      <c r="F674" s="200"/>
      <c r="G674" s="201"/>
      <c r="H674" s="202" t="s">
        <v>86</v>
      </c>
      <c r="I674" s="203"/>
      <c r="J674" s="203"/>
      <c r="K674" s="204"/>
      <c r="L674" s="204"/>
      <c r="M674" s="205"/>
      <c r="O674" s="207"/>
    </row>
    <row r="675" spans="1:15" s="206" customFormat="1" ht="31.5" customHeight="1" x14ac:dyDescent="0.2">
      <c r="A675" s="220">
        <v>624</v>
      </c>
      <c r="B675" s="196" t="str">
        <f t="shared" si="46"/>
        <v>CİRİT-</v>
      </c>
      <c r="C675" s="197"/>
      <c r="D675" s="198"/>
      <c r="E675" s="199"/>
      <c r="F675" s="200"/>
      <c r="G675" s="201"/>
      <c r="H675" s="202" t="s">
        <v>86</v>
      </c>
      <c r="I675" s="203"/>
      <c r="J675" s="203"/>
      <c r="K675" s="204"/>
      <c r="L675" s="204"/>
      <c r="M675" s="205"/>
      <c r="O675" s="207"/>
    </row>
    <row r="676" spans="1:15" s="218" customFormat="1" ht="31.5" customHeight="1" x14ac:dyDescent="0.2">
      <c r="A676" s="220">
        <v>625</v>
      </c>
      <c r="B676" s="208" t="str">
        <f t="shared" ref="B676:B697" si="47">CONCATENATE(H676,"-",M676)</f>
        <v>ÜÇADIM-</v>
      </c>
      <c r="C676" s="209"/>
      <c r="D676" s="210"/>
      <c r="E676" s="211"/>
      <c r="F676" s="212"/>
      <c r="G676" s="213"/>
      <c r="H676" s="214" t="s">
        <v>255</v>
      </c>
      <c r="I676" s="215"/>
      <c r="J676" s="215"/>
      <c r="K676" s="216"/>
      <c r="L676" s="216"/>
      <c r="M676" s="217"/>
      <c r="O676" s="219"/>
    </row>
    <row r="677" spans="1:15" s="218" customFormat="1" ht="31.5" customHeight="1" x14ac:dyDescent="0.2">
      <c r="A677" s="220">
        <v>626</v>
      </c>
      <c r="B677" s="208" t="str">
        <f t="shared" si="47"/>
        <v>ÜÇADIM-</v>
      </c>
      <c r="C677" s="209"/>
      <c r="D677" s="210"/>
      <c r="E677" s="211"/>
      <c r="F677" s="212"/>
      <c r="G677" s="213"/>
      <c r="H677" s="214" t="s">
        <v>255</v>
      </c>
      <c r="I677" s="215"/>
      <c r="J677" s="215"/>
      <c r="K677" s="216"/>
      <c r="L677" s="216"/>
      <c r="M677" s="217"/>
      <c r="O677" s="219"/>
    </row>
    <row r="678" spans="1:15" s="218" customFormat="1" ht="31.5" customHeight="1" x14ac:dyDescent="0.2">
      <c r="A678" s="220">
        <v>627</v>
      </c>
      <c r="B678" s="208" t="str">
        <f t="shared" si="47"/>
        <v>ÜÇADIM-</v>
      </c>
      <c r="C678" s="209"/>
      <c r="D678" s="210"/>
      <c r="E678" s="211"/>
      <c r="F678" s="212"/>
      <c r="G678" s="213"/>
      <c r="H678" s="214" t="s">
        <v>255</v>
      </c>
      <c r="I678" s="215"/>
      <c r="J678" s="215"/>
      <c r="K678" s="216"/>
      <c r="L678" s="216"/>
      <c r="M678" s="217"/>
      <c r="O678" s="219"/>
    </row>
    <row r="679" spans="1:15" s="218" customFormat="1" ht="31.5" customHeight="1" x14ac:dyDescent="0.2">
      <c r="A679" s="220">
        <v>628</v>
      </c>
      <c r="B679" s="208" t="str">
        <f t="shared" si="47"/>
        <v>ÜÇADIM-</v>
      </c>
      <c r="C679" s="209"/>
      <c r="D679" s="210"/>
      <c r="E679" s="211"/>
      <c r="F679" s="212"/>
      <c r="G679" s="213"/>
      <c r="H679" s="214" t="s">
        <v>255</v>
      </c>
      <c r="I679" s="215"/>
      <c r="J679" s="215"/>
      <c r="K679" s="216"/>
      <c r="L679" s="216"/>
      <c r="M679" s="217"/>
      <c r="O679" s="219"/>
    </row>
    <row r="680" spans="1:15" s="218" customFormat="1" ht="31.5" customHeight="1" x14ac:dyDescent="0.2">
      <c r="A680" s="220">
        <v>629</v>
      </c>
      <c r="B680" s="208" t="str">
        <f t="shared" si="47"/>
        <v>ÜÇADIM-</v>
      </c>
      <c r="C680" s="209"/>
      <c r="D680" s="210"/>
      <c r="E680" s="211"/>
      <c r="F680" s="212"/>
      <c r="G680" s="213"/>
      <c r="H680" s="214" t="s">
        <v>255</v>
      </c>
      <c r="I680" s="215"/>
      <c r="J680" s="215"/>
      <c r="K680" s="216"/>
      <c r="L680" s="216"/>
      <c r="M680" s="217"/>
      <c r="O680" s="219"/>
    </row>
    <row r="681" spans="1:15" s="218" customFormat="1" ht="31.5" customHeight="1" x14ac:dyDescent="0.2">
      <c r="A681" s="220">
        <v>630</v>
      </c>
      <c r="B681" s="208" t="str">
        <f t="shared" si="47"/>
        <v>ÜÇADIM-</v>
      </c>
      <c r="C681" s="209"/>
      <c r="D681" s="210"/>
      <c r="E681" s="211"/>
      <c r="F681" s="212"/>
      <c r="G681" s="213"/>
      <c r="H681" s="214" t="s">
        <v>255</v>
      </c>
      <c r="I681" s="215"/>
      <c r="J681" s="215"/>
      <c r="K681" s="216"/>
      <c r="L681" s="216"/>
      <c r="M681" s="217"/>
      <c r="O681" s="219"/>
    </row>
    <row r="682" spans="1:15" s="218" customFormat="1" ht="31.5" customHeight="1" x14ac:dyDescent="0.2">
      <c r="A682" s="220">
        <v>631</v>
      </c>
      <c r="B682" s="208" t="str">
        <f t="shared" si="47"/>
        <v>ÜÇADIM-</v>
      </c>
      <c r="C682" s="209"/>
      <c r="D682" s="210"/>
      <c r="E682" s="211"/>
      <c r="F682" s="212"/>
      <c r="G682" s="213"/>
      <c r="H682" s="214" t="s">
        <v>255</v>
      </c>
      <c r="I682" s="215"/>
      <c r="J682" s="215"/>
      <c r="K682" s="216"/>
      <c r="L682" s="216"/>
      <c r="M682" s="217"/>
      <c r="O682" s="219"/>
    </row>
    <row r="683" spans="1:15" s="218" customFormat="1" ht="31.5" customHeight="1" x14ac:dyDescent="0.2">
      <c r="A683" s="220">
        <v>632</v>
      </c>
      <c r="B683" s="208" t="str">
        <f t="shared" si="47"/>
        <v>ÜÇADIM-</v>
      </c>
      <c r="C683" s="209"/>
      <c r="D683" s="210"/>
      <c r="E683" s="211"/>
      <c r="F683" s="212"/>
      <c r="G683" s="213"/>
      <c r="H683" s="214" t="s">
        <v>255</v>
      </c>
      <c r="I683" s="215"/>
      <c r="J683" s="215"/>
      <c r="K683" s="216"/>
      <c r="L683" s="216"/>
      <c r="M683" s="217"/>
      <c r="O683" s="219"/>
    </row>
    <row r="684" spans="1:15" s="218" customFormat="1" ht="31.5" customHeight="1" x14ac:dyDescent="0.2">
      <c r="A684" s="220">
        <v>633</v>
      </c>
      <c r="B684" s="208" t="str">
        <f t="shared" si="47"/>
        <v>ÜÇADIM-</v>
      </c>
      <c r="C684" s="209"/>
      <c r="D684" s="210"/>
      <c r="E684" s="211"/>
      <c r="F684" s="212"/>
      <c r="G684" s="213"/>
      <c r="H684" s="214" t="s">
        <v>255</v>
      </c>
      <c r="I684" s="215"/>
      <c r="J684" s="215"/>
      <c r="K684" s="216"/>
      <c r="L684" s="216"/>
      <c r="M684" s="217"/>
      <c r="O684" s="219"/>
    </row>
    <row r="685" spans="1:15" s="218" customFormat="1" ht="31.5" customHeight="1" x14ac:dyDescent="0.2">
      <c r="A685" s="220">
        <v>634</v>
      </c>
      <c r="B685" s="208" t="str">
        <f t="shared" si="47"/>
        <v>ÜÇADIM-</v>
      </c>
      <c r="C685" s="209"/>
      <c r="D685" s="210"/>
      <c r="E685" s="211"/>
      <c r="F685" s="212"/>
      <c r="G685" s="213"/>
      <c r="H685" s="214" t="s">
        <v>255</v>
      </c>
      <c r="I685" s="215"/>
      <c r="J685" s="215"/>
      <c r="K685" s="216"/>
      <c r="L685" s="216"/>
      <c r="M685" s="217"/>
      <c r="O685" s="219"/>
    </row>
    <row r="686" spans="1:15" s="206" customFormat="1" ht="31.5" customHeight="1" x14ac:dyDescent="0.2">
      <c r="A686" s="220">
        <v>635</v>
      </c>
      <c r="B686" s="196" t="str">
        <f t="shared" si="47"/>
        <v>SIRIK-</v>
      </c>
      <c r="C686" s="197"/>
      <c r="D686" s="198"/>
      <c r="E686" s="199"/>
      <c r="F686" s="200"/>
      <c r="G686" s="201"/>
      <c r="H686" s="202" t="s">
        <v>93</v>
      </c>
      <c r="I686" s="203"/>
      <c r="J686" s="203"/>
      <c r="K686" s="204"/>
      <c r="L686" s="204"/>
      <c r="M686" s="205"/>
      <c r="O686" s="207"/>
    </row>
    <row r="687" spans="1:15" s="206" customFormat="1" ht="31.5" customHeight="1" x14ac:dyDescent="0.2">
      <c r="A687" s="220">
        <v>636</v>
      </c>
      <c r="B687" s="196" t="str">
        <f t="shared" si="47"/>
        <v>SIRIK-</v>
      </c>
      <c r="C687" s="197"/>
      <c r="D687" s="198"/>
      <c r="E687" s="199"/>
      <c r="F687" s="200"/>
      <c r="G687" s="201"/>
      <c r="H687" s="202" t="s">
        <v>93</v>
      </c>
      <c r="I687" s="203"/>
      <c r="J687" s="203"/>
      <c r="K687" s="204"/>
      <c r="L687" s="204"/>
      <c r="M687" s="205"/>
      <c r="O687" s="207"/>
    </row>
    <row r="688" spans="1:15" s="206" customFormat="1" ht="31.5" customHeight="1" x14ac:dyDescent="0.2">
      <c r="A688" s="220">
        <v>637</v>
      </c>
      <c r="B688" s="196" t="str">
        <f t="shared" si="47"/>
        <v>SIRIK-</v>
      </c>
      <c r="C688" s="197"/>
      <c r="D688" s="198"/>
      <c r="E688" s="199"/>
      <c r="F688" s="200"/>
      <c r="G688" s="201"/>
      <c r="H688" s="202" t="s">
        <v>93</v>
      </c>
      <c r="I688" s="203"/>
      <c r="J688" s="203"/>
      <c r="K688" s="204"/>
      <c r="L688" s="204"/>
      <c r="M688" s="205"/>
      <c r="O688" s="207"/>
    </row>
    <row r="689" spans="1:25" s="206" customFormat="1" ht="31.5" customHeight="1" x14ac:dyDescent="0.2">
      <c r="A689" s="220">
        <v>638</v>
      </c>
      <c r="B689" s="196" t="str">
        <f t="shared" si="47"/>
        <v>SIRIK-</v>
      </c>
      <c r="C689" s="197"/>
      <c r="D689" s="198"/>
      <c r="E689" s="199"/>
      <c r="F689" s="200"/>
      <c r="G689" s="201"/>
      <c r="H689" s="202" t="s">
        <v>93</v>
      </c>
      <c r="I689" s="203"/>
      <c r="J689" s="203"/>
      <c r="K689" s="204"/>
      <c r="L689" s="204"/>
      <c r="M689" s="205"/>
      <c r="O689" s="207"/>
    </row>
    <row r="690" spans="1:25" s="206" customFormat="1" ht="34.5" customHeight="1" x14ac:dyDescent="0.2">
      <c r="A690" s="220">
        <v>639</v>
      </c>
      <c r="B690" s="196" t="str">
        <f t="shared" si="47"/>
        <v>SIRIK-</v>
      </c>
      <c r="C690" s="197"/>
      <c r="D690" s="198"/>
      <c r="E690" s="199"/>
      <c r="F690" s="200"/>
      <c r="G690" s="201"/>
      <c r="H690" s="202" t="s">
        <v>93</v>
      </c>
      <c r="I690" s="203"/>
      <c r="J690" s="203"/>
      <c r="K690" s="204"/>
      <c r="L690" s="204"/>
      <c r="M690" s="205"/>
      <c r="O690" s="207"/>
    </row>
    <row r="691" spans="1:25" s="206" customFormat="1" ht="31.5" customHeight="1" x14ac:dyDescent="0.2">
      <c r="A691" s="220">
        <v>640</v>
      </c>
      <c r="B691" s="196" t="str">
        <f t="shared" si="47"/>
        <v>SIRIK-</v>
      </c>
      <c r="C691" s="197"/>
      <c r="D691" s="198"/>
      <c r="E691" s="199"/>
      <c r="F691" s="200"/>
      <c r="G691" s="201"/>
      <c r="H691" s="202" t="s">
        <v>93</v>
      </c>
      <c r="I691" s="203"/>
      <c r="J691" s="203"/>
      <c r="K691" s="204"/>
      <c r="L691" s="204"/>
      <c r="M691" s="205"/>
      <c r="O691" s="207"/>
    </row>
    <row r="692" spans="1:25" s="206" customFormat="1" ht="31.5" customHeight="1" x14ac:dyDescent="0.2">
      <c r="A692" s="220">
        <v>641</v>
      </c>
      <c r="B692" s="196" t="str">
        <f t="shared" si="47"/>
        <v>SIRIK-</v>
      </c>
      <c r="C692" s="197"/>
      <c r="D692" s="198"/>
      <c r="E692" s="199"/>
      <c r="F692" s="200"/>
      <c r="G692" s="201"/>
      <c r="H692" s="202" t="s">
        <v>93</v>
      </c>
      <c r="I692" s="203"/>
      <c r="J692" s="203"/>
      <c r="K692" s="204"/>
      <c r="L692" s="204"/>
      <c r="M692" s="205"/>
      <c r="O692" s="207"/>
    </row>
    <row r="693" spans="1:25" s="206" customFormat="1" ht="31.5" customHeight="1" x14ac:dyDescent="0.2">
      <c r="A693" s="220">
        <v>642</v>
      </c>
      <c r="B693" s="196" t="str">
        <f t="shared" si="47"/>
        <v>SIRIK-</v>
      </c>
      <c r="C693" s="197"/>
      <c r="D693" s="198"/>
      <c r="E693" s="199"/>
      <c r="F693" s="200"/>
      <c r="G693" s="201"/>
      <c r="H693" s="202" t="s">
        <v>93</v>
      </c>
      <c r="I693" s="203"/>
      <c r="J693" s="203"/>
      <c r="K693" s="204"/>
      <c r="L693" s="204"/>
      <c r="M693" s="205"/>
      <c r="O693" s="207"/>
    </row>
    <row r="694" spans="1:25" s="206" customFormat="1" ht="31.5" customHeight="1" x14ac:dyDescent="0.2">
      <c r="A694" s="220">
        <v>643</v>
      </c>
      <c r="B694" s="196" t="str">
        <f t="shared" si="47"/>
        <v>SIRIK-</v>
      </c>
      <c r="C694" s="197"/>
      <c r="D694" s="198"/>
      <c r="E694" s="199"/>
      <c r="F694" s="200"/>
      <c r="G694" s="201"/>
      <c r="H694" s="202" t="s">
        <v>93</v>
      </c>
      <c r="I694" s="203"/>
      <c r="J694" s="203"/>
      <c r="K694" s="204"/>
      <c r="L694" s="204"/>
      <c r="M694" s="205"/>
      <c r="O694" s="207"/>
    </row>
    <row r="695" spans="1:25" s="206" customFormat="1" ht="31.5" customHeight="1" x14ac:dyDescent="0.2">
      <c r="A695" s="220">
        <v>644</v>
      </c>
      <c r="B695" s="196" t="str">
        <f t="shared" si="47"/>
        <v>SIRIK-</v>
      </c>
      <c r="C695" s="197"/>
      <c r="D695" s="198"/>
      <c r="E695" s="199"/>
      <c r="F695" s="200"/>
      <c r="G695" s="201"/>
      <c r="H695" s="202" t="s">
        <v>93</v>
      </c>
      <c r="I695" s="203"/>
      <c r="J695" s="203"/>
      <c r="K695" s="204"/>
      <c r="L695" s="204"/>
      <c r="M695" s="205"/>
      <c r="O695" s="207"/>
    </row>
    <row r="696" spans="1:25" s="206" customFormat="1" ht="31.5" customHeight="1" x14ac:dyDescent="0.2">
      <c r="A696" s="220">
        <v>645</v>
      </c>
      <c r="B696" s="196" t="str">
        <f t="shared" si="47"/>
        <v>SIRIK-</v>
      </c>
      <c r="C696" s="197"/>
      <c r="D696" s="198"/>
      <c r="E696" s="199"/>
      <c r="F696" s="200"/>
      <c r="G696" s="201"/>
      <c r="H696" s="202" t="s">
        <v>93</v>
      </c>
      <c r="I696" s="203"/>
      <c r="J696" s="203"/>
      <c r="K696" s="204"/>
      <c r="L696" s="204"/>
      <c r="M696" s="205"/>
      <c r="O696" s="207"/>
    </row>
    <row r="697" spans="1:25" s="206" customFormat="1" ht="31.5" customHeight="1" x14ac:dyDescent="0.2">
      <c r="A697" s="220">
        <v>646</v>
      </c>
      <c r="B697" s="196" t="str">
        <f t="shared" si="47"/>
        <v>SIRIK-</v>
      </c>
      <c r="C697" s="197"/>
      <c r="D697" s="198"/>
      <c r="E697" s="199"/>
      <c r="F697" s="200"/>
      <c r="G697" s="201"/>
      <c r="H697" s="202" t="s">
        <v>93</v>
      </c>
      <c r="I697" s="203"/>
      <c r="J697" s="203"/>
      <c r="K697" s="204"/>
      <c r="L697" s="204"/>
      <c r="M697" s="205"/>
      <c r="O697" s="207"/>
      <c r="Y697" s="218"/>
    </row>
    <row r="698" spans="1:25" s="218" customFormat="1" ht="31.5" customHeight="1" x14ac:dyDescent="0.2">
      <c r="A698" s="220">
        <v>647</v>
      </c>
      <c r="B698" s="208" t="str">
        <f t="shared" ref="B698:B719" si="48">CONCATENATE(H698,"-",M698)</f>
        <v>DİSK-</v>
      </c>
      <c r="C698" s="209"/>
      <c r="D698" s="210"/>
      <c r="E698" s="211"/>
      <c r="F698" s="212"/>
      <c r="G698" s="213"/>
      <c r="H698" s="214" t="s">
        <v>85</v>
      </c>
      <c r="I698" s="215"/>
      <c r="J698" s="215"/>
      <c r="K698" s="216"/>
      <c r="L698" s="216"/>
      <c r="M698" s="217"/>
      <c r="O698" s="219"/>
    </row>
    <row r="699" spans="1:25" s="218" customFormat="1" ht="31.5" customHeight="1" x14ac:dyDescent="0.2">
      <c r="A699" s="220">
        <v>648</v>
      </c>
      <c r="B699" s="208" t="str">
        <f t="shared" si="48"/>
        <v>DİSK-</v>
      </c>
      <c r="C699" s="209"/>
      <c r="D699" s="210"/>
      <c r="E699" s="211"/>
      <c r="F699" s="212"/>
      <c r="G699" s="213"/>
      <c r="H699" s="214" t="s">
        <v>85</v>
      </c>
      <c r="I699" s="215"/>
      <c r="J699" s="215"/>
      <c r="K699" s="216"/>
      <c r="L699" s="216"/>
      <c r="M699" s="217"/>
      <c r="O699" s="219"/>
    </row>
    <row r="700" spans="1:25" s="218" customFormat="1" ht="31.5" customHeight="1" x14ac:dyDescent="0.2">
      <c r="A700" s="220">
        <v>649</v>
      </c>
      <c r="B700" s="208" t="str">
        <f t="shared" si="48"/>
        <v>DİSK-</v>
      </c>
      <c r="C700" s="209"/>
      <c r="D700" s="210"/>
      <c r="E700" s="211"/>
      <c r="F700" s="212"/>
      <c r="G700" s="213"/>
      <c r="H700" s="214" t="s">
        <v>85</v>
      </c>
      <c r="I700" s="215"/>
      <c r="J700" s="215"/>
      <c r="K700" s="216"/>
      <c r="L700" s="216"/>
      <c r="M700" s="217"/>
      <c r="O700" s="219"/>
    </row>
    <row r="701" spans="1:25" s="218" customFormat="1" ht="31.5" customHeight="1" x14ac:dyDescent="0.2">
      <c r="A701" s="220">
        <v>650</v>
      </c>
      <c r="B701" s="208" t="str">
        <f t="shared" si="48"/>
        <v>DİSK-</v>
      </c>
      <c r="C701" s="209"/>
      <c r="D701" s="210"/>
      <c r="E701" s="211"/>
      <c r="F701" s="212"/>
      <c r="G701" s="213"/>
      <c r="H701" s="214" t="s">
        <v>85</v>
      </c>
      <c r="I701" s="215"/>
      <c r="J701" s="215"/>
      <c r="K701" s="216"/>
      <c r="L701" s="216"/>
      <c r="M701" s="217"/>
      <c r="O701" s="219"/>
    </row>
    <row r="702" spans="1:25" s="218" customFormat="1" ht="31.5" customHeight="1" x14ac:dyDescent="0.25">
      <c r="A702" s="220">
        <v>651</v>
      </c>
      <c r="B702" s="208" t="str">
        <f t="shared" si="48"/>
        <v>DİSK-</v>
      </c>
      <c r="C702" s="209"/>
      <c r="D702" s="210"/>
      <c r="E702" s="211"/>
      <c r="F702" s="212"/>
      <c r="G702" s="213"/>
      <c r="H702" s="214" t="s">
        <v>85</v>
      </c>
      <c r="I702" s="215"/>
      <c r="J702" s="215"/>
      <c r="K702" s="216"/>
      <c r="L702" s="216"/>
      <c r="M702" s="217"/>
      <c r="O702" s="219"/>
      <c r="Y702" s="39"/>
    </row>
    <row r="703" spans="1:25" s="218" customFormat="1" ht="31.5" customHeight="1" x14ac:dyDescent="0.25">
      <c r="A703" s="220">
        <v>652</v>
      </c>
      <c r="B703" s="208" t="str">
        <f t="shared" si="48"/>
        <v>DİSK-</v>
      </c>
      <c r="C703" s="209"/>
      <c r="D703" s="210"/>
      <c r="E703" s="211"/>
      <c r="F703" s="212"/>
      <c r="G703" s="213"/>
      <c r="H703" s="214" t="s">
        <v>85</v>
      </c>
      <c r="I703" s="215"/>
      <c r="J703" s="215"/>
      <c r="K703" s="216"/>
      <c r="L703" s="216"/>
      <c r="M703" s="217"/>
      <c r="O703" s="219"/>
      <c r="S703" s="39"/>
      <c r="Y703" s="39"/>
    </row>
    <row r="704" spans="1:25" s="218" customFormat="1" ht="31.5" customHeight="1" x14ac:dyDescent="0.25">
      <c r="A704" s="220">
        <v>653</v>
      </c>
      <c r="B704" s="208" t="str">
        <f t="shared" si="48"/>
        <v>DİSK-</v>
      </c>
      <c r="C704" s="209"/>
      <c r="D704" s="210"/>
      <c r="E704" s="211"/>
      <c r="F704" s="212"/>
      <c r="G704" s="213"/>
      <c r="H704" s="214" t="s">
        <v>85</v>
      </c>
      <c r="I704" s="215"/>
      <c r="J704" s="215"/>
      <c r="K704" s="216"/>
      <c r="L704" s="216"/>
      <c r="M704" s="217"/>
      <c r="O704" s="219"/>
      <c r="S704" s="39"/>
      <c r="Y704" s="39"/>
    </row>
    <row r="705" spans="1:26" s="218" customFormat="1" ht="31.5" customHeight="1" x14ac:dyDescent="0.25">
      <c r="A705" s="220">
        <v>654</v>
      </c>
      <c r="B705" s="208" t="str">
        <f t="shared" si="48"/>
        <v>DİSK-</v>
      </c>
      <c r="C705" s="209"/>
      <c r="D705" s="210"/>
      <c r="E705" s="211"/>
      <c r="F705" s="212"/>
      <c r="G705" s="213"/>
      <c r="H705" s="214" t="s">
        <v>85</v>
      </c>
      <c r="I705" s="215"/>
      <c r="J705" s="215"/>
      <c r="K705" s="216"/>
      <c r="L705" s="216"/>
      <c r="M705" s="217"/>
      <c r="O705" s="219"/>
      <c r="S705" s="39"/>
      <c r="Y705" s="39"/>
    </row>
    <row r="706" spans="1:26" s="218" customFormat="1" ht="31.5" customHeight="1" x14ac:dyDescent="0.25">
      <c r="A706" s="220">
        <v>655</v>
      </c>
      <c r="B706" s="208" t="str">
        <f t="shared" si="48"/>
        <v>DİSK-</v>
      </c>
      <c r="C706" s="209"/>
      <c r="D706" s="210"/>
      <c r="E706" s="211"/>
      <c r="F706" s="212"/>
      <c r="G706" s="213"/>
      <c r="H706" s="214" t="s">
        <v>85</v>
      </c>
      <c r="I706" s="215"/>
      <c r="J706" s="215"/>
      <c r="K706" s="216"/>
      <c r="L706" s="216"/>
      <c r="M706" s="217"/>
      <c r="O706" s="219"/>
      <c r="S706" s="39"/>
      <c r="Y706" s="39"/>
      <c r="Z706" s="39"/>
    </row>
    <row r="707" spans="1:26" s="218" customFormat="1" ht="31.5" customHeight="1" x14ac:dyDescent="0.25">
      <c r="A707" s="220">
        <v>656</v>
      </c>
      <c r="B707" s="208" t="str">
        <f t="shared" si="48"/>
        <v>DİSK-</v>
      </c>
      <c r="C707" s="209"/>
      <c r="D707" s="210"/>
      <c r="E707" s="211"/>
      <c r="F707" s="212"/>
      <c r="G707" s="213"/>
      <c r="H707" s="214" t="s">
        <v>85</v>
      </c>
      <c r="I707" s="215"/>
      <c r="J707" s="215"/>
      <c r="K707" s="216"/>
      <c r="L707" s="216"/>
      <c r="M707" s="217"/>
      <c r="O707" s="219"/>
      <c r="S707" s="39"/>
      <c r="Y707" s="39"/>
      <c r="Z707" s="39"/>
    </row>
    <row r="708" spans="1:26" s="206" customFormat="1" ht="31.5" customHeight="1" x14ac:dyDescent="0.2">
      <c r="A708" s="220">
        <v>635</v>
      </c>
      <c r="B708" s="196" t="str">
        <f t="shared" si="48"/>
        <v>ÇEKİÇ-</v>
      </c>
      <c r="C708" s="197"/>
      <c r="D708" s="198"/>
      <c r="E708" s="199"/>
      <c r="F708" s="200"/>
      <c r="G708" s="201"/>
      <c r="H708" s="202" t="s">
        <v>101</v>
      </c>
      <c r="I708" s="203"/>
      <c r="J708" s="203"/>
      <c r="K708" s="204"/>
      <c r="L708" s="204"/>
      <c r="M708" s="205"/>
      <c r="O708" s="207"/>
    </row>
    <row r="709" spans="1:26" s="206" customFormat="1" ht="31.5" customHeight="1" x14ac:dyDescent="0.2">
      <c r="A709" s="220">
        <v>636</v>
      </c>
      <c r="B709" s="196" t="str">
        <f t="shared" si="48"/>
        <v>ÇEKİÇ-</v>
      </c>
      <c r="C709" s="197"/>
      <c r="D709" s="198"/>
      <c r="E709" s="199"/>
      <c r="F709" s="200"/>
      <c r="G709" s="201"/>
      <c r="H709" s="202" t="s">
        <v>101</v>
      </c>
      <c r="I709" s="203"/>
      <c r="J709" s="203"/>
      <c r="K709" s="204"/>
      <c r="L709" s="204"/>
      <c r="M709" s="205"/>
      <c r="O709" s="207"/>
    </row>
    <row r="710" spans="1:26" s="206" customFormat="1" ht="31.5" customHeight="1" x14ac:dyDescent="0.2">
      <c r="A710" s="220">
        <v>637</v>
      </c>
      <c r="B710" s="196" t="str">
        <f t="shared" si="48"/>
        <v>ÇEKİÇ-</v>
      </c>
      <c r="C710" s="197"/>
      <c r="D710" s="198"/>
      <c r="E710" s="199"/>
      <c r="F710" s="200"/>
      <c r="G710" s="201"/>
      <c r="H710" s="202" t="s">
        <v>101</v>
      </c>
      <c r="I710" s="203"/>
      <c r="J710" s="203"/>
      <c r="K710" s="204"/>
      <c r="L710" s="204"/>
      <c r="M710" s="205"/>
      <c r="O710" s="207"/>
    </row>
    <row r="711" spans="1:26" s="206" customFormat="1" ht="31.5" customHeight="1" x14ac:dyDescent="0.2">
      <c r="A711" s="220">
        <v>638</v>
      </c>
      <c r="B711" s="196" t="str">
        <f t="shared" si="48"/>
        <v>ÇEKİÇ-</v>
      </c>
      <c r="C711" s="197"/>
      <c r="D711" s="198"/>
      <c r="E711" s="199"/>
      <c r="F711" s="200"/>
      <c r="G711" s="201"/>
      <c r="H711" s="202" t="s">
        <v>101</v>
      </c>
      <c r="I711" s="203"/>
      <c r="J711" s="203"/>
      <c r="K711" s="204"/>
      <c r="L711" s="204"/>
      <c r="M711" s="205"/>
      <c r="O711" s="207"/>
    </row>
    <row r="712" spans="1:26" s="206" customFormat="1" ht="34.5" customHeight="1" x14ac:dyDescent="0.2">
      <c r="A712" s="220">
        <v>639</v>
      </c>
      <c r="B712" s="196" t="str">
        <f t="shared" si="48"/>
        <v>ÇEKİÇ-</v>
      </c>
      <c r="C712" s="197"/>
      <c r="D712" s="198"/>
      <c r="E712" s="199"/>
      <c r="F712" s="200"/>
      <c r="G712" s="201"/>
      <c r="H712" s="202" t="s">
        <v>101</v>
      </c>
      <c r="I712" s="203"/>
      <c r="J712" s="203"/>
      <c r="K712" s="204"/>
      <c r="L712" s="204"/>
      <c r="M712" s="205"/>
      <c r="O712" s="207"/>
    </row>
    <row r="713" spans="1:26" s="206" customFormat="1" ht="31.5" customHeight="1" x14ac:dyDescent="0.2">
      <c r="A713" s="220">
        <v>640</v>
      </c>
      <c r="B713" s="196" t="str">
        <f t="shared" si="48"/>
        <v>ÇEKİÇ-</v>
      </c>
      <c r="C713" s="197"/>
      <c r="D713" s="198"/>
      <c r="E713" s="199"/>
      <c r="F713" s="200"/>
      <c r="G713" s="201"/>
      <c r="H713" s="202" t="s">
        <v>101</v>
      </c>
      <c r="I713" s="203"/>
      <c r="J713" s="203"/>
      <c r="K713" s="204"/>
      <c r="L713" s="204"/>
      <c r="M713" s="205"/>
      <c r="O713" s="207"/>
    </row>
    <row r="714" spans="1:26" s="206" customFormat="1" ht="31.5" customHeight="1" x14ac:dyDescent="0.2">
      <c r="A714" s="220">
        <v>641</v>
      </c>
      <c r="B714" s="196" t="str">
        <f t="shared" si="48"/>
        <v>ÇEKİÇ-</v>
      </c>
      <c r="C714" s="197"/>
      <c r="D714" s="198"/>
      <c r="E714" s="199"/>
      <c r="F714" s="200"/>
      <c r="G714" s="201"/>
      <c r="H714" s="202" t="s">
        <v>101</v>
      </c>
      <c r="I714" s="203"/>
      <c r="J714" s="203"/>
      <c r="K714" s="204"/>
      <c r="L714" s="204"/>
      <c r="M714" s="205"/>
      <c r="O714" s="207"/>
    </row>
    <row r="715" spans="1:26" s="206" customFormat="1" ht="31.5" customHeight="1" x14ac:dyDescent="0.2">
      <c r="A715" s="220">
        <v>642</v>
      </c>
      <c r="B715" s="196" t="str">
        <f t="shared" si="48"/>
        <v>ÇEKİÇ-</v>
      </c>
      <c r="C715" s="197"/>
      <c r="D715" s="198"/>
      <c r="E715" s="199"/>
      <c r="F715" s="200"/>
      <c r="G715" s="201"/>
      <c r="H715" s="202" t="s">
        <v>101</v>
      </c>
      <c r="I715" s="203"/>
      <c r="J715" s="203"/>
      <c r="K715" s="204"/>
      <c r="L715" s="204"/>
      <c r="M715" s="205"/>
      <c r="O715" s="207"/>
    </row>
    <row r="716" spans="1:26" s="206" customFormat="1" ht="31.5" customHeight="1" x14ac:dyDescent="0.2">
      <c r="A716" s="220">
        <v>643</v>
      </c>
      <c r="B716" s="196" t="str">
        <f t="shared" si="48"/>
        <v>ÇEKİÇ-</v>
      </c>
      <c r="C716" s="197"/>
      <c r="D716" s="198"/>
      <c r="E716" s="199"/>
      <c r="F716" s="200"/>
      <c r="G716" s="201"/>
      <c r="H716" s="202" t="s">
        <v>101</v>
      </c>
      <c r="I716" s="203"/>
      <c r="J716" s="203"/>
      <c r="K716" s="204"/>
      <c r="L716" s="204"/>
      <c r="M716" s="205"/>
      <c r="O716" s="207"/>
    </row>
    <row r="717" spans="1:26" s="206" customFormat="1" ht="31.5" customHeight="1" x14ac:dyDescent="0.2">
      <c r="A717" s="220">
        <v>644</v>
      </c>
      <c r="B717" s="196" t="str">
        <f t="shared" si="48"/>
        <v>ÇEKİÇ-</v>
      </c>
      <c r="C717" s="197"/>
      <c r="D717" s="198"/>
      <c r="E717" s="199"/>
      <c r="F717" s="200"/>
      <c r="G717" s="201"/>
      <c r="H717" s="202" t="s">
        <v>101</v>
      </c>
      <c r="I717" s="203"/>
      <c r="J717" s="203"/>
      <c r="K717" s="204"/>
      <c r="L717" s="204"/>
      <c r="M717" s="205"/>
      <c r="O717" s="207"/>
    </row>
    <row r="718" spans="1:26" s="206" customFormat="1" ht="31.5" customHeight="1" x14ac:dyDescent="0.2">
      <c r="A718" s="220">
        <v>645</v>
      </c>
      <c r="B718" s="196" t="str">
        <f t="shared" si="48"/>
        <v>ÇEKİÇ-</v>
      </c>
      <c r="C718" s="197"/>
      <c r="D718" s="198"/>
      <c r="E718" s="199"/>
      <c r="F718" s="200"/>
      <c r="G718" s="201"/>
      <c r="H718" s="202" t="s">
        <v>101</v>
      </c>
      <c r="I718" s="203"/>
      <c r="J718" s="203"/>
      <c r="K718" s="204"/>
      <c r="L718" s="204"/>
      <c r="M718" s="205"/>
      <c r="O718" s="207"/>
    </row>
    <row r="719" spans="1:26" s="206" customFormat="1" ht="31.5" customHeight="1" x14ac:dyDescent="0.2">
      <c r="A719" s="220">
        <v>646</v>
      </c>
      <c r="B719" s="196" t="str">
        <f t="shared" si="48"/>
        <v>SIRIK-</v>
      </c>
      <c r="C719" s="197"/>
      <c r="D719" s="198"/>
      <c r="E719" s="199"/>
      <c r="F719" s="200"/>
      <c r="G719" s="201"/>
      <c r="H719" s="202" t="s">
        <v>93</v>
      </c>
      <c r="I719" s="203"/>
      <c r="J719" s="203"/>
      <c r="K719" s="204"/>
      <c r="L719" s="204"/>
      <c r="M719" s="205"/>
      <c r="O719" s="207"/>
      <c r="Y719" s="218"/>
    </row>
    <row r="720" spans="1:26" x14ac:dyDescent="0.25">
      <c r="A720" s="39"/>
      <c r="B720" s="39"/>
      <c r="C720" s="39"/>
      <c r="D720" s="39"/>
      <c r="E720" s="39"/>
      <c r="F720"/>
      <c r="G720" s="39"/>
      <c r="H720" s="39"/>
      <c r="I720" s="39"/>
      <c r="J720" s="39"/>
      <c r="K720" s="39"/>
      <c r="L720" s="39"/>
      <c r="M720" s="39"/>
    </row>
    <row r="721" spans="1:19" x14ac:dyDescent="0.25">
      <c r="A721" s="39"/>
      <c r="B721" s="39"/>
      <c r="C721" s="39"/>
      <c r="D721" s="39"/>
      <c r="E721" s="39"/>
      <c r="F721"/>
      <c r="G721" s="39"/>
      <c r="H721" s="39"/>
      <c r="I721" s="39"/>
      <c r="J721" s="39"/>
      <c r="K721" s="39"/>
      <c r="L721" s="39"/>
      <c r="M721" s="39"/>
    </row>
    <row r="722" spans="1:19" x14ac:dyDescent="0.25">
      <c r="A722" s="39"/>
      <c r="B722" s="39"/>
      <c r="C722" s="39"/>
      <c r="D722" s="39"/>
      <c r="E722" s="39"/>
      <c r="F722"/>
      <c r="G722" s="39"/>
      <c r="H722" s="39"/>
      <c r="I722" s="39"/>
      <c r="J722" s="39"/>
      <c r="K722" s="39"/>
      <c r="L722" s="39"/>
      <c r="M722" s="39"/>
    </row>
    <row r="723" spans="1:19" x14ac:dyDescent="0.25">
      <c r="A723" s="39"/>
      <c r="B723" s="39"/>
      <c r="C723" s="39"/>
      <c r="D723" s="39"/>
      <c r="E723" s="39"/>
      <c r="F723"/>
      <c r="G723" s="39"/>
      <c r="H723" s="39"/>
      <c r="I723" s="39"/>
      <c r="J723" s="39"/>
      <c r="K723" s="39"/>
      <c r="L723" s="39"/>
      <c r="M723" s="39"/>
    </row>
    <row r="724" spans="1:19" x14ac:dyDescent="0.25">
      <c r="A724" s="39"/>
      <c r="B724" s="39"/>
      <c r="C724" s="39"/>
      <c r="D724" s="39"/>
      <c r="E724" s="39"/>
      <c r="F724"/>
      <c r="G724" s="39"/>
      <c r="H724" s="39"/>
      <c r="I724" s="39"/>
      <c r="J724" s="39"/>
      <c r="K724" s="39"/>
      <c r="L724" s="39"/>
      <c r="M724" s="39"/>
    </row>
    <row r="725" spans="1:19" x14ac:dyDescent="0.25">
      <c r="A725" s="39"/>
      <c r="B725" s="39"/>
      <c r="C725" s="39"/>
      <c r="D725" s="39"/>
      <c r="E725" s="39"/>
      <c r="F725"/>
      <c r="G725" s="39"/>
      <c r="H725" s="39"/>
      <c r="I725" s="39"/>
      <c r="J725" s="39"/>
      <c r="K725" s="39"/>
      <c r="L725" s="39"/>
      <c r="M725" s="39"/>
    </row>
    <row r="726" spans="1:19" x14ac:dyDescent="0.25">
      <c r="A726" s="39"/>
      <c r="B726" s="39"/>
      <c r="C726" s="39"/>
      <c r="D726" s="39"/>
      <c r="E726" s="39"/>
      <c r="F726"/>
      <c r="G726" s="39"/>
      <c r="H726" s="39"/>
      <c r="I726" s="39"/>
      <c r="J726" s="39"/>
      <c r="K726" s="39"/>
      <c r="L726" s="39"/>
      <c r="M726" s="39"/>
    </row>
    <row r="727" spans="1:19" x14ac:dyDescent="0.25">
      <c r="A727" s="39"/>
      <c r="B727" s="39"/>
      <c r="C727" s="39"/>
      <c r="D727" s="39"/>
      <c r="E727" s="39"/>
      <c r="F727"/>
      <c r="G727" s="39"/>
      <c r="H727" s="39"/>
      <c r="I727" s="39"/>
      <c r="J727" s="39"/>
      <c r="K727" s="39"/>
      <c r="L727" s="39"/>
      <c r="M727" s="39"/>
      <c r="S727"/>
    </row>
    <row r="728" spans="1:19" x14ac:dyDescent="0.25">
      <c r="A728" s="39"/>
      <c r="B728" s="39"/>
      <c r="C728" s="39"/>
      <c r="D728" s="39"/>
      <c r="E728" s="39"/>
      <c r="F728"/>
      <c r="G728" s="39"/>
      <c r="H728" s="39"/>
      <c r="I728" s="39"/>
      <c r="J728" s="39"/>
      <c r="K728" s="39"/>
      <c r="L728" s="39"/>
      <c r="M728" s="39"/>
      <c r="S728"/>
    </row>
    <row r="729" spans="1:19" x14ac:dyDescent="0.25">
      <c r="A729" s="39"/>
      <c r="B729" s="39"/>
      <c r="C729" s="39"/>
      <c r="D729" s="39"/>
      <c r="E729" s="39"/>
      <c r="F729"/>
      <c r="G729" s="39"/>
      <c r="H729" s="39"/>
      <c r="I729" s="39"/>
      <c r="J729" s="39"/>
      <c r="K729" s="39"/>
      <c r="L729" s="39"/>
      <c r="M729" s="39"/>
      <c r="S729"/>
    </row>
    <row r="730" spans="1:19" x14ac:dyDescent="0.25">
      <c r="A730" s="39"/>
      <c r="B730" s="39"/>
      <c r="C730" s="39"/>
      <c r="D730" s="39"/>
      <c r="E730" s="39"/>
      <c r="F730"/>
      <c r="G730" s="39"/>
      <c r="H730" s="39"/>
      <c r="I730" s="39"/>
      <c r="J730" s="39"/>
      <c r="K730" s="39"/>
      <c r="L730" s="39"/>
      <c r="M730" s="39"/>
      <c r="S730"/>
    </row>
    <row r="731" spans="1:19" x14ac:dyDescent="0.25">
      <c r="A731" s="39"/>
      <c r="B731" s="39"/>
      <c r="C731" s="39"/>
      <c r="D731" s="39"/>
      <c r="E731" s="39"/>
      <c r="F731"/>
      <c r="G731" s="39"/>
      <c r="H731" s="39"/>
      <c r="I731" s="39"/>
      <c r="J731" s="39"/>
      <c r="K731" s="39"/>
      <c r="L731" s="39"/>
      <c r="M731" s="39"/>
      <c r="S731"/>
    </row>
    <row r="732" spans="1:19" x14ac:dyDescent="0.25">
      <c r="A732" s="39"/>
      <c r="B732" s="39"/>
      <c r="C732" s="39"/>
      <c r="D732" s="39"/>
      <c r="E732" s="39"/>
      <c r="F732"/>
      <c r="G732" s="39"/>
      <c r="H732" s="39"/>
      <c r="I732" s="39"/>
      <c r="J732" s="39"/>
      <c r="K732" s="39"/>
      <c r="L732" s="39"/>
      <c r="M732" s="39"/>
      <c r="S732"/>
    </row>
    <row r="733" spans="1:19" x14ac:dyDescent="0.25">
      <c r="A733" s="39"/>
      <c r="B733" s="39"/>
      <c r="C733" s="39"/>
      <c r="D733" s="39"/>
      <c r="E733" s="39"/>
      <c r="F733"/>
      <c r="G733" s="39"/>
      <c r="H733" s="39"/>
      <c r="I733" s="39"/>
      <c r="J733" s="39"/>
      <c r="K733" s="39"/>
      <c r="L733" s="39"/>
      <c r="M733" s="39"/>
      <c r="S733"/>
    </row>
    <row r="734" spans="1:19" x14ac:dyDescent="0.25">
      <c r="A734" s="39"/>
      <c r="B734" s="39"/>
      <c r="C734" s="39"/>
      <c r="D734" s="39"/>
      <c r="E734" s="39"/>
      <c r="F734"/>
      <c r="G734" s="39"/>
      <c r="H734" s="39"/>
      <c r="I734" s="39"/>
      <c r="J734" s="39"/>
      <c r="K734" s="39"/>
      <c r="L734" s="39"/>
      <c r="M734" s="39"/>
      <c r="S734"/>
    </row>
    <row r="735" spans="1:19" x14ac:dyDescent="0.25">
      <c r="A735" s="39"/>
      <c r="B735" s="39"/>
      <c r="C735" s="39"/>
      <c r="D735" s="39"/>
      <c r="E735" s="39"/>
      <c r="F735"/>
      <c r="G735" s="39"/>
      <c r="H735" s="39"/>
      <c r="I735" s="39"/>
      <c r="J735" s="39"/>
      <c r="K735" s="39"/>
      <c r="L735" s="39"/>
      <c r="M735" s="39"/>
      <c r="S735"/>
    </row>
    <row r="736" spans="1:19" x14ac:dyDescent="0.25">
      <c r="A736" s="39"/>
      <c r="B736" s="39"/>
      <c r="C736" s="39"/>
      <c r="D736" s="39"/>
      <c r="E736" s="39"/>
      <c r="F736"/>
      <c r="G736" s="39"/>
      <c r="H736" s="39"/>
      <c r="I736" s="39"/>
      <c r="J736" s="39"/>
      <c r="K736" s="39"/>
      <c r="L736" s="39"/>
      <c r="M736" s="39"/>
      <c r="S736"/>
    </row>
    <row r="737" spans="1:19" x14ac:dyDescent="0.25">
      <c r="A737" s="39"/>
      <c r="B737" s="39"/>
      <c r="C737" s="39"/>
      <c r="D737" s="39"/>
      <c r="E737" s="39"/>
      <c r="F737"/>
      <c r="G737" s="39"/>
      <c r="H737" s="39"/>
      <c r="I737" s="39"/>
      <c r="J737" s="39"/>
      <c r="K737" s="39"/>
      <c r="L737" s="39"/>
      <c r="M737" s="39"/>
      <c r="S737"/>
    </row>
    <row r="738" spans="1:19" x14ac:dyDescent="0.25">
      <c r="A738" s="39"/>
      <c r="B738" s="39"/>
      <c r="C738" s="39"/>
      <c r="D738" s="39"/>
      <c r="E738" s="39"/>
      <c r="F738"/>
      <c r="G738" s="39"/>
      <c r="H738" s="39"/>
      <c r="I738" s="39"/>
      <c r="J738" s="39"/>
      <c r="K738" s="39"/>
      <c r="L738" s="39"/>
      <c r="M738" s="39"/>
      <c r="S738"/>
    </row>
    <row r="739" spans="1:19" x14ac:dyDescent="0.25">
      <c r="A739" s="39"/>
      <c r="B739" s="39"/>
      <c r="C739" s="39"/>
      <c r="D739" s="39"/>
      <c r="E739" s="39"/>
      <c r="F739"/>
      <c r="G739" s="39"/>
      <c r="H739" s="39"/>
      <c r="I739" s="39"/>
      <c r="J739" s="39"/>
      <c r="K739" s="39"/>
      <c r="L739" s="39"/>
      <c r="M739" s="39"/>
      <c r="S739"/>
    </row>
    <row r="740" spans="1:19" x14ac:dyDescent="0.25">
      <c r="A740" s="39"/>
      <c r="B740" s="39"/>
      <c r="C740" s="39"/>
      <c r="D740" s="39"/>
      <c r="E740" s="39"/>
      <c r="F740"/>
      <c r="G740" s="39"/>
      <c r="H740" s="39"/>
      <c r="I740" s="39"/>
      <c r="J740" s="39"/>
      <c r="K740" s="39"/>
      <c r="L740" s="39"/>
      <c r="M740" s="39"/>
      <c r="S740"/>
    </row>
    <row r="741" spans="1:19" x14ac:dyDescent="0.25">
      <c r="A741" s="39"/>
      <c r="B741" s="39"/>
      <c r="C741" s="39"/>
      <c r="D741" s="39"/>
      <c r="E741" s="39"/>
      <c r="F741"/>
      <c r="G741" s="39"/>
      <c r="H741" s="39"/>
      <c r="I741" s="39"/>
      <c r="J741" s="39"/>
      <c r="K741" s="39"/>
      <c r="L741" s="39"/>
      <c r="M741" s="39"/>
      <c r="S741"/>
    </row>
    <row r="742" spans="1:19" x14ac:dyDescent="0.25">
      <c r="A742" s="39"/>
      <c r="B742" s="39"/>
      <c r="C742" s="39"/>
      <c r="D742" s="39"/>
      <c r="E742" s="39"/>
      <c r="F742"/>
      <c r="G742" s="39"/>
      <c r="H742" s="39"/>
      <c r="I742" s="39"/>
      <c r="J742" s="39"/>
      <c r="K742" s="39"/>
      <c r="L742" s="39"/>
      <c r="M742" s="39"/>
      <c r="S742"/>
    </row>
    <row r="743" spans="1:19" x14ac:dyDescent="0.25">
      <c r="A743" s="39"/>
      <c r="B743" s="39"/>
      <c r="C743" s="39"/>
      <c r="D743" s="39"/>
      <c r="E743" s="39"/>
      <c r="F743"/>
      <c r="G743" s="39"/>
      <c r="H743" s="39"/>
      <c r="I743" s="39"/>
      <c r="J743" s="39"/>
      <c r="K743" s="39"/>
      <c r="L743" s="39"/>
      <c r="M743" s="39"/>
      <c r="S743"/>
    </row>
    <row r="744" spans="1:19" x14ac:dyDescent="0.25">
      <c r="A744" s="39"/>
      <c r="B744" s="39"/>
      <c r="C744" s="39"/>
      <c r="D744" s="39"/>
      <c r="E744" s="39"/>
      <c r="F744"/>
      <c r="G744" s="39"/>
      <c r="H744" s="39"/>
      <c r="I744" s="39"/>
      <c r="J744" s="39"/>
      <c r="K744" s="39"/>
      <c r="L744" s="39"/>
      <c r="M744" s="39"/>
      <c r="S744"/>
    </row>
    <row r="745" spans="1:19" x14ac:dyDescent="0.25">
      <c r="A745" s="39"/>
      <c r="B745" s="39"/>
      <c r="C745" s="39"/>
      <c r="D745" s="39"/>
      <c r="E745" s="39"/>
      <c r="F745"/>
      <c r="G745" s="39"/>
      <c r="H745" s="39"/>
      <c r="I745" s="39"/>
      <c r="J745" s="39"/>
      <c r="K745" s="39"/>
      <c r="L745" s="39"/>
      <c r="M745" s="39"/>
      <c r="S745"/>
    </row>
    <row r="746" spans="1:19" x14ac:dyDescent="0.25">
      <c r="A746" s="39"/>
      <c r="B746" s="39"/>
      <c r="C746" s="39"/>
      <c r="D746" s="39"/>
      <c r="E746" s="39"/>
      <c r="G746" s="39"/>
      <c r="H746" s="39"/>
      <c r="I746" s="39"/>
      <c r="J746" s="39"/>
      <c r="K746" s="39"/>
      <c r="L746" s="39"/>
      <c r="M746" s="39"/>
      <c r="S746"/>
    </row>
    <row r="747" spans="1:19" x14ac:dyDescent="0.25">
      <c r="A747" s="39"/>
      <c r="B747" s="39"/>
      <c r="C747" s="39"/>
      <c r="D747" s="39"/>
      <c r="E747" s="39"/>
      <c r="G747" s="39"/>
      <c r="H747" s="39"/>
      <c r="I747" s="39"/>
      <c r="J747" s="39"/>
      <c r="K747" s="39"/>
      <c r="L747" s="39"/>
      <c r="M747" s="39"/>
      <c r="S747"/>
    </row>
    <row r="748" spans="1:19" x14ac:dyDescent="0.25">
      <c r="A748" s="39"/>
      <c r="B748" s="39"/>
      <c r="C748" s="39"/>
      <c r="D748" s="39"/>
      <c r="E748" s="39"/>
      <c r="G748" s="39"/>
      <c r="H748" s="39"/>
      <c r="I748" s="39"/>
      <c r="J748" s="39"/>
      <c r="K748" s="39"/>
      <c r="L748" s="39"/>
      <c r="M748" s="39"/>
      <c r="S748"/>
    </row>
    <row r="749" spans="1:19" x14ac:dyDescent="0.25">
      <c r="A749" s="39"/>
      <c r="B749" s="39"/>
      <c r="C749" s="39"/>
      <c r="D749" s="39"/>
      <c r="E749" s="39"/>
      <c r="G749" s="39"/>
      <c r="H749" s="39"/>
      <c r="I749" s="39"/>
      <c r="J749" s="39"/>
      <c r="K749" s="39"/>
      <c r="L749" s="39"/>
      <c r="M749" s="39"/>
      <c r="S749"/>
    </row>
    <row r="750" spans="1:19" x14ac:dyDescent="0.25">
      <c r="A750" s="39"/>
      <c r="B750" s="39"/>
      <c r="C750" s="39"/>
      <c r="D750" s="39"/>
      <c r="E750" s="39"/>
      <c r="G750" s="39"/>
      <c r="H750" s="39"/>
      <c r="I750" s="39"/>
      <c r="J750" s="39"/>
      <c r="K750" s="39"/>
      <c r="L750" s="39"/>
      <c r="M750" s="39"/>
      <c r="S750"/>
    </row>
    <row r="751" spans="1:19" x14ac:dyDescent="0.25">
      <c r="A751" s="39"/>
      <c r="B751" s="39"/>
      <c r="C751" s="39"/>
      <c r="D751" s="39"/>
      <c r="E751" s="39"/>
      <c r="G751" s="39"/>
      <c r="H751" s="39"/>
      <c r="I751" s="39"/>
      <c r="J751" s="39"/>
      <c r="K751" s="39"/>
      <c r="L751" s="39"/>
      <c r="M751" s="39"/>
      <c r="S751"/>
    </row>
    <row r="752" spans="1:19" x14ac:dyDescent="0.25">
      <c r="A752" s="39"/>
      <c r="B752" s="39"/>
      <c r="C752" s="39"/>
      <c r="D752" s="39"/>
      <c r="E752" s="39"/>
      <c r="G752" s="39"/>
      <c r="H752" s="39"/>
      <c r="I752" s="39"/>
      <c r="J752" s="39"/>
      <c r="K752" s="39"/>
      <c r="L752" s="39"/>
      <c r="M752" s="39"/>
      <c r="S752"/>
    </row>
    <row r="753" spans="1:19" x14ac:dyDescent="0.25">
      <c r="A753" s="39"/>
      <c r="B753" s="39"/>
      <c r="C753" s="39"/>
      <c r="D753" s="39"/>
      <c r="E753" s="39"/>
      <c r="G753" s="39"/>
      <c r="H753" s="39"/>
      <c r="I753" s="39"/>
      <c r="J753" s="39"/>
      <c r="K753" s="39"/>
      <c r="L753" s="39"/>
      <c r="M753" s="39"/>
      <c r="S753"/>
    </row>
    <row r="754" spans="1:19" x14ac:dyDescent="0.25">
      <c r="A754" s="39"/>
      <c r="B754" s="39"/>
      <c r="C754" s="39"/>
      <c r="D754" s="39"/>
      <c r="E754" s="39"/>
      <c r="F754"/>
      <c r="G754" s="39"/>
      <c r="H754" s="39"/>
      <c r="I754" s="39"/>
      <c r="J754" s="39"/>
      <c r="K754" s="39"/>
      <c r="L754" s="39"/>
      <c r="M754" s="39"/>
      <c r="S754"/>
    </row>
    <row r="755" spans="1:19" x14ac:dyDescent="0.25">
      <c r="A755" s="39"/>
      <c r="B755" s="39"/>
      <c r="C755" s="39"/>
      <c r="D755" s="39"/>
      <c r="E755" s="39"/>
      <c r="F755"/>
      <c r="G755" s="39"/>
      <c r="H755" s="39"/>
      <c r="I755" s="39"/>
      <c r="J755" s="39"/>
      <c r="K755" s="39"/>
      <c r="L755" s="39"/>
      <c r="M755" s="39"/>
      <c r="S755"/>
    </row>
    <row r="756" spans="1:19" x14ac:dyDescent="0.25">
      <c r="A756" s="39"/>
      <c r="B756" s="39"/>
      <c r="C756" s="39"/>
      <c r="D756" s="39"/>
      <c r="E756" s="39"/>
      <c r="F756"/>
      <c r="G756" s="39"/>
      <c r="H756" s="39"/>
      <c r="I756" s="39"/>
      <c r="J756" s="39"/>
      <c r="K756" s="39"/>
      <c r="L756" s="39"/>
      <c r="M756" s="39"/>
      <c r="S756"/>
    </row>
    <row r="757" spans="1:19" x14ac:dyDescent="0.25">
      <c r="A757" s="39"/>
      <c r="B757" s="39"/>
      <c r="C757" s="39"/>
      <c r="D757" s="39"/>
      <c r="E757" s="39"/>
      <c r="F757"/>
      <c r="G757" s="39"/>
      <c r="H757" s="39"/>
      <c r="I757" s="39"/>
      <c r="J757" s="39"/>
      <c r="K757" s="39"/>
      <c r="L757" s="39"/>
      <c r="M757" s="39"/>
      <c r="S757"/>
    </row>
    <row r="758" spans="1:19" x14ac:dyDescent="0.25">
      <c r="A758" s="39"/>
      <c r="B758" s="39"/>
      <c r="C758" s="39"/>
      <c r="D758" s="39"/>
      <c r="E758" s="39"/>
      <c r="F758"/>
      <c r="G758" s="39"/>
      <c r="H758" s="39"/>
      <c r="I758" s="39"/>
      <c r="J758" s="39"/>
      <c r="K758" s="39"/>
      <c r="L758" s="39"/>
      <c r="M758" s="39"/>
      <c r="S758"/>
    </row>
    <row r="759" spans="1:19" x14ac:dyDescent="0.25">
      <c r="A759" s="39"/>
      <c r="B759" s="39"/>
      <c r="C759" s="39"/>
      <c r="D759" s="39"/>
      <c r="E759" s="39"/>
      <c r="F759"/>
      <c r="G759" s="39"/>
      <c r="H759" s="39"/>
      <c r="I759" s="39"/>
      <c r="J759" s="39"/>
      <c r="K759" s="39"/>
      <c r="L759" s="39"/>
      <c r="M759" s="39"/>
      <c r="S759"/>
    </row>
    <row r="760" spans="1:19" x14ac:dyDescent="0.25">
      <c r="A760" s="39"/>
      <c r="B760" s="39"/>
      <c r="C760" s="39"/>
      <c r="D760" s="39"/>
      <c r="E760" s="39"/>
      <c r="F760"/>
      <c r="G760" s="39"/>
      <c r="H760" s="39"/>
      <c r="I760" s="39"/>
      <c r="J760" s="39"/>
      <c r="K760" s="39"/>
      <c r="L760" s="39"/>
      <c r="M760" s="39"/>
      <c r="S760"/>
    </row>
    <row r="761" spans="1:19" x14ac:dyDescent="0.25">
      <c r="A761" s="39"/>
      <c r="B761" s="39"/>
      <c r="C761" s="39"/>
      <c r="D761" s="39"/>
      <c r="E761" s="39"/>
      <c r="F761"/>
      <c r="G761" s="39"/>
      <c r="H761" s="39"/>
      <c r="I761" s="39"/>
      <c r="J761" s="39"/>
      <c r="K761" s="39"/>
      <c r="L761" s="39"/>
      <c r="M761" s="39"/>
      <c r="S761"/>
    </row>
    <row r="762" spans="1:19" x14ac:dyDescent="0.25">
      <c r="A762" s="39"/>
      <c r="B762" s="39"/>
      <c r="C762" s="39"/>
      <c r="D762" s="39"/>
      <c r="E762" s="39"/>
      <c r="F762"/>
      <c r="G762" s="39"/>
      <c r="H762" s="39"/>
      <c r="I762" s="39"/>
      <c r="J762" s="39"/>
      <c r="K762" s="39"/>
      <c r="L762" s="39"/>
      <c r="M762" s="39"/>
      <c r="S762"/>
    </row>
    <row r="763" spans="1:19" x14ac:dyDescent="0.25">
      <c r="A763" s="39"/>
      <c r="B763" s="39"/>
      <c r="C763" s="39"/>
      <c r="D763" s="39"/>
      <c r="E763" s="39"/>
      <c r="F763"/>
      <c r="G763" s="39"/>
      <c r="H763" s="39"/>
      <c r="I763" s="39"/>
      <c r="J763" s="39"/>
      <c r="K763" s="39"/>
      <c r="L763" s="39"/>
      <c r="M763" s="39"/>
      <c r="S763"/>
    </row>
    <row r="764" spans="1:19" x14ac:dyDescent="0.25">
      <c r="A764" s="39"/>
      <c r="B764" s="39"/>
      <c r="C764" s="39"/>
      <c r="D764" s="39"/>
      <c r="E764" s="39"/>
      <c r="F764"/>
      <c r="G764" s="39"/>
      <c r="H764" s="39"/>
      <c r="I764" s="39"/>
      <c r="J764" s="39"/>
      <c r="K764" s="39"/>
      <c r="L764" s="39"/>
      <c r="M764" s="39"/>
      <c r="S764"/>
    </row>
    <row r="765" spans="1:19" x14ac:dyDescent="0.25">
      <c r="A765" s="39"/>
      <c r="B765" s="39"/>
      <c r="C765" s="39"/>
      <c r="D765" s="39"/>
      <c r="E765" s="39"/>
      <c r="F765"/>
      <c r="G765" s="39"/>
      <c r="H765" s="39"/>
      <c r="I765" s="39"/>
      <c r="J765" s="39"/>
      <c r="K765" s="39"/>
      <c r="L765" s="39"/>
      <c r="M765" s="39"/>
      <c r="S765"/>
    </row>
    <row r="766" spans="1:19" x14ac:dyDescent="0.25">
      <c r="A766" s="39"/>
      <c r="B766" s="39"/>
      <c r="C766" s="39"/>
      <c r="D766" s="39"/>
      <c r="E766" s="39"/>
      <c r="F766"/>
      <c r="G766" s="39"/>
      <c r="H766" s="39"/>
      <c r="I766" s="39"/>
      <c r="J766" s="39"/>
      <c r="K766" s="39"/>
      <c r="L766" s="39"/>
      <c r="M766" s="39"/>
      <c r="S766"/>
    </row>
    <row r="767" spans="1:19" x14ac:dyDescent="0.25">
      <c r="A767" s="39"/>
      <c r="B767" s="39"/>
      <c r="C767" s="39"/>
      <c r="D767" s="39"/>
      <c r="E767" s="39"/>
      <c r="F767"/>
      <c r="G767" s="39"/>
      <c r="H767" s="39"/>
      <c r="I767" s="39"/>
      <c r="J767" s="39"/>
      <c r="K767" s="39"/>
      <c r="L767" s="39"/>
      <c r="M767" s="39"/>
      <c r="S767"/>
    </row>
    <row r="768" spans="1:19" x14ac:dyDescent="0.25">
      <c r="A768" s="39"/>
      <c r="B768" s="39"/>
      <c r="C768" s="39"/>
      <c r="D768" s="39"/>
      <c r="E768" s="39"/>
      <c r="F768"/>
      <c r="G768" s="39"/>
      <c r="H768" s="39"/>
      <c r="I768" s="39"/>
      <c r="J768" s="39"/>
      <c r="K768" s="39"/>
      <c r="L768" s="39"/>
      <c r="M768" s="39"/>
      <c r="S768"/>
    </row>
    <row r="769" spans="1:25" x14ac:dyDescent="0.25">
      <c r="A769" s="39"/>
      <c r="B769" s="39"/>
      <c r="C769" s="39"/>
      <c r="D769" s="39"/>
      <c r="E769" s="39"/>
      <c r="F769"/>
      <c r="G769" s="39"/>
      <c r="H769" s="39"/>
      <c r="I769" s="39"/>
      <c r="J769" s="39"/>
      <c r="K769" s="39"/>
      <c r="L769" s="39"/>
      <c r="M769" s="39"/>
      <c r="S769"/>
    </row>
    <row r="770" spans="1:25" x14ac:dyDescent="0.25">
      <c r="A770" s="39"/>
      <c r="B770" s="39"/>
      <c r="C770" s="39"/>
      <c r="D770" s="39"/>
      <c r="E770" s="39"/>
      <c r="F770"/>
      <c r="G770" s="39"/>
      <c r="H770" s="39"/>
      <c r="I770" s="39"/>
      <c r="J770" s="39"/>
      <c r="K770" s="39"/>
      <c r="L770" s="39"/>
      <c r="M770" s="39"/>
      <c r="S770"/>
    </row>
    <row r="771" spans="1:25" x14ac:dyDescent="0.25">
      <c r="A771" s="39"/>
      <c r="B771" s="39"/>
      <c r="C771" s="39"/>
      <c r="D771" s="39"/>
      <c r="E771" s="39"/>
      <c r="F771"/>
      <c r="G771" s="39"/>
      <c r="H771" s="39"/>
      <c r="I771" s="39"/>
      <c r="J771" s="39"/>
      <c r="K771" s="39"/>
      <c r="L771" s="39"/>
      <c r="M771" s="39"/>
      <c r="S771"/>
    </row>
    <row r="772" spans="1:25" x14ac:dyDescent="0.25">
      <c r="A772" s="39"/>
      <c r="B772" s="39"/>
      <c r="C772" s="39"/>
      <c r="D772" s="39"/>
      <c r="E772" s="39"/>
      <c r="F772"/>
      <c r="G772" s="39"/>
      <c r="H772" s="39"/>
      <c r="I772" s="39"/>
      <c r="J772" s="39"/>
      <c r="K772" s="39"/>
      <c r="L772" s="39"/>
      <c r="M772" s="39"/>
      <c r="S772"/>
    </row>
    <row r="773" spans="1:25" x14ac:dyDescent="0.25">
      <c r="A773" s="39"/>
      <c r="B773" s="39"/>
      <c r="C773" s="39"/>
      <c r="D773" s="39"/>
      <c r="E773" s="39"/>
      <c r="F773"/>
      <c r="G773" s="39"/>
      <c r="H773" s="39"/>
      <c r="I773" s="39"/>
      <c r="J773" s="39"/>
      <c r="K773" s="39"/>
      <c r="L773" s="39"/>
      <c r="M773" s="39"/>
      <c r="S773"/>
    </row>
    <row r="774" spans="1:25" x14ac:dyDescent="0.25">
      <c r="A774" s="39"/>
      <c r="B774" s="39"/>
      <c r="C774" s="39"/>
      <c r="D774" s="39"/>
      <c r="E774" s="39"/>
      <c r="F774"/>
      <c r="G774" s="39"/>
      <c r="H774" s="39"/>
      <c r="I774" s="39"/>
      <c r="J774" s="39"/>
      <c r="K774" s="39"/>
      <c r="L774" s="39"/>
      <c r="M774" s="39"/>
      <c r="S774"/>
    </row>
    <row r="775" spans="1:25" x14ac:dyDescent="0.25">
      <c r="A775" s="39"/>
      <c r="B775" s="39"/>
      <c r="C775" s="39"/>
      <c r="D775" s="39"/>
      <c r="E775" s="39"/>
      <c r="F775"/>
      <c r="G775" s="39"/>
      <c r="H775" s="39"/>
      <c r="I775" s="39"/>
      <c r="J775" s="39"/>
      <c r="K775" s="39"/>
      <c r="L775" s="39"/>
      <c r="M775" s="39"/>
      <c r="S775"/>
      <c r="Y775"/>
    </row>
    <row r="776" spans="1:25" x14ac:dyDescent="0.25">
      <c r="A776" s="39"/>
      <c r="B776" s="39"/>
      <c r="C776" s="39"/>
      <c r="D776" s="39"/>
      <c r="E776" s="39"/>
      <c r="F776"/>
      <c r="G776" s="39"/>
      <c r="H776" s="39"/>
      <c r="I776" s="39"/>
      <c r="J776" s="39"/>
      <c r="K776" s="39"/>
      <c r="L776" s="39"/>
      <c r="M776" s="39"/>
      <c r="S776"/>
      <c r="Y776"/>
    </row>
    <row r="777" spans="1:25" x14ac:dyDescent="0.25">
      <c r="A777" s="39"/>
      <c r="B777" s="39"/>
      <c r="C777" s="39"/>
      <c r="D777" s="39"/>
      <c r="E777" s="39"/>
      <c r="F777"/>
      <c r="G777" s="39"/>
      <c r="H777" s="39"/>
      <c r="I777" s="39"/>
      <c r="J777" s="39"/>
      <c r="K777" s="39"/>
      <c r="L777" s="39"/>
      <c r="M777" s="39"/>
      <c r="S777"/>
      <c r="Y777"/>
    </row>
    <row r="778" spans="1:25" x14ac:dyDescent="0.25">
      <c r="A778" s="39"/>
      <c r="B778" s="39"/>
      <c r="C778" s="39"/>
      <c r="D778" s="39"/>
      <c r="E778" s="39"/>
      <c r="F778"/>
      <c r="G778" s="39"/>
      <c r="H778" s="39"/>
      <c r="I778" s="39"/>
      <c r="J778" s="39"/>
      <c r="K778" s="39"/>
      <c r="L778" s="39"/>
      <c r="M778" s="39"/>
      <c r="S778"/>
      <c r="Y778"/>
    </row>
    <row r="779" spans="1:25" x14ac:dyDescent="0.25">
      <c r="A779" s="39"/>
      <c r="B779" s="39"/>
      <c r="C779" s="39"/>
      <c r="D779" s="39"/>
      <c r="E779" s="39"/>
      <c r="F779"/>
      <c r="G779" s="39"/>
      <c r="H779" s="39"/>
      <c r="I779" s="39"/>
      <c r="J779" s="39"/>
      <c r="K779" s="39"/>
      <c r="L779" s="39"/>
      <c r="M779" s="39"/>
      <c r="S779"/>
      <c r="Y779"/>
    </row>
    <row r="780" spans="1:25" x14ac:dyDescent="0.25">
      <c r="A780" s="39"/>
      <c r="B780" s="39"/>
      <c r="C780" s="39"/>
      <c r="D780" s="39"/>
      <c r="E780" s="39"/>
      <c r="F780"/>
      <c r="G780" s="39"/>
      <c r="H780" s="39"/>
      <c r="I780" s="39"/>
      <c r="J780" s="39"/>
      <c r="K780" s="39"/>
      <c r="L780" s="39"/>
      <c r="M780" s="39"/>
      <c r="S780"/>
      <c r="Y780"/>
    </row>
    <row r="781" spans="1:25" x14ac:dyDescent="0.25">
      <c r="A781" s="39"/>
      <c r="B781" s="39"/>
      <c r="C781" s="39"/>
      <c r="D781" s="39"/>
      <c r="E781" s="39"/>
      <c r="F781"/>
      <c r="G781" s="39"/>
      <c r="H781" s="39"/>
      <c r="I781" s="39"/>
      <c r="J781" s="39"/>
      <c r="K781" s="39"/>
      <c r="L781" s="39"/>
      <c r="M781" s="39"/>
      <c r="S781"/>
      <c r="Y781"/>
    </row>
    <row r="782" spans="1:25" x14ac:dyDescent="0.25">
      <c r="A782" s="39"/>
      <c r="B782" s="39"/>
      <c r="C782" s="39"/>
      <c r="D782" s="39"/>
      <c r="E782" s="39"/>
      <c r="F782"/>
      <c r="G782" s="39"/>
      <c r="H782" s="39"/>
      <c r="I782" s="39"/>
      <c r="J782" s="39"/>
      <c r="K782" s="39"/>
      <c r="L782" s="39"/>
      <c r="M782" s="39"/>
      <c r="S782"/>
      <c r="Y782"/>
    </row>
    <row r="783" spans="1:25" x14ac:dyDescent="0.25">
      <c r="A783" s="39"/>
      <c r="B783" s="39"/>
      <c r="C783" s="39"/>
      <c r="D783" s="39"/>
      <c r="E783" s="39"/>
      <c r="F783"/>
      <c r="G783" s="39"/>
      <c r="H783" s="39"/>
      <c r="I783" s="39"/>
      <c r="J783" s="39"/>
      <c r="K783" s="39"/>
      <c r="L783" s="39"/>
      <c r="M783" s="39"/>
      <c r="S783"/>
      <c r="Y783"/>
    </row>
    <row r="784" spans="1:25" x14ac:dyDescent="0.25">
      <c r="A784" s="39"/>
      <c r="B784" s="39"/>
      <c r="C784" s="39"/>
      <c r="D784" s="39"/>
      <c r="E784" s="39"/>
      <c r="F784"/>
      <c r="G784" s="39"/>
      <c r="H784" s="39"/>
      <c r="I784" s="39"/>
      <c r="J784" s="39"/>
      <c r="K784" s="39"/>
      <c r="L784" s="39"/>
      <c r="M784" s="39"/>
      <c r="S784"/>
      <c r="Y784"/>
    </row>
    <row r="785" spans="1:25" x14ac:dyDescent="0.25">
      <c r="A785" s="39"/>
      <c r="B785" s="39"/>
      <c r="C785" s="39"/>
      <c r="D785" s="39"/>
      <c r="E785" s="39"/>
      <c r="F785"/>
      <c r="G785" s="39"/>
      <c r="H785" s="39"/>
      <c r="I785" s="39"/>
      <c r="J785" s="39"/>
      <c r="K785" s="39"/>
      <c r="L785" s="39"/>
      <c r="M785" s="39"/>
      <c r="S785"/>
      <c r="Y785"/>
    </row>
    <row r="786" spans="1:25" x14ac:dyDescent="0.25">
      <c r="A786" s="39"/>
      <c r="B786" s="39"/>
      <c r="C786" s="39"/>
      <c r="D786" s="39"/>
      <c r="E786" s="39"/>
      <c r="F786"/>
      <c r="G786" s="39"/>
      <c r="H786" s="39"/>
      <c r="I786" s="39"/>
      <c r="J786" s="39"/>
      <c r="K786" s="39"/>
      <c r="L786" s="39"/>
      <c r="M786" s="39"/>
      <c r="S786"/>
      <c r="Y786"/>
    </row>
    <row r="787" spans="1:25" x14ac:dyDescent="0.25">
      <c r="A787" s="39"/>
      <c r="B787" s="39"/>
      <c r="C787" s="39"/>
      <c r="D787" s="39"/>
      <c r="E787" s="39"/>
      <c r="F787"/>
      <c r="G787" s="39"/>
      <c r="H787" s="39"/>
      <c r="I787" s="39"/>
      <c r="J787" s="39"/>
      <c r="K787" s="39"/>
      <c r="L787" s="39"/>
      <c r="M787" s="39"/>
      <c r="S787"/>
      <c r="Y787"/>
    </row>
    <row r="788" spans="1:25" x14ac:dyDescent="0.25">
      <c r="A788" s="39"/>
      <c r="B788" s="39"/>
      <c r="C788" s="39"/>
      <c r="D788" s="39"/>
      <c r="E788" s="39"/>
      <c r="F788"/>
      <c r="G788" s="39"/>
      <c r="H788" s="39"/>
      <c r="I788" s="39"/>
      <c r="J788" s="39"/>
      <c r="K788" s="39"/>
      <c r="L788" s="39"/>
      <c r="M788" s="39"/>
      <c r="S788"/>
      <c r="Y788"/>
    </row>
    <row r="789" spans="1:25" x14ac:dyDescent="0.25">
      <c r="A789" s="39"/>
      <c r="B789" s="39"/>
      <c r="C789" s="39"/>
      <c r="D789" s="39"/>
      <c r="E789" s="39"/>
      <c r="F789"/>
      <c r="G789" s="39"/>
      <c r="H789" s="39"/>
      <c r="I789" s="39"/>
      <c r="J789" s="39"/>
      <c r="K789" s="39"/>
      <c r="L789" s="39"/>
      <c r="M789" s="39"/>
      <c r="S789"/>
      <c r="Y789"/>
    </row>
    <row r="790" spans="1:25" x14ac:dyDescent="0.25">
      <c r="A790" s="39"/>
      <c r="B790" s="39"/>
      <c r="C790" s="39"/>
      <c r="D790" s="39"/>
      <c r="E790" s="39"/>
      <c r="F790"/>
      <c r="G790" s="39"/>
      <c r="H790" s="39"/>
      <c r="I790" s="39"/>
      <c r="J790" s="39"/>
      <c r="K790" s="39"/>
      <c r="L790" s="39"/>
      <c r="M790" s="39"/>
      <c r="S790"/>
      <c r="Y790"/>
    </row>
    <row r="791" spans="1:25" x14ac:dyDescent="0.25">
      <c r="A791" s="39"/>
      <c r="B791" s="39"/>
      <c r="C791" s="39"/>
      <c r="D791" s="39"/>
      <c r="E791" s="39"/>
      <c r="F791"/>
      <c r="G791" s="39"/>
      <c r="H791" s="39"/>
      <c r="I791" s="39"/>
      <c r="J791" s="39"/>
      <c r="K791" s="39"/>
      <c r="L791" s="39"/>
      <c r="M791" s="39"/>
      <c r="S791"/>
      <c r="Y791"/>
    </row>
    <row r="792" spans="1:25" x14ac:dyDescent="0.25">
      <c r="A792" s="39"/>
      <c r="B792" s="39"/>
      <c r="C792" s="39"/>
      <c r="D792" s="39"/>
      <c r="E792" s="39"/>
      <c r="F792"/>
      <c r="G792" s="39"/>
      <c r="H792" s="39"/>
      <c r="I792" s="39"/>
      <c r="J792" s="39"/>
      <c r="K792" s="39"/>
      <c r="L792" s="39"/>
      <c r="M792" s="39"/>
      <c r="S792"/>
      <c r="Y792"/>
    </row>
    <row r="793" spans="1:25" x14ac:dyDescent="0.25">
      <c r="A793" s="39"/>
      <c r="B793" s="39"/>
      <c r="C793" s="39"/>
      <c r="D793" s="39"/>
      <c r="E793" s="39"/>
      <c r="F793"/>
      <c r="G793" s="39"/>
      <c r="H793" s="39"/>
      <c r="I793" s="39"/>
      <c r="J793" s="39"/>
      <c r="K793" s="39"/>
      <c r="L793" s="39"/>
      <c r="M793" s="39"/>
      <c r="S793"/>
      <c r="Y793"/>
    </row>
    <row r="794" spans="1:25" x14ac:dyDescent="0.25">
      <c r="A794" s="39"/>
      <c r="B794" s="39"/>
      <c r="C794" s="39"/>
      <c r="D794" s="39"/>
      <c r="E794" s="39"/>
      <c r="F794"/>
      <c r="G794" s="39"/>
      <c r="H794" s="39"/>
      <c r="I794" s="39"/>
      <c r="J794" s="39"/>
      <c r="K794" s="39"/>
      <c r="L794" s="39"/>
      <c r="M794" s="39"/>
      <c r="S794"/>
      <c r="Y794"/>
    </row>
    <row r="795" spans="1:25" x14ac:dyDescent="0.25">
      <c r="F795"/>
      <c r="S795"/>
      <c r="Y795"/>
    </row>
    <row r="796" spans="1:25" x14ac:dyDescent="0.25">
      <c r="F796"/>
      <c r="S796"/>
      <c r="Y796"/>
    </row>
    <row r="797" spans="1:25" x14ac:dyDescent="0.25">
      <c r="F797"/>
      <c r="S797"/>
      <c r="Y797"/>
    </row>
    <row r="798" spans="1:25" x14ac:dyDescent="0.25">
      <c r="F798"/>
      <c r="S798"/>
      <c r="Y798"/>
    </row>
    <row r="799" spans="1:25" x14ac:dyDescent="0.25">
      <c r="S799"/>
      <c r="Y799"/>
    </row>
    <row r="800" spans="1:25" x14ac:dyDescent="0.25">
      <c r="S800"/>
      <c r="Y800"/>
    </row>
    <row r="801" spans="6:25" x14ac:dyDescent="0.25">
      <c r="S801"/>
      <c r="V801"/>
      <c r="Y801"/>
    </row>
    <row r="802" spans="6:25" x14ac:dyDescent="0.25">
      <c r="S802"/>
      <c r="V802"/>
      <c r="Y802"/>
    </row>
    <row r="803" spans="6:25" x14ac:dyDescent="0.25">
      <c r="S803"/>
      <c r="V803"/>
      <c r="Y803"/>
    </row>
    <row r="804" spans="6:25" x14ac:dyDescent="0.25">
      <c r="S804"/>
      <c r="V804"/>
      <c r="Y804"/>
    </row>
    <row r="805" spans="6:25" x14ac:dyDescent="0.25">
      <c r="S805"/>
      <c r="V805"/>
      <c r="Y805"/>
    </row>
    <row r="806" spans="6:25" x14ac:dyDescent="0.25">
      <c r="F806"/>
      <c r="S806"/>
      <c r="V806"/>
      <c r="Y806"/>
    </row>
    <row r="807" spans="6:25" x14ac:dyDescent="0.25">
      <c r="F807"/>
      <c r="S807"/>
      <c r="V807"/>
    </row>
    <row r="808" spans="6:25" x14ac:dyDescent="0.25">
      <c r="F808"/>
      <c r="S808"/>
      <c r="V808"/>
    </row>
    <row r="809" spans="6:25" x14ac:dyDescent="0.25">
      <c r="F809"/>
      <c r="S809"/>
      <c r="V809"/>
    </row>
    <row r="810" spans="6:25" x14ac:dyDescent="0.25">
      <c r="F810"/>
      <c r="S810"/>
      <c r="V810"/>
    </row>
    <row r="811" spans="6:25" x14ac:dyDescent="0.25">
      <c r="F811"/>
      <c r="S811"/>
      <c r="V811"/>
    </row>
    <row r="812" spans="6:25" x14ac:dyDescent="0.25">
      <c r="F812"/>
      <c r="S812"/>
      <c r="V812"/>
    </row>
    <row r="813" spans="6:25" x14ac:dyDescent="0.25">
      <c r="F813"/>
      <c r="S813"/>
      <c r="V813"/>
    </row>
    <row r="814" spans="6:25" x14ac:dyDescent="0.25">
      <c r="F814"/>
      <c r="S814"/>
      <c r="V814"/>
    </row>
    <row r="815" spans="6:25" x14ac:dyDescent="0.25">
      <c r="F815"/>
      <c r="S815"/>
      <c r="V815"/>
    </row>
    <row r="816" spans="6:25" x14ac:dyDescent="0.25">
      <c r="F816"/>
      <c r="S816"/>
      <c r="V816"/>
    </row>
    <row r="817" spans="6:22" x14ac:dyDescent="0.25">
      <c r="F817"/>
      <c r="S817"/>
      <c r="V817"/>
    </row>
    <row r="818" spans="6:22" x14ac:dyDescent="0.25">
      <c r="F818"/>
      <c r="S818"/>
      <c r="V818"/>
    </row>
    <row r="819" spans="6:22" x14ac:dyDescent="0.25">
      <c r="F819"/>
      <c r="S819"/>
      <c r="V819"/>
    </row>
    <row r="820" spans="6:22" x14ac:dyDescent="0.25">
      <c r="F820"/>
      <c r="S820"/>
      <c r="V820"/>
    </row>
    <row r="821" spans="6:22" x14ac:dyDescent="0.25">
      <c r="F821"/>
      <c r="S821"/>
      <c r="V821"/>
    </row>
    <row r="822" spans="6:22" x14ac:dyDescent="0.25">
      <c r="F822"/>
      <c r="S822"/>
      <c r="V822"/>
    </row>
    <row r="823" spans="6:22" x14ac:dyDescent="0.25">
      <c r="F823"/>
      <c r="S823"/>
      <c r="V823"/>
    </row>
    <row r="824" spans="6:22" x14ac:dyDescent="0.25">
      <c r="F824"/>
      <c r="S824"/>
      <c r="V824"/>
    </row>
    <row r="825" spans="6:22" x14ac:dyDescent="0.25">
      <c r="F825"/>
      <c r="S825"/>
      <c r="V825"/>
    </row>
    <row r="826" spans="6:22" x14ac:dyDescent="0.25">
      <c r="F826"/>
      <c r="S826"/>
      <c r="V826"/>
    </row>
    <row r="827" spans="6:22" x14ac:dyDescent="0.25">
      <c r="F827"/>
      <c r="S827"/>
      <c r="V827"/>
    </row>
    <row r="828" spans="6:22" x14ac:dyDescent="0.25">
      <c r="F828"/>
      <c r="S828"/>
      <c r="V828"/>
    </row>
    <row r="829" spans="6:22" x14ac:dyDescent="0.25">
      <c r="F829"/>
      <c r="S829"/>
      <c r="V829"/>
    </row>
    <row r="830" spans="6:22" x14ac:dyDescent="0.25">
      <c r="F830"/>
      <c r="S830"/>
      <c r="V830"/>
    </row>
    <row r="831" spans="6:22" x14ac:dyDescent="0.25">
      <c r="F831"/>
      <c r="S831"/>
      <c r="V831"/>
    </row>
    <row r="832" spans="6:22" x14ac:dyDescent="0.25">
      <c r="F832"/>
      <c r="S832"/>
      <c r="V832"/>
    </row>
    <row r="833" spans="6:22" x14ac:dyDescent="0.25">
      <c r="F833"/>
      <c r="S833"/>
      <c r="V833"/>
    </row>
    <row r="834" spans="6:22" x14ac:dyDescent="0.25">
      <c r="F834"/>
      <c r="S834"/>
      <c r="V834"/>
    </row>
    <row r="835" spans="6:22" x14ac:dyDescent="0.25">
      <c r="F835"/>
      <c r="S835"/>
      <c r="V835"/>
    </row>
    <row r="836" spans="6:22" x14ac:dyDescent="0.25">
      <c r="F836"/>
      <c r="S836"/>
      <c r="V836"/>
    </row>
    <row r="837" spans="6:22" x14ac:dyDescent="0.25">
      <c r="F837"/>
      <c r="S837"/>
      <c r="V837"/>
    </row>
    <row r="838" spans="6:22" x14ac:dyDescent="0.25">
      <c r="F838"/>
      <c r="S838"/>
      <c r="V838"/>
    </row>
    <row r="839" spans="6:22" x14ac:dyDescent="0.25">
      <c r="F839"/>
      <c r="S839"/>
      <c r="V839"/>
    </row>
    <row r="840" spans="6:22" x14ac:dyDescent="0.25">
      <c r="F840"/>
      <c r="S840"/>
      <c r="V840"/>
    </row>
    <row r="841" spans="6:22" x14ac:dyDescent="0.25">
      <c r="F841"/>
      <c r="S841"/>
      <c r="V841"/>
    </row>
    <row r="842" spans="6:22" x14ac:dyDescent="0.25">
      <c r="F842"/>
      <c r="S842"/>
      <c r="V842"/>
    </row>
    <row r="843" spans="6:22" x14ac:dyDescent="0.25">
      <c r="F843"/>
      <c r="S843"/>
      <c r="V843"/>
    </row>
    <row r="844" spans="6:22" x14ac:dyDescent="0.25">
      <c r="F844"/>
      <c r="S844"/>
      <c r="V844"/>
    </row>
    <row r="845" spans="6:22" x14ac:dyDescent="0.25">
      <c r="F845"/>
      <c r="S845"/>
      <c r="V845"/>
    </row>
    <row r="846" spans="6:22" x14ac:dyDescent="0.25">
      <c r="F846"/>
      <c r="S846"/>
      <c r="V846"/>
    </row>
    <row r="847" spans="6:22" x14ac:dyDescent="0.25">
      <c r="F847"/>
      <c r="S847"/>
      <c r="V847"/>
    </row>
    <row r="848" spans="6:22" x14ac:dyDescent="0.25">
      <c r="F848"/>
      <c r="S848"/>
      <c r="V848"/>
    </row>
    <row r="849" spans="6:26" x14ac:dyDescent="0.25">
      <c r="F849"/>
      <c r="S849"/>
      <c r="V849"/>
    </row>
    <row r="850" spans="6:26" x14ac:dyDescent="0.25">
      <c r="F850"/>
      <c r="S850"/>
      <c r="V850"/>
      <c r="Y850"/>
    </row>
    <row r="851" spans="6:26" x14ac:dyDescent="0.25">
      <c r="F851"/>
      <c r="S851"/>
      <c r="V851"/>
      <c r="Y851"/>
    </row>
    <row r="852" spans="6:26" x14ac:dyDescent="0.25">
      <c r="F852"/>
      <c r="S852"/>
      <c r="V852"/>
      <c r="Y852"/>
      <c r="Z852"/>
    </row>
    <row r="853" spans="6:26" x14ac:dyDescent="0.25">
      <c r="F853"/>
      <c r="S853"/>
      <c r="V853"/>
      <c r="Y853"/>
      <c r="Z853"/>
    </row>
    <row r="854" spans="6:26" x14ac:dyDescent="0.25">
      <c r="F854"/>
      <c r="S854"/>
      <c r="V854"/>
      <c r="Y854"/>
      <c r="Z854"/>
    </row>
    <row r="855" spans="6:26" x14ac:dyDescent="0.25">
      <c r="F855"/>
      <c r="S855"/>
      <c r="V855"/>
      <c r="Y855"/>
      <c r="Z855"/>
    </row>
    <row r="856" spans="6:26" x14ac:dyDescent="0.25">
      <c r="F856"/>
      <c r="S856"/>
      <c r="V856"/>
      <c r="Y856"/>
      <c r="Z856"/>
    </row>
    <row r="857" spans="6:26" x14ac:dyDescent="0.25">
      <c r="F857"/>
      <c r="S857"/>
      <c r="V857"/>
      <c r="Y857"/>
      <c r="Z857"/>
    </row>
    <row r="858" spans="6:26" x14ac:dyDescent="0.25">
      <c r="F858"/>
      <c r="S858"/>
      <c r="V858"/>
      <c r="Y858"/>
      <c r="Z858"/>
    </row>
    <row r="859" spans="6:26" x14ac:dyDescent="0.25">
      <c r="F859"/>
      <c r="S859"/>
      <c r="V859"/>
      <c r="Y859"/>
      <c r="Z859"/>
    </row>
    <row r="860" spans="6:26" x14ac:dyDescent="0.25">
      <c r="F860"/>
      <c r="S860"/>
      <c r="V860"/>
      <c r="Y860"/>
      <c r="Z860"/>
    </row>
    <row r="861" spans="6:26" x14ac:dyDescent="0.25">
      <c r="F861"/>
      <c r="S861"/>
      <c r="V861"/>
      <c r="Y861"/>
      <c r="Z861"/>
    </row>
    <row r="862" spans="6:26" x14ac:dyDescent="0.25">
      <c r="F862"/>
      <c r="S862"/>
      <c r="V862"/>
      <c r="Y862"/>
      <c r="Z862"/>
    </row>
    <row r="863" spans="6:26" x14ac:dyDescent="0.25">
      <c r="F863"/>
      <c r="S863"/>
      <c r="V863"/>
      <c r="Y863"/>
      <c r="Z863"/>
    </row>
    <row r="864" spans="6:26" x14ac:dyDescent="0.25">
      <c r="F864"/>
      <c r="S864"/>
      <c r="V864"/>
      <c r="Y864"/>
      <c r="Z864"/>
    </row>
    <row r="865" spans="6:26" x14ac:dyDescent="0.25">
      <c r="F865"/>
      <c r="V865"/>
      <c r="Y865"/>
      <c r="Z865"/>
    </row>
    <row r="866" spans="6:26" x14ac:dyDescent="0.25">
      <c r="F866"/>
      <c r="V866"/>
      <c r="Y866"/>
      <c r="Z866"/>
    </row>
    <row r="867" spans="6:26" x14ac:dyDescent="0.25">
      <c r="F867"/>
      <c r="V867"/>
      <c r="Y867"/>
      <c r="Z867"/>
    </row>
    <row r="868" spans="6:26" x14ac:dyDescent="0.25">
      <c r="F868"/>
      <c r="V868"/>
      <c r="Y868"/>
      <c r="Z868"/>
    </row>
    <row r="869" spans="6:26" x14ac:dyDescent="0.25">
      <c r="F869"/>
      <c r="V869"/>
      <c r="Y869"/>
      <c r="Z869"/>
    </row>
    <row r="870" spans="6:26" x14ac:dyDescent="0.25">
      <c r="F870"/>
      <c r="V870"/>
      <c r="Y870"/>
      <c r="Z870"/>
    </row>
    <row r="871" spans="6:26" x14ac:dyDescent="0.25">
      <c r="F871"/>
      <c r="V871"/>
      <c r="Y871"/>
      <c r="Z871"/>
    </row>
    <row r="872" spans="6:26" x14ac:dyDescent="0.25">
      <c r="F872"/>
      <c r="V872"/>
      <c r="Y872"/>
      <c r="Z872"/>
    </row>
    <row r="873" spans="6:26" x14ac:dyDescent="0.25">
      <c r="F873"/>
      <c r="V873"/>
      <c r="Y873"/>
      <c r="Z873"/>
    </row>
    <row r="874" spans="6:26" x14ac:dyDescent="0.25">
      <c r="F874"/>
      <c r="V874"/>
      <c r="Y874"/>
      <c r="Z874"/>
    </row>
    <row r="875" spans="6:26" x14ac:dyDescent="0.25">
      <c r="F875"/>
      <c r="V875"/>
      <c r="Y875"/>
      <c r="Z875"/>
    </row>
    <row r="876" spans="6:26" x14ac:dyDescent="0.25">
      <c r="F876"/>
      <c r="V876"/>
      <c r="Y876"/>
      <c r="Z876"/>
    </row>
    <row r="877" spans="6:26" x14ac:dyDescent="0.25">
      <c r="F877"/>
      <c r="V877"/>
      <c r="Y877"/>
      <c r="Z877"/>
    </row>
    <row r="878" spans="6:26" x14ac:dyDescent="0.25">
      <c r="F878"/>
      <c r="V878"/>
      <c r="Y878"/>
      <c r="Z878"/>
    </row>
    <row r="879" spans="6:26" x14ac:dyDescent="0.25">
      <c r="F879"/>
      <c r="V879"/>
      <c r="Y879"/>
      <c r="Z879"/>
    </row>
    <row r="880" spans="6:26" x14ac:dyDescent="0.25">
      <c r="F880"/>
      <c r="V880"/>
      <c r="Y880"/>
      <c r="Z880"/>
    </row>
    <row r="881" spans="6:26" x14ac:dyDescent="0.25">
      <c r="F881"/>
      <c r="V881"/>
      <c r="Y881"/>
      <c r="Z881"/>
    </row>
    <row r="882" spans="6:26" x14ac:dyDescent="0.25">
      <c r="F882"/>
      <c r="V882"/>
      <c r="Y882"/>
      <c r="Z882"/>
    </row>
    <row r="883" spans="6:26" x14ac:dyDescent="0.25">
      <c r="F883"/>
      <c r="V883"/>
      <c r="Y883"/>
      <c r="Z883"/>
    </row>
    <row r="884" spans="6:26" x14ac:dyDescent="0.25">
      <c r="F884"/>
      <c r="V884"/>
      <c r="Y884"/>
      <c r="Z884"/>
    </row>
    <row r="885" spans="6:26" x14ac:dyDescent="0.25">
      <c r="F885"/>
      <c r="V885"/>
      <c r="Y885"/>
      <c r="Z885"/>
    </row>
    <row r="886" spans="6:26" x14ac:dyDescent="0.25">
      <c r="F886"/>
      <c r="V886"/>
      <c r="Y886"/>
      <c r="Z886"/>
    </row>
    <row r="887" spans="6:26" x14ac:dyDescent="0.25">
      <c r="F887"/>
      <c r="V887"/>
      <c r="Y887"/>
      <c r="Z887"/>
    </row>
    <row r="888" spans="6:26" x14ac:dyDescent="0.25">
      <c r="F888"/>
      <c r="V888"/>
      <c r="Y888"/>
      <c r="Z888"/>
    </row>
    <row r="889" spans="6:26" x14ac:dyDescent="0.25">
      <c r="F889"/>
      <c r="V889"/>
      <c r="Y889"/>
      <c r="Z889"/>
    </row>
    <row r="890" spans="6:26" x14ac:dyDescent="0.25">
      <c r="F890"/>
      <c r="V890"/>
      <c r="Y890"/>
      <c r="Z890"/>
    </row>
    <row r="891" spans="6:26" x14ac:dyDescent="0.25">
      <c r="F891"/>
      <c r="V891"/>
      <c r="Y891"/>
      <c r="Z891"/>
    </row>
    <row r="892" spans="6:26" x14ac:dyDescent="0.25">
      <c r="F892"/>
      <c r="V892"/>
      <c r="Y892"/>
      <c r="Z892"/>
    </row>
    <row r="893" spans="6:26" x14ac:dyDescent="0.25">
      <c r="F893"/>
      <c r="V893"/>
      <c r="Y893"/>
      <c r="Z893"/>
    </row>
    <row r="894" spans="6:26" x14ac:dyDescent="0.25">
      <c r="F894"/>
      <c r="V894"/>
      <c r="Y894"/>
      <c r="Z894"/>
    </row>
    <row r="895" spans="6:26" x14ac:dyDescent="0.25">
      <c r="F895"/>
      <c r="V895"/>
      <c r="Y895"/>
      <c r="Z895"/>
    </row>
    <row r="896" spans="6:26" x14ac:dyDescent="0.25">
      <c r="F896"/>
      <c r="V896"/>
      <c r="Y896"/>
      <c r="Z896"/>
    </row>
    <row r="897" spans="6:26" x14ac:dyDescent="0.25">
      <c r="F897"/>
      <c r="V897"/>
      <c r="Y897"/>
      <c r="Z897"/>
    </row>
    <row r="898" spans="6:26" x14ac:dyDescent="0.25">
      <c r="F898"/>
      <c r="V898"/>
      <c r="Y898"/>
      <c r="Z898"/>
    </row>
    <row r="899" spans="6:26" x14ac:dyDescent="0.25">
      <c r="F899"/>
      <c r="V899"/>
      <c r="Y899"/>
      <c r="Z899"/>
    </row>
    <row r="900" spans="6:26" x14ac:dyDescent="0.25">
      <c r="F900"/>
      <c r="V900"/>
      <c r="Y900"/>
      <c r="Z900"/>
    </row>
    <row r="901" spans="6:26" x14ac:dyDescent="0.25">
      <c r="F901"/>
      <c r="V901"/>
      <c r="Y901"/>
      <c r="Z901"/>
    </row>
    <row r="902" spans="6:26" x14ac:dyDescent="0.25">
      <c r="F902"/>
      <c r="V902"/>
      <c r="Y902"/>
      <c r="Z902"/>
    </row>
    <row r="903" spans="6:26" x14ac:dyDescent="0.25">
      <c r="F903"/>
      <c r="V903"/>
      <c r="Y903"/>
      <c r="Z903"/>
    </row>
    <row r="904" spans="6:26" x14ac:dyDescent="0.25">
      <c r="F904"/>
      <c r="V904"/>
      <c r="Y904"/>
      <c r="Z904"/>
    </row>
    <row r="905" spans="6:26" x14ac:dyDescent="0.25">
      <c r="F905"/>
      <c r="V905"/>
      <c r="Y905"/>
      <c r="Z905"/>
    </row>
    <row r="906" spans="6:26" x14ac:dyDescent="0.25">
      <c r="F906"/>
      <c r="V906"/>
      <c r="Y906"/>
      <c r="Z906"/>
    </row>
    <row r="907" spans="6:26" x14ac:dyDescent="0.25">
      <c r="F907"/>
      <c r="V907"/>
      <c r="Y907"/>
      <c r="Z907"/>
    </row>
    <row r="908" spans="6:26" x14ac:dyDescent="0.25">
      <c r="F908"/>
      <c r="V908"/>
      <c r="Y908"/>
      <c r="Z908"/>
    </row>
    <row r="909" spans="6:26" x14ac:dyDescent="0.25">
      <c r="F909"/>
      <c r="V909"/>
      <c r="Y909"/>
      <c r="Z909"/>
    </row>
    <row r="910" spans="6:26" x14ac:dyDescent="0.25">
      <c r="F910"/>
      <c r="V910"/>
      <c r="Y910"/>
      <c r="Z910"/>
    </row>
    <row r="911" spans="6:26" x14ac:dyDescent="0.25">
      <c r="F911"/>
      <c r="V911"/>
      <c r="Y911"/>
      <c r="Z911"/>
    </row>
    <row r="912" spans="6:26" x14ac:dyDescent="0.25">
      <c r="F912"/>
      <c r="V912"/>
      <c r="Y912"/>
      <c r="Z912"/>
    </row>
    <row r="913" spans="6:26" x14ac:dyDescent="0.25">
      <c r="F913"/>
      <c r="V913"/>
      <c r="Y913"/>
      <c r="Z913"/>
    </row>
    <row r="914" spans="6:26" x14ac:dyDescent="0.25">
      <c r="F914"/>
      <c r="V914"/>
      <c r="Y914"/>
      <c r="Z914"/>
    </row>
    <row r="915" spans="6:26" x14ac:dyDescent="0.25">
      <c r="F915"/>
      <c r="V915"/>
      <c r="Y915"/>
      <c r="Z915"/>
    </row>
    <row r="916" spans="6:26" x14ac:dyDescent="0.25">
      <c r="F916"/>
      <c r="V916"/>
      <c r="Y916"/>
      <c r="Z916"/>
    </row>
    <row r="917" spans="6:26" x14ac:dyDescent="0.25">
      <c r="F917"/>
      <c r="V917"/>
      <c r="Y917"/>
      <c r="Z917"/>
    </row>
    <row r="918" spans="6:26" x14ac:dyDescent="0.25">
      <c r="F918"/>
      <c r="V918"/>
      <c r="Y918"/>
      <c r="Z918"/>
    </row>
    <row r="919" spans="6:26" x14ac:dyDescent="0.25">
      <c r="F919"/>
      <c r="V919"/>
      <c r="Y919"/>
      <c r="Z919"/>
    </row>
    <row r="920" spans="6:26" x14ac:dyDescent="0.25">
      <c r="F920"/>
      <c r="V920"/>
      <c r="Y920"/>
      <c r="Z920"/>
    </row>
    <row r="921" spans="6:26" x14ac:dyDescent="0.25">
      <c r="F921"/>
      <c r="V921"/>
      <c r="Y921"/>
      <c r="Z921"/>
    </row>
    <row r="922" spans="6:26" x14ac:dyDescent="0.25">
      <c r="F922"/>
      <c r="V922"/>
      <c r="Y922"/>
      <c r="Z922"/>
    </row>
    <row r="923" spans="6:26" x14ac:dyDescent="0.25">
      <c r="F923"/>
      <c r="V923"/>
      <c r="Y923"/>
      <c r="Z923"/>
    </row>
    <row r="924" spans="6:26" x14ac:dyDescent="0.25">
      <c r="F924"/>
      <c r="V924"/>
      <c r="Y924"/>
      <c r="Z924"/>
    </row>
    <row r="925" spans="6:26" x14ac:dyDescent="0.25">
      <c r="F925"/>
      <c r="V925"/>
      <c r="Y925"/>
      <c r="Z925"/>
    </row>
    <row r="926" spans="6:26" x14ac:dyDescent="0.25">
      <c r="F926"/>
      <c r="V926"/>
      <c r="Y926"/>
      <c r="Z926"/>
    </row>
    <row r="927" spans="6:26" x14ac:dyDescent="0.25">
      <c r="F927"/>
      <c r="V927"/>
      <c r="Y927"/>
      <c r="Z927"/>
    </row>
    <row r="928" spans="6:26" x14ac:dyDescent="0.25">
      <c r="F928"/>
      <c r="V928"/>
      <c r="Y928"/>
      <c r="Z928"/>
    </row>
    <row r="929" spans="6:26" x14ac:dyDescent="0.25">
      <c r="F929"/>
      <c r="V929"/>
      <c r="Y929"/>
      <c r="Z929"/>
    </row>
    <row r="930" spans="6:26" x14ac:dyDescent="0.25">
      <c r="F930"/>
      <c r="V930"/>
      <c r="Y930"/>
      <c r="Z930"/>
    </row>
    <row r="931" spans="6:26" x14ac:dyDescent="0.25">
      <c r="F931"/>
      <c r="V931"/>
      <c r="Y931"/>
      <c r="Z931"/>
    </row>
    <row r="932" spans="6:26" x14ac:dyDescent="0.25">
      <c r="F932"/>
      <c r="V932"/>
      <c r="Y932"/>
      <c r="Z932"/>
    </row>
    <row r="933" spans="6:26" x14ac:dyDescent="0.25">
      <c r="F933"/>
      <c r="V933"/>
      <c r="Y933"/>
      <c r="Z933"/>
    </row>
    <row r="934" spans="6:26" x14ac:dyDescent="0.25">
      <c r="F934"/>
      <c r="V934"/>
      <c r="Y934"/>
      <c r="Z934"/>
    </row>
    <row r="935" spans="6:26" x14ac:dyDescent="0.25">
      <c r="F935"/>
      <c r="V935"/>
      <c r="Y935"/>
      <c r="Z935"/>
    </row>
    <row r="936" spans="6:26" x14ac:dyDescent="0.25">
      <c r="F936"/>
      <c r="V936"/>
      <c r="Y936"/>
      <c r="Z936"/>
    </row>
    <row r="937" spans="6:26" x14ac:dyDescent="0.25">
      <c r="F937"/>
      <c r="V937"/>
      <c r="Y937"/>
      <c r="Z937"/>
    </row>
    <row r="938" spans="6:26" x14ac:dyDescent="0.25">
      <c r="F938"/>
      <c r="V938"/>
      <c r="Y938"/>
      <c r="Z938"/>
    </row>
    <row r="939" spans="6:26" x14ac:dyDescent="0.25">
      <c r="F939"/>
      <c r="V939"/>
      <c r="Y939"/>
      <c r="Z939"/>
    </row>
    <row r="940" spans="6:26" x14ac:dyDescent="0.25">
      <c r="F940"/>
      <c r="V940"/>
      <c r="Y940"/>
      <c r="Z940"/>
    </row>
    <row r="941" spans="6:26" x14ac:dyDescent="0.25">
      <c r="F941"/>
      <c r="V941"/>
      <c r="Y941"/>
      <c r="Z941"/>
    </row>
    <row r="942" spans="6:26" x14ac:dyDescent="0.25">
      <c r="F942"/>
      <c r="V942"/>
      <c r="Y942"/>
      <c r="Z942"/>
    </row>
    <row r="943" spans="6:26" x14ac:dyDescent="0.25">
      <c r="F943"/>
      <c r="V943"/>
      <c r="Y943"/>
      <c r="Z943"/>
    </row>
    <row r="944" spans="6:26" x14ac:dyDescent="0.25">
      <c r="F944"/>
      <c r="V944"/>
      <c r="Y944"/>
      <c r="Z944"/>
    </row>
    <row r="945" spans="6:26" x14ac:dyDescent="0.25">
      <c r="F945"/>
      <c r="V945"/>
      <c r="Y945"/>
      <c r="Z945"/>
    </row>
    <row r="946" spans="6:26" x14ac:dyDescent="0.25">
      <c r="F946"/>
      <c r="V946"/>
      <c r="Y946"/>
      <c r="Z946"/>
    </row>
    <row r="947" spans="6:26" x14ac:dyDescent="0.25">
      <c r="F947"/>
      <c r="V947"/>
      <c r="Y947"/>
      <c r="Z947"/>
    </row>
    <row r="948" spans="6:26" x14ac:dyDescent="0.25">
      <c r="F948"/>
      <c r="V948"/>
      <c r="Y948"/>
      <c r="Z948"/>
    </row>
    <row r="949" spans="6:26" x14ac:dyDescent="0.25">
      <c r="F949"/>
      <c r="V949"/>
      <c r="Y949"/>
      <c r="Z949"/>
    </row>
    <row r="950" spans="6:26" x14ac:dyDescent="0.25">
      <c r="F950"/>
      <c r="V950"/>
      <c r="Y950"/>
      <c r="Z950"/>
    </row>
    <row r="951" spans="6:26" x14ac:dyDescent="0.25">
      <c r="F951"/>
      <c r="V951"/>
      <c r="Y951"/>
      <c r="Z951"/>
    </row>
    <row r="952" spans="6:26" x14ac:dyDescent="0.25">
      <c r="F952"/>
      <c r="V952"/>
      <c r="Y952"/>
      <c r="Z952"/>
    </row>
    <row r="953" spans="6:26" x14ac:dyDescent="0.25">
      <c r="F953"/>
      <c r="V953"/>
      <c r="Y953"/>
      <c r="Z953"/>
    </row>
    <row r="954" spans="6:26" x14ac:dyDescent="0.25">
      <c r="F954"/>
      <c r="V954"/>
      <c r="Y954"/>
      <c r="Z954"/>
    </row>
    <row r="955" spans="6:26" x14ac:dyDescent="0.25">
      <c r="F955"/>
      <c r="V955"/>
      <c r="Y955"/>
      <c r="Z955"/>
    </row>
    <row r="956" spans="6:26" x14ac:dyDescent="0.25">
      <c r="F956"/>
      <c r="V956"/>
      <c r="Y956"/>
      <c r="Z956"/>
    </row>
    <row r="957" spans="6:26" x14ac:dyDescent="0.25">
      <c r="F957"/>
      <c r="V957"/>
      <c r="Y957"/>
      <c r="Z957"/>
    </row>
    <row r="958" spans="6:26" x14ac:dyDescent="0.25">
      <c r="F958"/>
      <c r="V958"/>
      <c r="Y958"/>
      <c r="Z958"/>
    </row>
    <row r="959" spans="6:26" x14ac:dyDescent="0.25">
      <c r="F959"/>
      <c r="V959"/>
      <c r="Y959"/>
      <c r="Z959"/>
    </row>
    <row r="960" spans="6:26" x14ac:dyDescent="0.25">
      <c r="F960"/>
      <c r="V960"/>
      <c r="Y960"/>
      <c r="Z960"/>
    </row>
    <row r="961" spans="6:26" x14ac:dyDescent="0.25">
      <c r="F961"/>
      <c r="V961"/>
      <c r="Y961"/>
      <c r="Z961"/>
    </row>
    <row r="962" spans="6:26" x14ac:dyDescent="0.25">
      <c r="F962"/>
      <c r="V962"/>
      <c r="Y962"/>
      <c r="Z962"/>
    </row>
    <row r="963" spans="6:26" x14ac:dyDescent="0.25">
      <c r="F963"/>
      <c r="V963"/>
      <c r="Y963"/>
      <c r="Z963"/>
    </row>
    <row r="964" spans="6:26" x14ac:dyDescent="0.25">
      <c r="F964"/>
      <c r="V964"/>
      <c r="Y964"/>
      <c r="Z964"/>
    </row>
    <row r="965" spans="6:26" x14ac:dyDescent="0.25">
      <c r="F965"/>
      <c r="V965"/>
      <c r="Y965"/>
      <c r="Z965"/>
    </row>
    <row r="966" spans="6:26" x14ac:dyDescent="0.25">
      <c r="F966"/>
      <c r="V966"/>
      <c r="Y966"/>
      <c r="Z966"/>
    </row>
    <row r="967" spans="6:26" x14ac:dyDescent="0.25">
      <c r="F967"/>
      <c r="V967"/>
      <c r="Y967"/>
      <c r="Z967"/>
    </row>
    <row r="968" spans="6:26" x14ac:dyDescent="0.25">
      <c r="F968"/>
      <c r="V968"/>
      <c r="Y968"/>
      <c r="Z968"/>
    </row>
    <row r="969" spans="6:26" x14ac:dyDescent="0.25">
      <c r="F969"/>
      <c r="V969"/>
      <c r="Y969"/>
      <c r="Z969"/>
    </row>
    <row r="970" spans="6:26" x14ac:dyDescent="0.25">
      <c r="F970"/>
      <c r="V970"/>
      <c r="Y970"/>
      <c r="Z970"/>
    </row>
    <row r="971" spans="6:26" x14ac:dyDescent="0.25">
      <c r="F971"/>
      <c r="V971"/>
      <c r="Y971"/>
      <c r="Z971"/>
    </row>
    <row r="972" spans="6:26" x14ac:dyDescent="0.25">
      <c r="F972"/>
      <c r="V972"/>
      <c r="Y972"/>
      <c r="Z972"/>
    </row>
    <row r="973" spans="6:26" x14ac:dyDescent="0.25">
      <c r="F973"/>
      <c r="V973"/>
      <c r="Y973"/>
      <c r="Z973"/>
    </row>
    <row r="974" spans="6:26" x14ac:dyDescent="0.25">
      <c r="F974"/>
      <c r="V974"/>
      <c r="Y974"/>
      <c r="Z974"/>
    </row>
    <row r="975" spans="6:26" x14ac:dyDescent="0.25">
      <c r="F975"/>
      <c r="V975"/>
      <c r="Y975"/>
      <c r="Z975"/>
    </row>
    <row r="976" spans="6:26" x14ac:dyDescent="0.25">
      <c r="F976"/>
      <c r="V976"/>
      <c r="Y976"/>
      <c r="Z976"/>
    </row>
    <row r="977" spans="6:26" x14ac:dyDescent="0.25">
      <c r="F977"/>
      <c r="V977"/>
      <c r="Y977"/>
      <c r="Z977"/>
    </row>
    <row r="978" spans="6:26" x14ac:dyDescent="0.25">
      <c r="F978"/>
      <c r="V978"/>
      <c r="Y978"/>
      <c r="Z978"/>
    </row>
    <row r="979" spans="6:26" x14ac:dyDescent="0.25">
      <c r="F979"/>
      <c r="V979"/>
      <c r="Y979"/>
      <c r="Z979"/>
    </row>
    <row r="980" spans="6:26" x14ac:dyDescent="0.25">
      <c r="F980"/>
      <c r="V980"/>
      <c r="Y980"/>
      <c r="Z980"/>
    </row>
    <row r="981" spans="6:26" x14ac:dyDescent="0.25">
      <c r="F981"/>
      <c r="V981"/>
      <c r="Y981"/>
      <c r="Z981"/>
    </row>
    <row r="982" spans="6:26" x14ac:dyDescent="0.25">
      <c r="F982"/>
      <c r="V982"/>
      <c r="Y982"/>
      <c r="Z982"/>
    </row>
    <row r="983" spans="6:26" x14ac:dyDescent="0.25">
      <c r="F983"/>
      <c r="V983"/>
      <c r="Y983"/>
      <c r="Z983"/>
    </row>
    <row r="984" spans="6:26" x14ac:dyDescent="0.25">
      <c r="F984"/>
      <c r="V984"/>
      <c r="Y984"/>
      <c r="Z984"/>
    </row>
    <row r="985" spans="6:26" x14ac:dyDescent="0.25">
      <c r="F985"/>
      <c r="V985"/>
      <c r="Y985"/>
      <c r="Z985"/>
    </row>
    <row r="986" spans="6:26" x14ac:dyDescent="0.25">
      <c r="F986"/>
      <c r="V986"/>
      <c r="Y986"/>
      <c r="Z986"/>
    </row>
    <row r="987" spans="6:26" x14ac:dyDescent="0.25">
      <c r="F987"/>
      <c r="V987"/>
      <c r="Y987"/>
      <c r="Z987"/>
    </row>
    <row r="988" spans="6:26" x14ac:dyDescent="0.25">
      <c r="F988"/>
      <c r="V988"/>
      <c r="Y988"/>
      <c r="Z988"/>
    </row>
    <row r="989" spans="6:26" x14ac:dyDescent="0.25">
      <c r="F989"/>
      <c r="V989"/>
      <c r="Y989"/>
      <c r="Z989"/>
    </row>
    <row r="990" spans="6:26" x14ac:dyDescent="0.25">
      <c r="F990"/>
      <c r="V990"/>
      <c r="Y990"/>
      <c r="Z990"/>
    </row>
    <row r="991" spans="6:26" x14ac:dyDescent="0.25">
      <c r="F991"/>
      <c r="V991"/>
      <c r="Y991"/>
      <c r="Z991"/>
    </row>
    <row r="992" spans="6:26" x14ac:dyDescent="0.25">
      <c r="F992"/>
      <c r="V992"/>
      <c r="Y992"/>
      <c r="Z992"/>
    </row>
    <row r="993" spans="6:26" x14ac:dyDescent="0.25">
      <c r="F993"/>
      <c r="V993"/>
      <c r="Y993"/>
      <c r="Z993"/>
    </row>
    <row r="994" spans="6:26" x14ac:dyDescent="0.25">
      <c r="F994"/>
      <c r="V994"/>
      <c r="Y994"/>
      <c r="Z994"/>
    </row>
    <row r="995" spans="6:26" x14ac:dyDescent="0.25">
      <c r="F995"/>
      <c r="V995"/>
      <c r="Y995"/>
      <c r="Z995"/>
    </row>
    <row r="996" spans="6:26" x14ac:dyDescent="0.25">
      <c r="F996"/>
      <c r="V996"/>
      <c r="Y996"/>
      <c r="Z996"/>
    </row>
    <row r="997" spans="6:26" x14ac:dyDescent="0.25">
      <c r="F997"/>
      <c r="V997"/>
      <c r="Y997"/>
      <c r="Z997"/>
    </row>
    <row r="998" spans="6:26" x14ac:dyDescent="0.25">
      <c r="F998"/>
      <c r="V998"/>
      <c r="Y998"/>
      <c r="Z998"/>
    </row>
    <row r="999" spans="6:26" x14ac:dyDescent="0.25">
      <c r="F999"/>
      <c r="V999"/>
      <c r="Y999"/>
      <c r="Z999"/>
    </row>
    <row r="1000" spans="6:26" x14ac:dyDescent="0.25">
      <c r="F1000"/>
      <c r="V1000"/>
      <c r="Y1000"/>
      <c r="Z1000"/>
    </row>
    <row r="1001" spans="6:26" x14ac:dyDescent="0.25">
      <c r="F1001"/>
      <c r="V1001"/>
      <c r="Y1001"/>
      <c r="Z1001"/>
    </row>
    <row r="1002" spans="6:26" x14ac:dyDescent="0.25">
      <c r="F1002"/>
      <c r="V1002"/>
      <c r="Y1002"/>
      <c r="Z1002"/>
    </row>
    <row r="1003" spans="6:26" x14ac:dyDescent="0.25">
      <c r="F1003"/>
      <c r="V1003"/>
      <c r="Y1003"/>
      <c r="Z1003"/>
    </row>
    <row r="1004" spans="6:26" x14ac:dyDescent="0.25">
      <c r="F1004"/>
      <c r="V1004"/>
      <c r="Y1004"/>
      <c r="Z1004"/>
    </row>
    <row r="1005" spans="6:26" x14ac:dyDescent="0.25">
      <c r="F1005"/>
      <c r="V1005"/>
      <c r="Y1005"/>
      <c r="Z1005"/>
    </row>
    <row r="1006" spans="6:26" x14ac:dyDescent="0.25">
      <c r="F1006"/>
      <c r="V1006"/>
      <c r="Y1006"/>
      <c r="Z1006"/>
    </row>
    <row r="1007" spans="6:26" x14ac:dyDescent="0.25">
      <c r="F1007"/>
      <c r="V1007"/>
      <c r="Y1007"/>
      <c r="Z1007"/>
    </row>
    <row r="1008" spans="6:26" x14ac:dyDescent="0.25">
      <c r="F1008"/>
      <c r="V1008"/>
      <c r="Y1008"/>
      <c r="Z1008"/>
    </row>
    <row r="1009" spans="6:26" x14ac:dyDescent="0.25">
      <c r="F1009"/>
      <c r="V1009"/>
      <c r="Y1009"/>
      <c r="Z1009"/>
    </row>
    <row r="1010" spans="6:26" x14ac:dyDescent="0.25">
      <c r="F1010"/>
      <c r="V1010"/>
      <c r="Y1010"/>
      <c r="Z1010"/>
    </row>
    <row r="1011" spans="6:26" x14ac:dyDescent="0.25">
      <c r="F1011"/>
      <c r="V1011"/>
      <c r="Y1011"/>
      <c r="Z1011"/>
    </row>
    <row r="1012" spans="6:26" x14ac:dyDescent="0.25">
      <c r="F1012"/>
      <c r="V1012"/>
      <c r="Y1012"/>
      <c r="Z1012"/>
    </row>
    <row r="1013" spans="6:26" x14ac:dyDescent="0.25">
      <c r="F1013"/>
      <c r="V1013"/>
      <c r="Y1013"/>
      <c r="Z1013"/>
    </row>
    <row r="1014" spans="6:26" x14ac:dyDescent="0.25">
      <c r="F1014"/>
      <c r="V1014"/>
      <c r="Y1014"/>
      <c r="Z1014"/>
    </row>
    <row r="1015" spans="6:26" x14ac:dyDescent="0.25">
      <c r="F1015"/>
      <c r="V1015"/>
      <c r="Y1015"/>
      <c r="Z1015"/>
    </row>
    <row r="1016" spans="6:26" x14ac:dyDescent="0.25">
      <c r="F1016"/>
      <c r="V1016"/>
      <c r="Y1016"/>
      <c r="Z1016"/>
    </row>
    <row r="1017" spans="6:26" x14ac:dyDescent="0.25">
      <c r="F1017"/>
      <c r="V1017"/>
      <c r="Y1017"/>
      <c r="Z1017"/>
    </row>
    <row r="1018" spans="6:26" x14ac:dyDescent="0.25">
      <c r="F1018"/>
      <c r="V1018"/>
      <c r="Y1018"/>
      <c r="Z1018"/>
    </row>
    <row r="1019" spans="6:26" x14ac:dyDescent="0.25">
      <c r="F1019"/>
      <c r="V1019"/>
      <c r="Y1019"/>
      <c r="Z1019"/>
    </row>
    <row r="1020" spans="6:26" x14ac:dyDescent="0.25">
      <c r="F1020"/>
      <c r="V1020"/>
      <c r="Y1020"/>
      <c r="Z1020"/>
    </row>
    <row r="1021" spans="6:26" x14ac:dyDescent="0.25">
      <c r="F1021"/>
      <c r="V1021"/>
      <c r="Y1021"/>
      <c r="Z1021"/>
    </row>
    <row r="1022" spans="6:26" x14ac:dyDescent="0.25">
      <c r="F1022"/>
      <c r="V1022"/>
      <c r="Y1022"/>
      <c r="Z1022"/>
    </row>
    <row r="1023" spans="6:26" x14ac:dyDescent="0.25">
      <c r="F1023"/>
      <c r="V1023"/>
      <c r="Y1023"/>
      <c r="Z1023"/>
    </row>
    <row r="1024" spans="6:26" x14ac:dyDescent="0.25">
      <c r="F1024"/>
      <c r="V1024"/>
      <c r="Y1024"/>
      <c r="Z1024"/>
    </row>
    <row r="1025" spans="6:26" x14ac:dyDescent="0.25">
      <c r="F1025"/>
      <c r="V1025"/>
      <c r="Y1025"/>
      <c r="Z1025"/>
    </row>
    <row r="1026" spans="6:26" x14ac:dyDescent="0.25">
      <c r="F1026"/>
      <c r="V1026"/>
      <c r="Y1026"/>
      <c r="Z1026"/>
    </row>
    <row r="1027" spans="6:26" x14ac:dyDescent="0.25">
      <c r="F1027"/>
      <c r="V1027"/>
      <c r="Y1027"/>
      <c r="Z1027"/>
    </row>
    <row r="1028" spans="6:26" x14ac:dyDescent="0.25">
      <c r="F1028"/>
      <c r="V1028"/>
      <c r="Y1028"/>
      <c r="Z1028"/>
    </row>
    <row r="1029" spans="6:26" x14ac:dyDescent="0.25">
      <c r="F1029"/>
      <c r="V1029"/>
      <c r="Y1029"/>
      <c r="Z1029"/>
    </row>
    <row r="1030" spans="6:26" x14ac:dyDescent="0.25">
      <c r="F1030"/>
      <c r="V1030"/>
      <c r="Y1030"/>
      <c r="Z1030"/>
    </row>
    <row r="1031" spans="6:26" x14ac:dyDescent="0.25">
      <c r="F1031"/>
      <c r="V1031"/>
      <c r="Y1031"/>
      <c r="Z1031"/>
    </row>
    <row r="1032" spans="6:26" x14ac:dyDescent="0.25">
      <c r="F1032"/>
      <c r="V1032"/>
      <c r="Y1032"/>
      <c r="Z1032"/>
    </row>
    <row r="1033" spans="6:26" x14ac:dyDescent="0.25">
      <c r="F1033"/>
      <c r="V1033"/>
      <c r="Y1033"/>
      <c r="Z1033"/>
    </row>
    <row r="1034" spans="6:26" x14ac:dyDescent="0.25">
      <c r="F1034"/>
      <c r="V1034"/>
      <c r="Y1034"/>
      <c r="Z1034"/>
    </row>
    <row r="1035" spans="6:26" x14ac:dyDescent="0.25">
      <c r="F1035"/>
      <c r="V1035"/>
      <c r="Y1035"/>
      <c r="Z1035"/>
    </row>
    <row r="1036" spans="6:26" x14ac:dyDescent="0.25">
      <c r="F1036"/>
      <c r="V1036"/>
      <c r="Y1036"/>
      <c r="Z1036"/>
    </row>
    <row r="1037" spans="6:26" x14ac:dyDescent="0.25">
      <c r="F1037"/>
      <c r="V1037"/>
      <c r="Y1037"/>
      <c r="Z1037"/>
    </row>
    <row r="1038" spans="6:26" x14ac:dyDescent="0.25">
      <c r="F1038"/>
      <c r="V1038"/>
      <c r="Y1038"/>
      <c r="Z1038"/>
    </row>
    <row r="1039" spans="6:26" x14ac:dyDescent="0.25">
      <c r="F1039"/>
      <c r="V1039"/>
      <c r="Y1039"/>
      <c r="Z1039"/>
    </row>
    <row r="1040" spans="6:26" x14ac:dyDescent="0.25">
      <c r="F1040"/>
      <c r="V1040"/>
      <c r="Y1040"/>
      <c r="Z1040"/>
    </row>
    <row r="1041" spans="6:26" x14ac:dyDescent="0.25">
      <c r="F1041"/>
      <c r="V1041"/>
      <c r="Y1041"/>
      <c r="Z1041"/>
    </row>
    <row r="1042" spans="6:26" x14ac:dyDescent="0.25">
      <c r="F1042"/>
      <c r="V1042"/>
      <c r="Y1042"/>
      <c r="Z1042"/>
    </row>
    <row r="1043" spans="6:26" x14ac:dyDescent="0.25">
      <c r="F1043"/>
      <c r="V1043"/>
      <c r="Y1043"/>
      <c r="Z1043"/>
    </row>
    <row r="1044" spans="6:26" x14ac:dyDescent="0.25">
      <c r="F1044"/>
      <c r="V1044"/>
      <c r="Y1044"/>
      <c r="Z1044"/>
    </row>
    <row r="1045" spans="6:26" x14ac:dyDescent="0.25">
      <c r="F1045"/>
      <c r="V1045"/>
      <c r="Y1045"/>
      <c r="Z1045"/>
    </row>
    <row r="1046" spans="6:26" x14ac:dyDescent="0.25">
      <c r="F1046"/>
      <c r="V1046"/>
      <c r="Y1046"/>
      <c r="Z1046"/>
    </row>
    <row r="1047" spans="6:26" x14ac:dyDescent="0.25">
      <c r="F1047"/>
      <c r="V1047"/>
      <c r="Y1047"/>
      <c r="Z1047"/>
    </row>
    <row r="1048" spans="6:26" x14ac:dyDescent="0.25">
      <c r="V1048"/>
      <c r="Y1048"/>
      <c r="Z1048"/>
    </row>
    <row r="1049" spans="6:26" x14ac:dyDescent="0.25">
      <c r="V1049"/>
      <c r="Y1049"/>
      <c r="Z1049"/>
    </row>
    <row r="1050" spans="6:26" x14ac:dyDescent="0.25">
      <c r="V1050"/>
      <c r="Y1050"/>
      <c r="Z1050"/>
    </row>
    <row r="1051" spans="6:26" x14ac:dyDescent="0.25">
      <c r="V1051"/>
      <c r="Y1051"/>
      <c r="Z1051"/>
    </row>
    <row r="1052" spans="6:26" x14ac:dyDescent="0.25">
      <c r="V1052"/>
      <c r="Y1052"/>
      <c r="Z1052"/>
    </row>
    <row r="1053" spans="6:26" x14ac:dyDescent="0.25">
      <c r="V1053"/>
      <c r="Y1053"/>
      <c r="Z1053"/>
    </row>
    <row r="1054" spans="6:26" x14ac:dyDescent="0.25">
      <c r="V1054"/>
      <c r="Y1054"/>
      <c r="Z1054"/>
    </row>
    <row r="1055" spans="6:26" x14ac:dyDescent="0.25">
      <c r="V1055"/>
      <c r="Y1055"/>
      <c r="Z1055"/>
    </row>
    <row r="1056" spans="6:26" x14ac:dyDescent="0.25">
      <c r="V1056"/>
      <c r="Y1056"/>
      <c r="Z1056"/>
    </row>
    <row r="1057" spans="22:26" x14ac:dyDescent="0.25">
      <c r="V1057"/>
      <c r="Y1057"/>
      <c r="Z1057"/>
    </row>
    <row r="1058" spans="22:26" x14ac:dyDescent="0.25">
      <c r="V1058"/>
      <c r="Y1058"/>
      <c r="Z1058"/>
    </row>
    <row r="1059" spans="22:26" x14ac:dyDescent="0.25">
      <c r="V1059"/>
      <c r="Y1059"/>
      <c r="Z1059"/>
    </row>
    <row r="1060" spans="22:26" x14ac:dyDescent="0.25">
      <c r="V1060"/>
      <c r="Y1060"/>
      <c r="Z1060"/>
    </row>
    <row r="1061" spans="22:26" x14ac:dyDescent="0.25">
      <c r="V1061"/>
      <c r="Y1061"/>
      <c r="Z1061"/>
    </row>
    <row r="1062" spans="22:26" x14ac:dyDescent="0.25">
      <c r="V1062"/>
      <c r="Y1062"/>
      <c r="Z1062"/>
    </row>
    <row r="1063" spans="22:26" x14ac:dyDescent="0.25">
      <c r="V1063"/>
      <c r="Y1063"/>
      <c r="Z1063"/>
    </row>
    <row r="1064" spans="22:26" x14ac:dyDescent="0.25">
      <c r="V1064"/>
      <c r="Y1064"/>
      <c r="Z1064"/>
    </row>
    <row r="1065" spans="22:26" x14ac:dyDescent="0.25">
      <c r="V1065"/>
      <c r="Y1065"/>
      <c r="Z1065"/>
    </row>
    <row r="1066" spans="22:26" x14ac:dyDescent="0.25">
      <c r="V1066"/>
      <c r="Y1066"/>
      <c r="Z1066"/>
    </row>
    <row r="1067" spans="22:26" x14ac:dyDescent="0.25">
      <c r="V1067"/>
      <c r="Y1067"/>
      <c r="Z1067"/>
    </row>
    <row r="1068" spans="22:26" x14ac:dyDescent="0.25">
      <c r="V1068"/>
      <c r="Y1068"/>
      <c r="Z1068"/>
    </row>
    <row r="1069" spans="22:26" x14ac:dyDescent="0.25">
      <c r="V1069"/>
      <c r="Y1069"/>
      <c r="Z1069"/>
    </row>
    <row r="1070" spans="22:26" x14ac:dyDescent="0.25">
      <c r="V1070"/>
      <c r="Y1070"/>
      <c r="Z1070"/>
    </row>
    <row r="1071" spans="22:26" x14ac:dyDescent="0.25">
      <c r="V1071"/>
      <c r="Y1071"/>
      <c r="Z1071"/>
    </row>
    <row r="1072" spans="22:26" x14ac:dyDescent="0.25">
      <c r="V1072"/>
      <c r="Y1072"/>
      <c r="Z1072"/>
    </row>
    <row r="1073" spans="22:26" x14ac:dyDescent="0.25">
      <c r="V1073"/>
      <c r="Y1073"/>
      <c r="Z1073"/>
    </row>
    <row r="1074" spans="22:26" x14ac:dyDescent="0.25">
      <c r="V1074"/>
      <c r="Y1074"/>
      <c r="Z1074"/>
    </row>
    <row r="1075" spans="22:26" x14ac:dyDescent="0.25">
      <c r="V1075"/>
      <c r="Y1075"/>
      <c r="Z1075"/>
    </row>
    <row r="1076" spans="22:26" x14ac:dyDescent="0.25">
      <c r="V1076"/>
      <c r="Y1076"/>
      <c r="Z1076"/>
    </row>
    <row r="1077" spans="22:26" x14ac:dyDescent="0.25">
      <c r="V1077"/>
      <c r="Y1077"/>
      <c r="Z1077"/>
    </row>
    <row r="1078" spans="22:26" x14ac:dyDescent="0.25">
      <c r="V1078"/>
      <c r="Y1078"/>
      <c r="Z1078"/>
    </row>
    <row r="1079" spans="22:26" x14ac:dyDescent="0.25">
      <c r="V1079"/>
      <c r="Y1079"/>
      <c r="Z1079"/>
    </row>
    <row r="1080" spans="22:26" x14ac:dyDescent="0.25">
      <c r="V1080"/>
      <c r="Y1080"/>
      <c r="Z1080"/>
    </row>
    <row r="1081" spans="22:26" x14ac:dyDescent="0.25">
      <c r="V1081"/>
      <c r="Y1081"/>
      <c r="Z1081"/>
    </row>
    <row r="1082" spans="22:26" x14ac:dyDescent="0.25">
      <c r="V1082"/>
      <c r="Y1082"/>
      <c r="Z1082"/>
    </row>
    <row r="1083" spans="22:26" x14ac:dyDescent="0.25">
      <c r="V1083"/>
      <c r="Y1083"/>
      <c r="Z1083"/>
    </row>
    <row r="1084" spans="22:26" x14ac:dyDescent="0.25">
      <c r="V1084"/>
      <c r="Y1084"/>
      <c r="Z1084"/>
    </row>
    <row r="1085" spans="22:26" x14ac:dyDescent="0.25">
      <c r="V1085"/>
      <c r="Y1085"/>
      <c r="Z1085"/>
    </row>
    <row r="1086" spans="22:26" x14ac:dyDescent="0.25">
      <c r="V1086"/>
      <c r="Y1086"/>
      <c r="Z1086"/>
    </row>
    <row r="1087" spans="22:26" x14ac:dyDescent="0.25">
      <c r="V1087"/>
      <c r="Y1087"/>
      <c r="Z1087"/>
    </row>
    <row r="1088" spans="22:26" x14ac:dyDescent="0.25">
      <c r="V1088"/>
      <c r="Y1088"/>
      <c r="Z1088"/>
    </row>
    <row r="1089" spans="22:26" x14ac:dyDescent="0.25">
      <c r="V1089"/>
      <c r="Y1089"/>
      <c r="Z1089"/>
    </row>
    <row r="1090" spans="22:26" x14ac:dyDescent="0.25">
      <c r="V1090"/>
      <c r="Y1090"/>
      <c r="Z1090"/>
    </row>
    <row r="1091" spans="22:26" x14ac:dyDescent="0.25">
      <c r="V1091"/>
      <c r="Y1091"/>
      <c r="Z1091"/>
    </row>
    <row r="1092" spans="22:26" x14ac:dyDescent="0.25">
      <c r="V1092"/>
      <c r="Y1092"/>
      <c r="Z1092"/>
    </row>
    <row r="1093" spans="22:26" x14ac:dyDescent="0.25">
      <c r="V1093"/>
      <c r="Y1093"/>
      <c r="Z1093"/>
    </row>
    <row r="1094" spans="22:26" x14ac:dyDescent="0.25">
      <c r="V1094"/>
      <c r="Y1094"/>
      <c r="Z1094"/>
    </row>
    <row r="1095" spans="22:26" x14ac:dyDescent="0.25">
      <c r="V1095"/>
      <c r="Y1095"/>
      <c r="Z1095"/>
    </row>
    <row r="1096" spans="22:26" x14ac:dyDescent="0.25">
      <c r="V1096"/>
      <c r="Y1096"/>
      <c r="Z1096"/>
    </row>
    <row r="1097" spans="22:26" x14ac:dyDescent="0.25">
      <c r="V1097"/>
      <c r="Y1097"/>
      <c r="Z1097"/>
    </row>
    <row r="1098" spans="22:26" x14ac:dyDescent="0.25">
      <c r="V1098"/>
      <c r="Y1098"/>
      <c r="Z1098"/>
    </row>
    <row r="1099" spans="22:26" x14ac:dyDescent="0.25">
      <c r="V1099"/>
      <c r="Y1099"/>
      <c r="Z1099"/>
    </row>
    <row r="1100" spans="22:26" x14ac:dyDescent="0.25">
      <c r="V1100"/>
      <c r="Y1100"/>
      <c r="Z1100"/>
    </row>
    <row r="1101" spans="22:26" x14ac:dyDescent="0.25">
      <c r="V1101"/>
      <c r="Y1101"/>
      <c r="Z1101"/>
    </row>
    <row r="1102" spans="22:26" x14ac:dyDescent="0.25">
      <c r="V1102"/>
      <c r="Y1102"/>
      <c r="Z1102"/>
    </row>
    <row r="1103" spans="22:26" x14ac:dyDescent="0.25">
      <c r="V1103"/>
      <c r="Y1103"/>
      <c r="Z1103"/>
    </row>
    <row r="1104" spans="22:26" x14ac:dyDescent="0.25">
      <c r="V1104"/>
      <c r="Y1104"/>
      <c r="Z1104"/>
    </row>
    <row r="1105" spans="22:26" x14ac:dyDescent="0.25">
      <c r="V1105"/>
      <c r="Y1105"/>
      <c r="Z1105"/>
    </row>
    <row r="1106" spans="22:26" x14ac:dyDescent="0.25">
      <c r="V1106"/>
      <c r="Y1106"/>
      <c r="Z1106"/>
    </row>
    <row r="1107" spans="22:26" x14ac:dyDescent="0.25">
      <c r="V1107"/>
      <c r="Y1107"/>
      <c r="Z1107"/>
    </row>
    <row r="1108" spans="22:26" x14ac:dyDescent="0.25">
      <c r="V1108"/>
      <c r="Y1108"/>
      <c r="Z1108"/>
    </row>
    <row r="1109" spans="22:26" x14ac:dyDescent="0.25">
      <c r="V1109"/>
      <c r="Y1109"/>
      <c r="Z1109"/>
    </row>
    <row r="1110" spans="22:26" x14ac:dyDescent="0.25">
      <c r="V1110"/>
      <c r="Y1110"/>
      <c r="Z1110"/>
    </row>
    <row r="1111" spans="22:26" x14ac:dyDescent="0.25">
      <c r="V1111"/>
      <c r="Y1111"/>
      <c r="Z1111"/>
    </row>
    <row r="1112" spans="22:26" x14ac:dyDescent="0.25">
      <c r="V1112"/>
      <c r="Y1112"/>
      <c r="Z1112"/>
    </row>
    <row r="1113" spans="22:26" x14ac:dyDescent="0.25">
      <c r="V1113"/>
      <c r="Y1113"/>
      <c r="Z1113"/>
    </row>
    <row r="1114" spans="22:26" x14ac:dyDescent="0.25">
      <c r="V1114"/>
      <c r="Y1114"/>
      <c r="Z1114"/>
    </row>
    <row r="1115" spans="22:26" x14ac:dyDescent="0.25">
      <c r="V1115"/>
      <c r="Y1115"/>
      <c r="Z1115"/>
    </row>
    <row r="1116" spans="22:26" x14ac:dyDescent="0.25">
      <c r="V1116"/>
      <c r="Y1116"/>
      <c r="Z1116"/>
    </row>
    <row r="1117" spans="22:26" x14ac:dyDescent="0.25">
      <c r="V1117"/>
      <c r="Y1117"/>
      <c r="Z1117"/>
    </row>
    <row r="1118" spans="22:26" x14ac:dyDescent="0.25">
      <c r="V1118"/>
      <c r="Y1118"/>
      <c r="Z1118"/>
    </row>
    <row r="1119" spans="22:26" x14ac:dyDescent="0.25">
      <c r="V1119"/>
      <c r="Y1119"/>
      <c r="Z1119"/>
    </row>
    <row r="1120" spans="22:26" x14ac:dyDescent="0.25">
      <c r="V1120"/>
      <c r="Y1120"/>
      <c r="Z1120"/>
    </row>
    <row r="1121" spans="22:26" x14ac:dyDescent="0.25">
      <c r="V1121"/>
      <c r="Y1121"/>
      <c r="Z1121"/>
    </row>
    <row r="1122" spans="22:26" x14ac:dyDescent="0.25">
      <c r="V1122"/>
      <c r="Y1122"/>
      <c r="Z1122"/>
    </row>
    <row r="1123" spans="22:26" x14ac:dyDescent="0.25">
      <c r="V1123"/>
      <c r="Y1123"/>
      <c r="Z1123"/>
    </row>
    <row r="1124" spans="22:26" x14ac:dyDescent="0.25">
      <c r="V1124"/>
      <c r="Y1124"/>
      <c r="Z1124"/>
    </row>
    <row r="1125" spans="22:26" x14ac:dyDescent="0.25">
      <c r="V1125"/>
      <c r="Y1125"/>
      <c r="Z1125"/>
    </row>
    <row r="1126" spans="22:26" x14ac:dyDescent="0.25">
      <c r="V1126"/>
      <c r="Y1126"/>
      <c r="Z1126"/>
    </row>
    <row r="1127" spans="22:26" x14ac:dyDescent="0.25">
      <c r="V1127"/>
      <c r="Y1127"/>
      <c r="Z1127"/>
    </row>
    <row r="1128" spans="22:26" x14ac:dyDescent="0.25">
      <c r="V1128"/>
      <c r="Y1128"/>
      <c r="Z1128"/>
    </row>
    <row r="1129" spans="22:26" x14ac:dyDescent="0.25">
      <c r="V1129"/>
      <c r="Y1129"/>
      <c r="Z1129"/>
    </row>
    <row r="1130" spans="22:26" x14ac:dyDescent="0.25">
      <c r="V1130"/>
      <c r="Y1130"/>
      <c r="Z1130"/>
    </row>
    <row r="1131" spans="22:26" x14ac:dyDescent="0.25">
      <c r="V1131"/>
      <c r="Y1131"/>
      <c r="Z1131"/>
    </row>
    <row r="1132" spans="22:26" x14ac:dyDescent="0.25">
      <c r="V1132"/>
      <c r="Y1132"/>
      <c r="Z1132"/>
    </row>
    <row r="1133" spans="22:26" x14ac:dyDescent="0.25">
      <c r="V1133"/>
      <c r="Y1133"/>
      <c r="Z1133"/>
    </row>
    <row r="1134" spans="22:26" x14ac:dyDescent="0.25">
      <c r="V1134"/>
      <c r="Y1134"/>
      <c r="Z1134"/>
    </row>
    <row r="1135" spans="22:26" x14ac:dyDescent="0.25">
      <c r="V1135"/>
      <c r="Y1135"/>
      <c r="Z1135"/>
    </row>
    <row r="1136" spans="22:26" x14ac:dyDescent="0.25">
      <c r="V1136"/>
      <c r="Y1136"/>
      <c r="Z1136"/>
    </row>
    <row r="1137" spans="22:26" x14ac:dyDescent="0.25">
      <c r="V1137"/>
      <c r="Y1137"/>
      <c r="Z1137"/>
    </row>
    <row r="1138" spans="22:26" x14ac:dyDescent="0.25">
      <c r="V1138"/>
      <c r="Y1138"/>
      <c r="Z1138"/>
    </row>
    <row r="1139" spans="22:26" x14ac:dyDescent="0.25">
      <c r="V1139"/>
      <c r="Y1139"/>
      <c r="Z1139"/>
    </row>
    <row r="1140" spans="22:26" x14ac:dyDescent="0.25">
      <c r="V1140"/>
      <c r="Y1140"/>
      <c r="Z1140"/>
    </row>
    <row r="1141" spans="22:26" x14ac:dyDescent="0.25">
      <c r="V1141"/>
      <c r="Y1141"/>
      <c r="Z1141"/>
    </row>
    <row r="1142" spans="22:26" x14ac:dyDescent="0.25">
      <c r="V1142"/>
      <c r="Y1142"/>
      <c r="Z1142"/>
    </row>
    <row r="1143" spans="22:26" x14ac:dyDescent="0.25">
      <c r="V1143"/>
      <c r="Y1143"/>
      <c r="Z1143"/>
    </row>
    <row r="1144" spans="22:26" x14ac:dyDescent="0.25">
      <c r="V1144"/>
      <c r="Y1144"/>
      <c r="Z1144"/>
    </row>
    <row r="1145" spans="22:26" x14ac:dyDescent="0.25">
      <c r="V1145"/>
      <c r="Y1145"/>
      <c r="Z1145"/>
    </row>
    <row r="1146" spans="22:26" x14ac:dyDescent="0.25">
      <c r="V1146"/>
      <c r="Y1146"/>
      <c r="Z1146"/>
    </row>
    <row r="1147" spans="22:26" x14ac:dyDescent="0.25">
      <c r="V1147"/>
      <c r="Y1147"/>
      <c r="Z1147"/>
    </row>
    <row r="1148" spans="22:26" x14ac:dyDescent="0.25">
      <c r="V1148"/>
      <c r="Y1148"/>
      <c r="Z1148"/>
    </row>
    <row r="1149" spans="22:26" x14ac:dyDescent="0.25">
      <c r="V1149"/>
      <c r="Y1149"/>
      <c r="Z1149"/>
    </row>
    <row r="1150" spans="22:26" x14ac:dyDescent="0.25">
      <c r="V1150"/>
      <c r="Y1150"/>
      <c r="Z1150"/>
    </row>
    <row r="1151" spans="22:26" x14ac:dyDescent="0.25">
      <c r="V1151"/>
      <c r="Y1151"/>
      <c r="Z1151"/>
    </row>
    <row r="1152" spans="22:26" x14ac:dyDescent="0.25">
      <c r="V1152"/>
      <c r="Y1152"/>
      <c r="Z1152"/>
    </row>
    <row r="1153" spans="22:26" x14ac:dyDescent="0.25">
      <c r="V1153"/>
      <c r="Y1153"/>
      <c r="Z1153"/>
    </row>
    <row r="1154" spans="22:26" x14ac:dyDescent="0.25">
      <c r="V1154"/>
      <c r="Y1154"/>
      <c r="Z1154"/>
    </row>
    <row r="1155" spans="22:26" x14ac:dyDescent="0.25">
      <c r="V1155"/>
      <c r="Y1155"/>
      <c r="Z1155"/>
    </row>
    <row r="1156" spans="22:26" x14ac:dyDescent="0.25">
      <c r="V1156"/>
      <c r="Y1156"/>
      <c r="Z1156"/>
    </row>
    <row r="1157" spans="22:26" x14ac:dyDescent="0.25">
      <c r="V1157"/>
      <c r="Y1157"/>
      <c r="Z1157"/>
    </row>
    <row r="1158" spans="22:26" x14ac:dyDescent="0.25">
      <c r="V1158"/>
      <c r="Y1158"/>
      <c r="Z1158"/>
    </row>
    <row r="1159" spans="22:26" x14ac:dyDescent="0.25">
      <c r="V1159"/>
      <c r="Y1159"/>
      <c r="Z1159"/>
    </row>
    <row r="1160" spans="22:26" x14ac:dyDescent="0.25">
      <c r="V1160"/>
      <c r="Y1160"/>
      <c r="Z1160"/>
    </row>
    <row r="1161" spans="22:26" x14ac:dyDescent="0.25">
      <c r="V1161"/>
      <c r="Y1161"/>
      <c r="Z1161"/>
    </row>
    <row r="1162" spans="22:26" x14ac:dyDescent="0.25">
      <c r="V1162"/>
      <c r="Y1162"/>
      <c r="Z1162"/>
    </row>
    <row r="1163" spans="22:26" x14ac:dyDescent="0.25">
      <c r="V1163"/>
      <c r="Y1163"/>
      <c r="Z1163"/>
    </row>
    <row r="1164" spans="22:26" x14ac:dyDescent="0.25">
      <c r="V1164"/>
      <c r="Y1164"/>
      <c r="Z1164"/>
    </row>
    <row r="1165" spans="22:26" x14ac:dyDescent="0.25">
      <c r="V1165"/>
      <c r="Y1165"/>
      <c r="Z1165"/>
    </row>
    <row r="1166" spans="22:26" x14ac:dyDescent="0.25">
      <c r="V1166"/>
      <c r="Y1166"/>
      <c r="Z1166"/>
    </row>
    <row r="1167" spans="22:26" x14ac:dyDescent="0.25">
      <c r="V1167"/>
      <c r="Y1167"/>
      <c r="Z1167"/>
    </row>
    <row r="1168" spans="22:26" x14ac:dyDescent="0.25">
      <c r="V1168"/>
      <c r="Y1168"/>
      <c r="Z1168"/>
    </row>
    <row r="1169" spans="22:26" x14ac:dyDescent="0.25">
      <c r="V1169"/>
      <c r="Y1169"/>
      <c r="Z1169"/>
    </row>
    <row r="1170" spans="22:26" x14ac:dyDescent="0.25">
      <c r="V1170"/>
      <c r="Y1170"/>
      <c r="Z1170"/>
    </row>
    <row r="1171" spans="22:26" x14ac:dyDescent="0.25">
      <c r="V1171"/>
      <c r="Y1171"/>
      <c r="Z1171"/>
    </row>
    <row r="1172" spans="22:26" x14ac:dyDescent="0.25">
      <c r="V1172"/>
      <c r="Y1172"/>
      <c r="Z1172"/>
    </row>
    <row r="1173" spans="22:26" x14ac:dyDescent="0.25">
      <c r="V1173"/>
      <c r="Y1173"/>
      <c r="Z1173"/>
    </row>
    <row r="1174" spans="22:26" x14ac:dyDescent="0.25">
      <c r="V1174"/>
      <c r="Y1174"/>
      <c r="Z1174"/>
    </row>
    <row r="1175" spans="22:26" x14ac:dyDescent="0.25">
      <c r="V1175"/>
      <c r="Y1175"/>
      <c r="Z1175"/>
    </row>
    <row r="1176" spans="22:26" x14ac:dyDescent="0.25">
      <c r="V1176"/>
      <c r="Y1176"/>
      <c r="Z1176"/>
    </row>
    <row r="1177" spans="22:26" x14ac:dyDescent="0.25">
      <c r="V1177"/>
      <c r="Y1177"/>
      <c r="Z1177"/>
    </row>
    <row r="1178" spans="22:26" x14ac:dyDescent="0.25">
      <c r="V1178"/>
      <c r="Y1178"/>
      <c r="Z1178"/>
    </row>
    <row r="1179" spans="22:26" x14ac:dyDescent="0.25">
      <c r="V1179"/>
      <c r="Y1179"/>
      <c r="Z1179"/>
    </row>
    <row r="1180" spans="22:26" x14ac:dyDescent="0.25">
      <c r="V1180"/>
      <c r="Y1180"/>
      <c r="Z1180"/>
    </row>
    <row r="1181" spans="22:26" x14ac:dyDescent="0.25">
      <c r="V1181"/>
      <c r="Y1181"/>
      <c r="Z1181"/>
    </row>
    <row r="1182" spans="22:26" x14ac:dyDescent="0.25">
      <c r="V1182"/>
      <c r="Y1182"/>
      <c r="Z1182"/>
    </row>
    <row r="1183" spans="22:26" x14ac:dyDescent="0.25">
      <c r="V1183"/>
      <c r="Y1183"/>
      <c r="Z1183"/>
    </row>
    <row r="1184" spans="22:26" x14ac:dyDescent="0.25">
      <c r="V1184"/>
      <c r="Y1184"/>
      <c r="Z1184"/>
    </row>
    <row r="1185" spans="22:26" x14ac:dyDescent="0.25">
      <c r="V1185"/>
      <c r="Y1185"/>
      <c r="Z1185"/>
    </row>
    <row r="1186" spans="22:26" x14ac:dyDescent="0.25">
      <c r="V1186"/>
      <c r="Y1186"/>
      <c r="Z1186"/>
    </row>
    <row r="1187" spans="22:26" x14ac:dyDescent="0.25">
      <c r="V1187"/>
      <c r="Y1187"/>
      <c r="Z1187"/>
    </row>
    <row r="1188" spans="22:26" x14ac:dyDescent="0.25">
      <c r="V1188"/>
      <c r="Y1188"/>
      <c r="Z1188"/>
    </row>
    <row r="1189" spans="22:26" x14ac:dyDescent="0.25">
      <c r="V1189"/>
      <c r="Y1189"/>
      <c r="Z1189"/>
    </row>
    <row r="1190" spans="22:26" x14ac:dyDescent="0.25">
      <c r="V1190"/>
      <c r="Y1190"/>
      <c r="Z1190"/>
    </row>
    <row r="1191" spans="22:26" x14ac:dyDescent="0.25">
      <c r="V1191"/>
      <c r="Y1191"/>
      <c r="Z1191"/>
    </row>
    <row r="1192" spans="22:26" x14ac:dyDescent="0.25">
      <c r="V1192"/>
      <c r="Y1192"/>
      <c r="Z1192"/>
    </row>
    <row r="1193" spans="22:26" x14ac:dyDescent="0.25">
      <c r="V1193"/>
      <c r="Y1193"/>
      <c r="Z1193"/>
    </row>
    <row r="1194" spans="22:26" x14ac:dyDescent="0.25">
      <c r="V1194"/>
      <c r="Y1194"/>
      <c r="Z1194"/>
    </row>
    <row r="1195" spans="22:26" x14ac:dyDescent="0.25">
      <c r="V1195"/>
      <c r="Y1195"/>
      <c r="Z1195"/>
    </row>
    <row r="1196" spans="22:26" x14ac:dyDescent="0.25">
      <c r="V1196"/>
      <c r="Y1196"/>
      <c r="Z1196"/>
    </row>
    <row r="1197" spans="22:26" x14ac:dyDescent="0.25">
      <c r="V1197"/>
      <c r="Y1197"/>
      <c r="Z1197"/>
    </row>
    <row r="1198" spans="22:26" x14ac:dyDescent="0.25">
      <c r="V1198"/>
      <c r="Y1198"/>
      <c r="Z1198"/>
    </row>
    <row r="1199" spans="22:26" x14ac:dyDescent="0.25">
      <c r="V1199"/>
      <c r="Y1199"/>
      <c r="Z1199"/>
    </row>
    <row r="1200" spans="22:26" x14ac:dyDescent="0.25">
      <c r="V1200"/>
      <c r="Y1200"/>
      <c r="Z1200"/>
    </row>
    <row r="1201" spans="22:26" x14ac:dyDescent="0.25">
      <c r="V1201"/>
      <c r="Y1201"/>
      <c r="Z1201"/>
    </row>
    <row r="1202" spans="22:26" x14ac:dyDescent="0.25">
      <c r="V1202"/>
      <c r="Y1202"/>
      <c r="Z1202"/>
    </row>
    <row r="1203" spans="22:26" x14ac:dyDescent="0.25">
      <c r="V1203"/>
      <c r="Y1203"/>
      <c r="Z1203"/>
    </row>
    <row r="1204" spans="22:26" x14ac:dyDescent="0.25">
      <c r="V1204"/>
      <c r="Y1204"/>
      <c r="Z1204"/>
    </row>
    <row r="1205" spans="22:26" x14ac:dyDescent="0.25">
      <c r="V1205"/>
      <c r="Y1205"/>
      <c r="Z1205"/>
    </row>
    <row r="1206" spans="22:26" x14ac:dyDescent="0.25">
      <c r="V1206"/>
      <c r="Y1206"/>
      <c r="Z1206"/>
    </row>
    <row r="1207" spans="22:26" x14ac:dyDescent="0.25">
      <c r="V1207"/>
      <c r="Y1207"/>
      <c r="Z1207"/>
    </row>
    <row r="1208" spans="22:26" x14ac:dyDescent="0.25">
      <c r="V1208"/>
      <c r="Y1208"/>
      <c r="Z1208"/>
    </row>
    <row r="1209" spans="22:26" x14ac:dyDescent="0.25">
      <c r="V1209"/>
      <c r="Y1209"/>
      <c r="Z1209"/>
    </row>
    <row r="1210" spans="22:26" x14ac:dyDescent="0.25">
      <c r="V1210"/>
      <c r="Y1210"/>
      <c r="Z1210"/>
    </row>
    <row r="1211" spans="22:26" x14ac:dyDescent="0.25">
      <c r="V1211"/>
      <c r="Y1211"/>
      <c r="Z1211"/>
    </row>
    <row r="1212" spans="22:26" x14ac:dyDescent="0.25">
      <c r="V1212"/>
      <c r="Y1212"/>
      <c r="Z1212"/>
    </row>
    <row r="1213" spans="22:26" x14ac:dyDescent="0.25">
      <c r="V1213"/>
      <c r="Y1213"/>
      <c r="Z1213"/>
    </row>
    <row r="1214" spans="22:26" x14ac:dyDescent="0.25">
      <c r="V1214"/>
      <c r="Y1214"/>
      <c r="Z1214"/>
    </row>
    <row r="1215" spans="22:26" x14ac:dyDescent="0.25">
      <c r="V1215"/>
      <c r="Y1215"/>
      <c r="Z1215"/>
    </row>
    <row r="1216" spans="22:26" x14ac:dyDescent="0.25">
      <c r="V1216"/>
      <c r="Y1216"/>
      <c r="Z1216"/>
    </row>
    <row r="1217" spans="22:26" x14ac:dyDescent="0.25">
      <c r="V1217"/>
      <c r="Y1217"/>
      <c r="Z1217"/>
    </row>
    <row r="1218" spans="22:26" x14ac:dyDescent="0.25">
      <c r="V1218"/>
      <c r="Y1218"/>
      <c r="Z1218"/>
    </row>
    <row r="1219" spans="22:26" x14ac:dyDescent="0.25">
      <c r="V1219"/>
      <c r="Y1219"/>
      <c r="Z1219"/>
    </row>
    <row r="1220" spans="22:26" x14ac:dyDescent="0.25">
      <c r="V1220"/>
      <c r="Y1220"/>
      <c r="Z1220"/>
    </row>
    <row r="1221" spans="22:26" x14ac:dyDescent="0.25">
      <c r="V1221"/>
      <c r="Y1221"/>
      <c r="Z1221"/>
    </row>
    <row r="1222" spans="22:26" x14ac:dyDescent="0.25">
      <c r="V1222"/>
      <c r="Y1222"/>
      <c r="Z1222"/>
    </row>
    <row r="1223" spans="22:26" x14ac:dyDescent="0.25">
      <c r="V1223"/>
      <c r="Y1223"/>
      <c r="Z1223"/>
    </row>
    <row r="1224" spans="22:26" x14ac:dyDescent="0.25">
      <c r="V1224"/>
      <c r="Y1224"/>
      <c r="Z1224"/>
    </row>
    <row r="1225" spans="22:26" x14ac:dyDescent="0.25">
      <c r="V1225"/>
      <c r="Y1225"/>
      <c r="Z1225"/>
    </row>
    <row r="1226" spans="22:26" x14ac:dyDescent="0.25">
      <c r="V1226"/>
      <c r="Y1226"/>
      <c r="Z1226"/>
    </row>
    <row r="1227" spans="22:26" x14ac:dyDescent="0.25">
      <c r="V1227"/>
      <c r="Y1227"/>
      <c r="Z1227"/>
    </row>
    <row r="1228" spans="22:26" x14ac:dyDescent="0.25">
      <c r="V1228"/>
      <c r="Y1228"/>
      <c r="Z1228"/>
    </row>
    <row r="1229" spans="22:26" x14ac:dyDescent="0.25">
      <c r="V1229"/>
      <c r="Y1229"/>
      <c r="Z1229"/>
    </row>
    <row r="1230" spans="22:26" x14ac:dyDescent="0.25">
      <c r="V1230"/>
      <c r="Y1230"/>
      <c r="Z1230"/>
    </row>
    <row r="1231" spans="22:26" x14ac:dyDescent="0.25">
      <c r="V1231"/>
      <c r="Y1231"/>
      <c r="Z1231"/>
    </row>
    <row r="1232" spans="22:26" x14ac:dyDescent="0.25">
      <c r="V1232"/>
      <c r="Y1232"/>
      <c r="Z1232"/>
    </row>
    <row r="1233" spans="22:26" x14ac:dyDescent="0.25">
      <c r="V1233"/>
      <c r="Y1233"/>
      <c r="Z1233"/>
    </row>
    <row r="1234" spans="22:26" x14ac:dyDescent="0.25">
      <c r="V1234"/>
      <c r="Y1234"/>
      <c r="Z1234"/>
    </row>
    <row r="1235" spans="22:26" x14ac:dyDescent="0.25">
      <c r="V1235"/>
      <c r="Y1235"/>
      <c r="Z1235"/>
    </row>
    <row r="1236" spans="22:26" x14ac:dyDescent="0.25">
      <c r="V1236"/>
      <c r="Y1236"/>
      <c r="Z1236"/>
    </row>
    <row r="1237" spans="22:26" x14ac:dyDescent="0.25">
      <c r="V1237"/>
      <c r="Y1237"/>
      <c r="Z1237"/>
    </row>
    <row r="1238" spans="22:26" x14ac:dyDescent="0.25">
      <c r="V1238"/>
      <c r="Y1238"/>
      <c r="Z1238"/>
    </row>
    <row r="1239" spans="22:26" x14ac:dyDescent="0.25">
      <c r="V1239"/>
      <c r="Y1239"/>
      <c r="Z1239"/>
    </row>
    <row r="1240" spans="22:26" x14ac:dyDescent="0.25">
      <c r="V1240"/>
      <c r="Y1240"/>
      <c r="Z1240"/>
    </row>
    <row r="1241" spans="22:26" x14ac:dyDescent="0.25">
      <c r="V1241"/>
      <c r="Y1241"/>
      <c r="Z1241"/>
    </row>
    <row r="1242" spans="22:26" x14ac:dyDescent="0.25">
      <c r="V1242"/>
      <c r="Y1242"/>
      <c r="Z1242"/>
    </row>
    <row r="1243" spans="22:26" x14ac:dyDescent="0.25">
      <c r="V1243"/>
      <c r="Y1243"/>
      <c r="Z1243"/>
    </row>
    <row r="1244" spans="22:26" x14ac:dyDescent="0.25">
      <c r="V1244"/>
      <c r="Y1244"/>
      <c r="Z1244"/>
    </row>
    <row r="1245" spans="22:26" x14ac:dyDescent="0.25">
      <c r="V1245"/>
      <c r="Y1245"/>
      <c r="Z1245"/>
    </row>
    <row r="1246" spans="22:26" x14ac:dyDescent="0.25">
      <c r="V1246"/>
      <c r="Y1246"/>
      <c r="Z1246"/>
    </row>
    <row r="1247" spans="22:26" x14ac:dyDescent="0.25">
      <c r="V1247"/>
      <c r="Y1247"/>
      <c r="Z1247"/>
    </row>
    <row r="1248" spans="22:26" x14ac:dyDescent="0.25">
      <c r="V1248"/>
      <c r="Y1248"/>
      <c r="Z1248"/>
    </row>
    <row r="1249" spans="22:26" x14ac:dyDescent="0.25">
      <c r="V1249"/>
      <c r="Y1249"/>
      <c r="Z1249"/>
    </row>
    <row r="1250" spans="22:26" x14ac:dyDescent="0.25">
      <c r="V1250"/>
      <c r="Y1250"/>
      <c r="Z1250"/>
    </row>
    <row r="1251" spans="22:26" x14ac:dyDescent="0.25">
      <c r="V1251"/>
      <c r="Y1251"/>
      <c r="Z1251"/>
    </row>
    <row r="1252" spans="22:26" x14ac:dyDescent="0.25">
      <c r="V1252"/>
      <c r="Y1252"/>
      <c r="Z1252"/>
    </row>
    <row r="1253" spans="22:26" x14ac:dyDescent="0.25">
      <c r="V1253"/>
      <c r="Y1253"/>
      <c r="Z1253"/>
    </row>
    <row r="1254" spans="22:26" x14ac:dyDescent="0.25">
      <c r="V1254"/>
      <c r="Y1254"/>
      <c r="Z1254"/>
    </row>
    <row r="1255" spans="22:26" x14ac:dyDescent="0.25">
      <c r="V1255"/>
      <c r="Y1255"/>
      <c r="Z1255"/>
    </row>
    <row r="1256" spans="22:26" x14ac:dyDescent="0.25">
      <c r="V1256"/>
      <c r="Y1256"/>
      <c r="Z1256"/>
    </row>
    <row r="1257" spans="22:26" x14ac:dyDescent="0.25">
      <c r="V1257"/>
      <c r="Y1257"/>
      <c r="Z1257"/>
    </row>
    <row r="1258" spans="22:26" x14ac:dyDescent="0.25">
      <c r="V1258"/>
      <c r="Y1258"/>
      <c r="Z1258"/>
    </row>
    <row r="1259" spans="22:26" x14ac:dyDescent="0.25">
      <c r="V1259"/>
      <c r="Y1259"/>
      <c r="Z1259"/>
    </row>
    <row r="1260" spans="22:26" x14ac:dyDescent="0.25">
      <c r="V1260"/>
      <c r="Y1260"/>
      <c r="Z1260"/>
    </row>
    <row r="1261" spans="22:26" x14ac:dyDescent="0.25">
      <c r="V1261"/>
      <c r="Y1261"/>
      <c r="Z1261"/>
    </row>
    <row r="1262" spans="22:26" x14ac:dyDescent="0.25">
      <c r="V1262"/>
      <c r="Y1262"/>
      <c r="Z1262"/>
    </row>
    <row r="1263" spans="22:26" x14ac:dyDescent="0.25">
      <c r="V1263"/>
      <c r="Y1263"/>
      <c r="Z1263"/>
    </row>
    <row r="1264" spans="22:26" x14ac:dyDescent="0.25">
      <c r="V1264"/>
      <c r="Y1264"/>
      <c r="Z1264"/>
    </row>
    <row r="1265" spans="22:26" x14ac:dyDescent="0.25">
      <c r="V1265"/>
      <c r="Y1265"/>
      <c r="Z1265"/>
    </row>
    <row r="1266" spans="22:26" x14ac:dyDescent="0.25">
      <c r="V1266"/>
      <c r="Y1266"/>
      <c r="Z1266"/>
    </row>
    <row r="1267" spans="22:26" x14ac:dyDescent="0.25">
      <c r="V1267"/>
      <c r="Y1267"/>
      <c r="Z1267"/>
    </row>
    <row r="1268" spans="22:26" x14ac:dyDescent="0.25">
      <c r="V1268"/>
      <c r="Y1268"/>
      <c r="Z1268"/>
    </row>
    <row r="1269" spans="22:26" x14ac:dyDescent="0.25">
      <c r="V1269"/>
      <c r="Y1269"/>
      <c r="Z1269"/>
    </row>
    <row r="1270" spans="22:26" x14ac:dyDescent="0.25">
      <c r="V1270"/>
      <c r="Y1270"/>
      <c r="Z1270"/>
    </row>
    <row r="1271" spans="22:26" x14ac:dyDescent="0.25">
      <c r="V1271"/>
      <c r="Y1271"/>
      <c r="Z1271"/>
    </row>
    <row r="1272" spans="22:26" x14ac:dyDescent="0.25">
      <c r="V1272"/>
      <c r="Y1272"/>
      <c r="Z1272"/>
    </row>
    <row r="1273" spans="22:26" x14ac:dyDescent="0.25">
      <c r="V1273"/>
      <c r="Y1273"/>
      <c r="Z1273"/>
    </row>
    <row r="1274" spans="22:26" x14ac:dyDescent="0.25">
      <c r="V1274"/>
      <c r="Y1274"/>
      <c r="Z1274"/>
    </row>
    <row r="1275" spans="22:26" x14ac:dyDescent="0.25">
      <c r="V1275"/>
      <c r="Y1275"/>
      <c r="Z1275"/>
    </row>
    <row r="1276" spans="22:26" x14ac:dyDescent="0.25">
      <c r="V1276"/>
      <c r="Y1276"/>
      <c r="Z1276"/>
    </row>
    <row r="1277" spans="22:26" x14ac:dyDescent="0.25">
      <c r="V1277"/>
      <c r="Y1277"/>
      <c r="Z1277"/>
    </row>
    <row r="1278" spans="22:26" x14ac:dyDescent="0.25">
      <c r="V1278"/>
      <c r="Y1278"/>
      <c r="Z1278"/>
    </row>
    <row r="1279" spans="22:26" x14ac:dyDescent="0.25">
      <c r="V1279"/>
      <c r="Y1279"/>
      <c r="Z1279"/>
    </row>
    <row r="1280" spans="22:26" x14ac:dyDescent="0.25">
      <c r="V1280"/>
      <c r="Y1280"/>
      <c r="Z1280"/>
    </row>
    <row r="1281" spans="22:26" x14ac:dyDescent="0.25">
      <c r="V1281"/>
      <c r="Y1281"/>
      <c r="Z1281"/>
    </row>
    <row r="1282" spans="22:26" x14ac:dyDescent="0.25">
      <c r="V1282"/>
      <c r="Y1282"/>
      <c r="Z1282"/>
    </row>
    <row r="1283" spans="22:26" x14ac:dyDescent="0.25">
      <c r="V1283"/>
      <c r="Y1283"/>
      <c r="Z1283"/>
    </row>
    <row r="1284" spans="22:26" x14ac:dyDescent="0.25">
      <c r="V1284"/>
      <c r="Y1284"/>
      <c r="Z1284"/>
    </row>
    <row r="1285" spans="22:26" x14ac:dyDescent="0.25">
      <c r="V1285"/>
      <c r="Y1285"/>
      <c r="Z1285"/>
    </row>
    <row r="1286" spans="22:26" x14ac:dyDescent="0.25">
      <c r="V1286"/>
      <c r="Y1286"/>
      <c r="Z1286"/>
    </row>
    <row r="1287" spans="22:26" x14ac:dyDescent="0.25">
      <c r="V1287"/>
      <c r="Y1287"/>
      <c r="Z1287"/>
    </row>
    <row r="1288" spans="22:26" x14ac:dyDescent="0.25">
      <c r="V1288"/>
      <c r="Y1288"/>
      <c r="Z1288"/>
    </row>
    <row r="1289" spans="22:26" x14ac:dyDescent="0.25">
      <c r="V1289"/>
      <c r="Y1289"/>
      <c r="Z1289"/>
    </row>
    <row r="1290" spans="22:26" x14ac:dyDescent="0.25">
      <c r="V1290"/>
      <c r="Y1290"/>
      <c r="Z1290"/>
    </row>
    <row r="1291" spans="22:26" x14ac:dyDescent="0.25">
      <c r="V1291"/>
      <c r="Y1291"/>
      <c r="Z1291"/>
    </row>
    <row r="1292" spans="22:26" x14ac:dyDescent="0.25">
      <c r="V1292"/>
      <c r="Y1292"/>
      <c r="Z1292"/>
    </row>
    <row r="1293" spans="22:26" x14ac:dyDescent="0.25">
      <c r="V1293"/>
      <c r="Y1293"/>
      <c r="Z1293"/>
    </row>
    <row r="1294" spans="22:26" x14ac:dyDescent="0.25">
      <c r="V1294"/>
      <c r="Y1294"/>
      <c r="Z1294"/>
    </row>
    <row r="1295" spans="22:26" x14ac:dyDescent="0.25">
      <c r="V1295"/>
      <c r="Y1295"/>
      <c r="Z1295"/>
    </row>
    <row r="1296" spans="22:26" x14ac:dyDescent="0.25">
      <c r="V1296"/>
      <c r="Y1296"/>
      <c r="Z1296"/>
    </row>
    <row r="1297" spans="22:26" x14ac:dyDescent="0.25">
      <c r="V1297"/>
      <c r="Y1297"/>
      <c r="Z1297"/>
    </row>
    <row r="1298" spans="22:26" x14ac:dyDescent="0.25">
      <c r="V1298"/>
      <c r="Y1298"/>
      <c r="Z1298"/>
    </row>
    <row r="1299" spans="22:26" x14ac:dyDescent="0.25">
      <c r="V1299"/>
      <c r="Y1299"/>
      <c r="Z1299"/>
    </row>
    <row r="1300" spans="22:26" x14ac:dyDescent="0.25">
      <c r="V1300"/>
      <c r="Y1300"/>
      <c r="Z1300"/>
    </row>
    <row r="1301" spans="22:26" x14ac:dyDescent="0.25">
      <c r="V1301"/>
      <c r="Y1301"/>
      <c r="Z1301"/>
    </row>
    <row r="1302" spans="22:26" x14ac:dyDescent="0.25">
      <c r="V1302"/>
      <c r="Y1302"/>
      <c r="Z1302"/>
    </row>
    <row r="1303" spans="22:26" x14ac:dyDescent="0.25">
      <c r="V1303"/>
      <c r="Y1303"/>
      <c r="Z1303"/>
    </row>
    <row r="1304" spans="22:26" x14ac:dyDescent="0.25">
      <c r="V1304"/>
      <c r="Y1304"/>
      <c r="Z1304"/>
    </row>
    <row r="1305" spans="22:26" x14ac:dyDescent="0.25">
      <c r="V1305"/>
      <c r="Y1305"/>
      <c r="Z1305"/>
    </row>
    <row r="1306" spans="22:26" x14ac:dyDescent="0.25">
      <c r="V1306"/>
      <c r="Y1306"/>
      <c r="Z1306"/>
    </row>
    <row r="1307" spans="22:26" x14ac:dyDescent="0.25">
      <c r="V1307"/>
      <c r="Y1307"/>
      <c r="Z1307"/>
    </row>
    <row r="1308" spans="22:26" x14ac:dyDescent="0.25">
      <c r="V1308"/>
      <c r="Y1308"/>
      <c r="Z1308"/>
    </row>
    <row r="1309" spans="22:26" x14ac:dyDescent="0.25">
      <c r="V1309"/>
      <c r="Y1309"/>
      <c r="Z1309"/>
    </row>
    <row r="1310" spans="22:26" x14ac:dyDescent="0.25">
      <c r="V1310"/>
      <c r="Y1310"/>
      <c r="Z1310"/>
    </row>
    <row r="1311" spans="22:26" x14ac:dyDescent="0.25">
      <c r="V1311"/>
      <c r="Y1311"/>
      <c r="Z1311"/>
    </row>
    <row r="1312" spans="22:26" x14ac:dyDescent="0.25">
      <c r="V1312"/>
      <c r="Y1312"/>
      <c r="Z1312"/>
    </row>
    <row r="1313" spans="22:26" x14ac:dyDescent="0.25">
      <c r="V1313"/>
      <c r="Y1313"/>
      <c r="Z1313"/>
    </row>
    <row r="1314" spans="22:26" x14ac:dyDescent="0.25">
      <c r="V1314"/>
      <c r="Y1314"/>
      <c r="Z1314"/>
    </row>
    <row r="1315" spans="22:26" x14ac:dyDescent="0.25">
      <c r="V1315"/>
      <c r="Y1315"/>
      <c r="Z1315"/>
    </row>
    <row r="1316" spans="22:26" x14ac:dyDescent="0.25">
      <c r="V1316"/>
      <c r="Y1316"/>
      <c r="Z1316"/>
    </row>
    <row r="1317" spans="22:26" x14ac:dyDescent="0.25">
      <c r="V1317"/>
      <c r="Y1317"/>
      <c r="Z1317"/>
    </row>
    <row r="1318" spans="22:26" x14ac:dyDescent="0.25">
      <c r="V1318"/>
      <c r="Y1318"/>
      <c r="Z1318"/>
    </row>
    <row r="1319" spans="22:26" x14ac:dyDescent="0.25">
      <c r="V1319"/>
      <c r="Y1319"/>
      <c r="Z1319"/>
    </row>
    <row r="1320" spans="22:26" x14ac:dyDescent="0.25">
      <c r="V1320"/>
      <c r="Y1320"/>
      <c r="Z1320"/>
    </row>
    <row r="1321" spans="22:26" x14ac:dyDescent="0.25">
      <c r="V1321"/>
      <c r="Y1321"/>
      <c r="Z1321"/>
    </row>
    <row r="1322" spans="22:26" x14ac:dyDescent="0.25">
      <c r="V1322"/>
      <c r="Y1322"/>
      <c r="Z1322"/>
    </row>
    <row r="1323" spans="22:26" x14ac:dyDescent="0.25">
      <c r="V1323"/>
      <c r="Y1323"/>
      <c r="Z1323"/>
    </row>
    <row r="1324" spans="22:26" x14ac:dyDescent="0.25">
      <c r="V1324"/>
      <c r="Y1324"/>
      <c r="Z1324"/>
    </row>
    <row r="1325" spans="22:26" x14ac:dyDescent="0.25">
      <c r="V1325"/>
      <c r="Y1325"/>
      <c r="Z1325"/>
    </row>
    <row r="1326" spans="22:26" x14ac:dyDescent="0.25">
      <c r="V1326"/>
      <c r="Y1326"/>
      <c r="Z1326"/>
    </row>
    <row r="1327" spans="22:26" x14ac:dyDescent="0.25">
      <c r="V1327"/>
      <c r="Y1327"/>
      <c r="Z1327"/>
    </row>
    <row r="1328" spans="22:26" x14ac:dyDescent="0.25">
      <c r="V1328"/>
      <c r="Y1328"/>
      <c r="Z1328"/>
    </row>
    <row r="1329" spans="22:26" x14ac:dyDescent="0.25">
      <c r="V1329"/>
      <c r="Y1329"/>
      <c r="Z1329"/>
    </row>
    <row r="1330" spans="22:26" x14ac:dyDescent="0.25">
      <c r="V1330"/>
      <c r="Y1330"/>
      <c r="Z1330"/>
    </row>
    <row r="1331" spans="22:26" x14ac:dyDescent="0.25">
      <c r="V1331"/>
      <c r="Y1331"/>
      <c r="Z1331"/>
    </row>
    <row r="1332" spans="22:26" x14ac:dyDescent="0.25">
      <c r="V1332"/>
      <c r="Y1332"/>
      <c r="Z1332"/>
    </row>
    <row r="1333" spans="22:26" x14ac:dyDescent="0.25">
      <c r="V1333"/>
      <c r="Y1333"/>
      <c r="Z1333"/>
    </row>
    <row r="1334" spans="22:26" x14ac:dyDescent="0.25">
      <c r="V1334"/>
      <c r="Y1334"/>
      <c r="Z1334"/>
    </row>
    <row r="1335" spans="22:26" x14ac:dyDescent="0.25">
      <c r="V1335"/>
      <c r="Y1335"/>
      <c r="Z1335"/>
    </row>
    <row r="1336" spans="22:26" x14ac:dyDescent="0.25">
      <c r="V1336"/>
      <c r="Y1336"/>
      <c r="Z1336"/>
    </row>
    <row r="1337" spans="22:26" x14ac:dyDescent="0.25">
      <c r="V1337"/>
      <c r="Y1337"/>
      <c r="Z1337"/>
    </row>
    <row r="1338" spans="22:26" x14ac:dyDescent="0.25">
      <c r="V1338"/>
      <c r="Y1338"/>
      <c r="Z1338"/>
    </row>
    <row r="1339" spans="22:26" x14ac:dyDescent="0.25">
      <c r="V1339"/>
      <c r="Y1339"/>
      <c r="Z1339"/>
    </row>
    <row r="1340" spans="22:26" x14ac:dyDescent="0.25">
      <c r="V1340"/>
      <c r="Y1340"/>
      <c r="Z1340"/>
    </row>
    <row r="1341" spans="22:26" x14ac:dyDescent="0.25">
      <c r="V1341"/>
      <c r="Y1341"/>
      <c r="Z1341"/>
    </row>
    <row r="1342" spans="22:26" x14ac:dyDescent="0.25">
      <c r="V1342"/>
      <c r="Y1342"/>
      <c r="Z1342"/>
    </row>
    <row r="1343" spans="22:26" x14ac:dyDescent="0.25">
      <c r="V1343"/>
      <c r="Y1343"/>
      <c r="Z1343"/>
    </row>
    <row r="1344" spans="22:26" x14ac:dyDescent="0.25">
      <c r="V1344"/>
      <c r="Y1344"/>
      <c r="Z1344"/>
    </row>
    <row r="1345" spans="22:26" x14ac:dyDescent="0.25">
      <c r="V1345"/>
      <c r="Y1345"/>
      <c r="Z1345"/>
    </row>
    <row r="1346" spans="22:26" x14ac:dyDescent="0.25">
      <c r="V1346"/>
      <c r="Y1346"/>
      <c r="Z1346"/>
    </row>
    <row r="1347" spans="22:26" x14ac:dyDescent="0.25">
      <c r="V1347"/>
      <c r="Y1347"/>
      <c r="Z1347"/>
    </row>
    <row r="1348" spans="22:26" x14ac:dyDescent="0.25">
      <c r="V1348"/>
      <c r="Y1348"/>
      <c r="Z1348"/>
    </row>
    <row r="1349" spans="22:26" x14ac:dyDescent="0.25">
      <c r="V1349"/>
      <c r="Y1349"/>
      <c r="Z1349"/>
    </row>
    <row r="1350" spans="22:26" x14ac:dyDescent="0.25">
      <c r="V1350"/>
      <c r="Y1350"/>
      <c r="Z1350"/>
    </row>
    <row r="1351" spans="22:26" x14ac:dyDescent="0.25">
      <c r="V1351"/>
      <c r="Y1351"/>
      <c r="Z1351"/>
    </row>
    <row r="1352" spans="22:26" x14ac:dyDescent="0.25">
      <c r="V1352"/>
      <c r="Y1352"/>
      <c r="Z1352"/>
    </row>
    <row r="1353" spans="22:26" x14ac:dyDescent="0.25">
      <c r="V1353"/>
      <c r="Y1353"/>
      <c r="Z1353"/>
    </row>
    <row r="1354" spans="22:26" x14ac:dyDescent="0.25">
      <c r="V1354"/>
      <c r="Y1354"/>
      <c r="Z1354"/>
    </row>
    <row r="1355" spans="22:26" x14ac:dyDescent="0.25">
      <c r="V1355"/>
      <c r="Y1355"/>
      <c r="Z1355"/>
    </row>
    <row r="1356" spans="22:26" x14ac:dyDescent="0.25">
      <c r="V1356"/>
      <c r="Y1356"/>
      <c r="Z1356"/>
    </row>
    <row r="1357" spans="22:26" x14ac:dyDescent="0.25">
      <c r="V1357"/>
      <c r="Y1357"/>
      <c r="Z1357"/>
    </row>
    <row r="1358" spans="22:26" x14ac:dyDescent="0.25">
      <c r="V1358"/>
      <c r="Y1358"/>
      <c r="Z1358"/>
    </row>
    <row r="1359" spans="22:26" x14ac:dyDescent="0.25">
      <c r="V1359"/>
      <c r="Y1359"/>
      <c r="Z1359"/>
    </row>
    <row r="1360" spans="22:26" x14ac:dyDescent="0.25">
      <c r="V1360"/>
      <c r="Y1360"/>
      <c r="Z1360"/>
    </row>
    <row r="1361" spans="22:26" x14ac:dyDescent="0.25">
      <c r="V1361"/>
      <c r="Y1361"/>
      <c r="Z1361"/>
    </row>
    <row r="1362" spans="22:26" x14ac:dyDescent="0.25">
      <c r="V1362"/>
      <c r="Y1362"/>
      <c r="Z1362"/>
    </row>
    <row r="1363" spans="22:26" x14ac:dyDescent="0.25">
      <c r="V1363"/>
      <c r="Y1363"/>
      <c r="Z1363"/>
    </row>
    <row r="1364" spans="22:26" x14ac:dyDescent="0.25">
      <c r="V1364"/>
      <c r="Y1364"/>
      <c r="Z1364"/>
    </row>
    <row r="1365" spans="22:26" x14ac:dyDescent="0.25">
      <c r="V1365"/>
      <c r="Y1365"/>
      <c r="Z1365"/>
    </row>
    <row r="1366" spans="22:26" x14ac:dyDescent="0.25">
      <c r="V1366"/>
      <c r="Y1366"/>
      <c r="Z1366"/>
    </row>
    <row r="1367" spans="22:26" x14ac:dyDescent="0.25">
      <c r="V1367"/>
      <c r="Y1367"/>
      <c r="Z1367"/>
    </row>
    <row r="1368" spans="22:26" x14ac:dyDescent="0.25">
      <c r="V1368"/>
      <c r="Y1368"/>
      <c r="Z1368"/>
    </row>
    <row r="1369" spans="22:26" x14ac:dyDescent="0.25">
      <c r="V1369"/>
      <c r="Y1369"/>
      <c r="Z1369"/>
    </row>
    <row r="1370" spans="22:26" x14ac:dyDescent="0.25">
      <c r="V1370"/>
      <c r="Y1370"/>
      <c r="Z1370"/>
    </row>
    <row r="1371" spans="22:26" x14ac:dyDescent="0.25">
      <c r="V1371"/>
      <c r="Y1371"/>
      <c r="Z1371"/>
    </row>
    <row r="1372" spans="22:26" x14ac:dyDescent="0.25">
      <c r="V1372"/>
      <c r="Y1372"/>
      <c r="Z1372"/>
    </row>
    <row r="1373" spans="22:26" x14ac:dyDescent="0.25">
      <c r="V1373"/>
      <c r="Y1373"/>
      <c r="Z1373"/>
    </row>
    <row r="1374" spans="22:26" x14ac:dyDescent="0.25">
      <c r="V1374"/>
      <c r="Y1374"/>
      <c r="Z1374"/>
    </row>
    <row r="1375" spans="22:26" x14ac:dyDescent="0.25">
      <c r="V1375"/>
      <c r="Y1375"/>
      <c r="Z1375"/>
    </row>
    <row r="1376" spans="22:26" x14ac:dyDescent="0.25">
      <c r="V1376"/>
      <c r="Y1376"/>
      <c r="Z1376"/>
    </row>
    <row r="1377" spans="22:26" x14ac:dyDescent="0.25">
      <c r="V1377"/>
      <c r="Y1377"/>
      <c r="Z1377"/>
    </row>
    <row r="1378" spans="22:26" x14ac:dyDescent="0.25">
      <c r="V1378"/>
      <c r="Y1378"/>
      <c r="Z1378"/>
    </row>
    <row r="1379" spans="22:26" x14ac:dyDescent="0.25">
      <c r="V1379"/>
      <c r="Y1379"/>
      <c r="Z1379"/>
    </row>
    <row r="1380" spans="22:26" x14ac:dyDescent="0.25">
      <c r="V1380"/>
      <c r="Y1380"/>
      <c r="Z1380"/>
    </row>
    <row r="1381" spans="22:26" x14ac:dyDescent="0.25">
      <c r="V1381"/>
      <c r="Y1381"/>
      <c r="Z1381"/>
    </row>
    <row r="1382" spans="22:26" x14ac:dyDescent="0.25">
      <c r="V1382"/>
      <c r="Y1382"/>
      <c r="Z1382"/>
    </row>
    <row r="1383" spans="22:26" x14ac:dyDescent="0.25">
      <c r="V1383"/>
      <c r="Y1383"/>
      <c r="Z1383"/>
    </row>
    <row r="1384" spans="22:26" x14ac:dyDescent="0.25">
      <c r="V1384"/>
      <c r="Y1384"/>
      <c r="Z1384"/>
    </row>
    <row r="1385" spans="22:26" x14ac:dyDescent="0.25">
      <c r="V1385"/>
      <c r="Y1385"/>
      <c r="Z1385"/>
    </row>
    <row r="1386" spans="22:26" x14ac:dyDescent="0.25">
      <c r="V1386"/>
      <c r="Y1386"/>
      <c r="Z1386"/>
    </row>
    <row r="1387" spans="22:26" x14ac:dyDescent="0.25">
      <c r="V1387"/>
      <c r="Y1387"/>
      <c r="Z1387"/>
    </row>
    <row r="1388" spans="22:26" x14ac:dyDescent="0.25">
      <c r="V1388"/>
      <c r="Y1388"/>
      <c r="Z1388"/>
    </row>
    <row r="1389" spans="22:26" x14ac:dyDescent="0.25">
      <c r="V1389"/>
      <c r="Y1389"/>
      <c r="Z1389"/>
    </row>
    <row r="1390" spans="22:26" x14ac:dyDescent="0.25">
      <c r="V1390"/>
      <c r="Y1390"/>
      <c r="Z1390"/>
    </row>
    <row r="1391" spans="22:26" x14ac:dyDescent="0.25">
      <c r="V1391"/>
      <c r="Y1391"/>
      <c r="Z1391"/>
    </row>
    <row r="1392" spans="22:26" x14ac:dyDescent="0.25">
      <c r="V1392"/>
      <c r="Y1392"/>
      <c r="Z1392"/>
    </row>
    <row r="1393" spans="22:26" x14ac:dyDescent="0.25">
      <c r="V1393"/>
      <c r="Y1393"/>
      <c r="Z1393"/>
    </row>
    <row r="1394" spans="22:26" x14ac:dyDescent="0.25">
      <c r="V1394"/>
      <c r="Y1394"/>
      <c r="Z1394"/>
    </row>
    <row r="1395" spans="22:26" x14ac:dyDescent="0.25">
      <c r="V1395"/>
      <c r="Y1395"/>
      <c r="Z1395"/>
    </row>
    <row r="1396" spans="22:26" x14ac:dyDescent="0.25">
      <c r="V1396"/>
      <c r="Y1396"/>
      <c r="Z1396"/>
    </row>
    <row r="1397" spans="22:26" x14ac:dyDescent="0.25">
      <c r="V1397"/>
      <c r="Y1397"/>
      <c r="Z1397"/>
    </row>
    <row r="1398" spans="22:26" x14ac:dyDescent="0.25">
      <c r="V1398"/>
      <c r="Y1398"/>
      <c r="Z1398"/>
    </row>
    <row r="1399" spans="22:26" x14ac:dyDescent="0.25">
      <c r="V1399"/>
      <c r="Y1399"/>
      <c r="Z1399"/>
    </row>
    <row r="1400" spans="22:26" x14ac:dyDescent="0.25">
      <c r="V1400"/>
      <c r="Y1400"/>
      <c r="Z1400"/>
    </row>
    <row r="1401" spans="22:26" x14ac:dyDescent="0.25">
      <c r="V1401"/>
      <c r="Y1401"/>
      <c r="Z1401"/>
    </row>
    <row r="1402" spans="22:26" x14ac:dyDescent="0.25">
      <c r="V1402"/>
      <c r="Y1402"/>
      <c r="Z1402"/>
    </row>
    <row r="1403" spans="22:26" x14ac:dyDescent="0.25">
      <c r="V1403"/>
      <c r="Y1403"/>
      <c r="Z1403"/>
    </row>
    <row r="1404" spans="22:26" x14ac:dyDescent="0.25">
      <c r="V1404"/>
      <c r="Y1404"/>
      <c r="Z1404"/>
    </row>
    <row r="1405" spans="22:26" x14ac:dyDescent="0.25">
      <c r="V1405"/>
      <c r="Z1405"/>
    </row>
    <row r="1406" spans="22:26" x14ac:dyDescent="0.25">
      <c r="V1406"/>
      <c r="Z1406"/>
    </row>
    <row r="1407" spans="22:26" x14ac:dyDescent="0.25">
      <c r="V1407"/>
      <c r="Z1407"/>
    </row>
    <row r="1408" spans="22:26" x14ac:dyDescent="0.25">
      <c r="V1408"/>
      <c r="Z1408"/>
    </row>
    <row r="1409" spans="22:26" x14ac:dyDescent="0.25">
      <c r="V1409"/>
      <c r="Z1409"/>
    </row>
    <row r="1410" spans="22:26" x14ac:dyDescent="0.25">
      <c r="V1410"/>
      <c r="Z1410"/>
    </row>
    <row r="1411" spans="22:26" x14ac:dyDescent="0.25">
      <c r="V1411"/>
      <c r="Z1411"/>
    </row>
    <row r="1412" spans="22:26" x14ac:dyDescent="0.25">
      <c r="V1412"/>
      <c r="Z1412"/>
    </row>
    <row r="1413" spans="22:26" x14ac:dyDescent="0.25">
      <c r="V1413"/>
      <c r="Z1413"/>
    </row>
    <row r="1414" spans="22:26" x14ac:dyDescent="0.25">
      <c r="V1414"/>
      <c r="Z1414"/>
    </row>
    <row r="1415" spans="22:26" x14ac:dyDescent="0.25">
      <c r="V1415"/>
      <c r="Z1415"/>
    </row>
    <row r="1416" spans="22:26" x14ac:dyDescent="0.25">
      <c r="V1416"/>
    </row>
    <row r="1417" spans="22:26" x14ac:dyDescent="0.25">
      <c r="V1417"/>
    </row>
    <row r="1418" spans="22:26" x14ac:dyDescent="0.25">
      <c r="V1418"/>
    </row>
    <row r="1419" spans="22:26" x14ac:dyDescent="0.25">
      <c r="V1419"/>
    </row>
    <row r="1420" spans="22:26" x14ac:dyDescent="0.25">
      <c r="V1420"/>
    </row>
    <row r="1421" spans="22:26" x14ac:dyDescent="0.25">
      <c r="V1421"/>
    </row>
    <row r="1422" spans="22:26" x14ac:dyDescent="0.25">
      <c r="V1422"/>
    </row>
    <row r="1423" spans="22:26" x14ac:dyDescent="0.25">
      <c r="V1423"/>
    </row>
    <row r="1424" spans="22:26" x14ac:dyDescent="0.25">
      <c r="V1424"/>
    </row>
    <row r="1425" spans="22:22" x14ac:dyDescent="0.25">
      <c r="V1425"/>
    </row>
    <row r="1426" spans="22:22" x14ac:dyDescent="0.25">
      <c r="V1426"/>
    </row>
    <row r="1427" spans="22:22" x14ac:dyDescent="0.25">
      <c r="V1427"/>
    </row>
    <row r="1428" spans="22:22" x14ac:dyDescent="0.25">
      <c r="V1428"/>
    </row>
    <row r="1429" spans="22:22" x14ac:dyDescent="0.25">
      <c r="V1429"/>
    </row>
    <row r="1430" spans="22:22" x14ac:dyDescent="0.25">
      <c r="V1430"/>
    </row>
    <row r="1431" spans="22:22" x14ac:dyDescent="0.25">
      <c r="V1431"/>
    </row>
    <row r="1432" spans="22:22" x14ac:dyDescent="0.25">
      <c r="V1432"/>
    </row>
    <row r="1433" spans="22:22" x14ac:dyDescent="0.25">
      <c r="V1433"/>
    </row>
    <row r="1434" spans="22:22" x14ac:dyDescent="0.25">
      <c r="V1434"/>
    </row>
    <row r="1435" spans="22:22" x14ac:dyDescent="0.25">
      <c r="V1435"/>
    </row>
    <row r="1436" spans="22:22" x14ac:dyDescent="0.25">
      <c r="V1436"/>
    </row>
    <row r="1437" spans="22:22" x14ac:dyDescent="0.25">
      <c r="V1437"/>
    </row>
    <row r="1438" spans="22:22" x14ac:dyDescent="0.25">
      <c r="V1438"/>
    </row>
    <row r="1439" spans="22:22" x14ac:dyDescent="0.25">
      <c r="V1439"/>
    </row>
    <row r="1440" spans="22:22" x14ac:dyDescent="0.25">
      <c r="V1440"/>
    </row>
    <row r="1441" spans="22:22" x14ac:dyDescent="0.25">
      <c r="V1441"/>
    </row>
    <row r="1442" spans="22:22" x14ac:dyDescent="0.25">
      <c r="V1442"/>
    </row>
    <row r="1443" spans="22:22" x14ac:dyDescent="0.25">
      <c r="V1443"/>
    </row>
    <row r="1444" spans="22:22" x14ac:dyDescent="0.25">
      <c r="V1444"/>
    </row>
    <row r="1445" spans="22:22" x14ac:dyDescent="0.25">
      <c r="V1445"/>
    </row>
    <row r="1446" spans="22:22" x14ac:dyDescent="0.25">
      <c r="V1446"/>
    </row>
    <row r="1447" spans="22:22" x14ac:dyDescent="0.25">
      <c r="V1447"/>
    </row>
    <row r="1448" spans="22:22" x14ac:dyDescent="0.25">
      <c r="V1448"/>
    </row>
    <row r="1449" spans="22:22" x14ac:dyDescent="0.25">
      <c r="V1449"/>
    </row>
    <row r="1450" spans="22:22" x14ac:dyDescent="0.25">
      <c r="V1450"/>
    </row>
    <row r="1451" spans="22:22" x14ac:dyDescent="0.25">
      <c r="V1451"/>
    </row>
    <row r="1452" spans="22:22" x14ac:dyDescent="0.25">
      <c r="V1452"/>
    </row>
    <row r="1453" spans="22:22" x14ac:dyDescent="0.25">
      <c r="V1453"/>
    </row>
    <row r="1454" spans="22:22" x14ac:dyDescent="0.25">
      <c r="V1454"/>
    </row>
    <row r="1455" spans="22:22" x14ac:dyDescent="0.25">
      <c r="V1455"/>
    </row>
    <row r="1456" spans="22:22" x14ac:dyDescent="0.25">
      <c r="V1456"/>
    </row>
    <row r="1457" spans="22:22" x14ac:dyDescent="0.25">
      <c r="V1457"/>
    </row>
    <row r="1458" spans="22:22" x14ac:dyDescent="0.25">
      <c r="V1458"/>
    </row>
    <row r="1459" spans="22:22" x14ac:dyDescent="0.25">
      <c r="V1459"/>
    </row>
    <row r="1460" spans="22:22" x14ac:dyDescent="0.25">
      <c r="V1460"/>
    </row>
    <row r="1461" spans="22:22" x14ac:dyDescent="0.25">
      <c r="V1461"/>
    </row>
    <row r="1462" spans="22:22" x14ac:dyDescent="0.25">
      <c r="V1462"/>
    </row>
    <row r="1463" spans="22:22" x14ac:dyDescent="0.25">
      <c r="V1463"/>
    </row>
    <row r="1464" spans="22:22" x14ac:dyDescent="0.25">
      <c r="V1464"/>
    </row>
    <row r="1465" spans="22:22" x14ac:dyDescent="0.25">
      <c r="V1465"/>
    </row>
    <row r="1466" spans="22:22" x14ac:dyDescent="0.25">
      <c r="V1466"/>
    </row>
    <row r="1467" spans="22:22" x14ac:dyDescent="0.25">
      <c r="V1467"/>
    </row>
    <row r="1468" spans="22:22" x14ac:dyDescent="0.25">
      <c r="V1468"/>
    </row>
    <row r="1469" spans="22:22" x14ac:dyDescent="0.25">
      <c r="V1469"/>
    </row>
    <row r="1470" spans="22:22" x14ac:dyDescent="0.25">
      <c r="V1470"/>
    </row>
    <row r="1471" spans="22:22" x14ac:dyDescent="0.25">
      <c r="V1471"/>
    </row>
    <row r="1472" spans="22:22" x14ac:dyDescent="0.25">
      <c r="V1472"/>
    </row>
    <row r="1473" spans="22:22" x14ac:dyDescent="0.25">
      <c r="V1473"/>
    </row>
    <row r="1474" spans="22:22" x14ac:dyDescent="0.25">
      <c r="V1474"/>
    </row>
    <row r="1475" spans="22:22" x14ac:dyDescent="0.25">
      <c r="V1475"/>
    </row>
    <row r="1476" spans="22:22" x14ac:dyDescent="0.25">
      <c r="V1476"/>
    </row>
    <row r="1477" spans="22:22" x14ac:dyDescent="0.25">
      <c r="V1477"/>
    </row>
    <row r="1478" spans="22:22" x14ac:dyDescent="0.25">
      <c r="V1478"/>
    </row>
    <row r="1479" spans="22:22" x14ac:dyDescent="0.25">
      <c r="V1479"/>
    </row>
    <row r="1480" spans="22:22" x14ac:dyDescent="0.25">
      <c r="V1480"/>
    </row>
    <row r="1481" spans="22:22" x14ac:dyDescent="0.25">
      <c r="V1481"/>
    </row>
    <row r="1482" spans="22:22" x14ac:dyDescent="0.25">
      <c r="V1482"/>
    </row>
    <row r="1483" spans="22:22" x14ac:dyDescent="0.25">
      <c r="V1483"/>
    </row>
    <row r="1484" spans="22:22" x14ac:dyDescent="0.25">
      <c r="V1484"/>
    </row>
    <row r="1485" spans="22:22" x14ac:dyDescent="0.25">
      <c r="V1485"/>
    </row>
    <row r="1486" spans="22:22" x14ac:dyDescent="0.25">
      <c r="V1486"/>
    </row>
    <row r="1487" spans="22:22" x14ac:dyDescent="0.25">
      <c r="V1487"/>
    </row>
    <row r="1488" spans="22:22" x14ac:dyDescent="0.25">
      <c r="V1488"/>
    </row>
    <row r="1489" spans="22:22" x14ac:dyDescent="0.25">
      <c r="V1489"/>
    </row>
    <row r="1490" spans="22:22" x14ac:dyDescent="0.25">
      <c r="V1490"/>
    </row>
    <row r="1491" spans="22:22" x14ac:dyDescent="0.25">
      <c r="V1491"/>
    </row>
    <row r="1492" spans="22:22" x14ac:dyDescent="0.25">
      <c r="V1492"/>
    </row>
    <row r="1493" spans="22:22" x14ac:dyDescent="0.25">
      <c r="V1493"/>
    </row>
    <row r="1494" spans="22:22" x14ac:dyDescent="0.25">
      <c r="V1494"/>
    </row>
    <row r="1495" spans="22:22" x14ac:dyDescent="0.25">
      <c r="V1495"/>
    </row>
    <row r="1496" spans="22:22" x14ac:dyDescent="0.25">
      <c r="V1496"/>
    </row>
    <row r="1497" spans="22:22" x14ac:dyDescent="0.25">
      <c r="V1497"/>
    </row>
    <row r="1498" spans="22:22" x14ac:dyDescent="0.25">
      <c r="V1498"/>
    </row>
    <row r="1499" spans="22:22" x14ac:dyDescent="0.25">
      <c r="V1499"/>
    </row>
    <row r="1500" spans="22:22" x14ac:dyDescent="0.25">
      <c r="V1500"/>
    </row>
    <row r="1501" spans="22:22" x14ac:dyDescent="0.25">
      <c r="V1501"/>
    </row>
    <row r="1502" spans="22:22" x14ac:dyDescent="0.25">
      <c r="V1502"/>
    </row>
    <row r="1503" spans="22:22" x14ac:dyDescent="0.25">
      <c r="V1503"/>
    </row>
    <row r="1504" spans="22:22" x14ac:dyDescent="0.25">
      <c r="V1504"/>
    </row>
    <row r="1505" spans="22:22" x14ac:dyDescent="0.25">
      <c r="V1505"/>
    </row>
    <row r="1506" spans="22:22" x14ac:dyDescent="0.25">
      <c r="V1506"/>
    </row>
    <row r="1507" spans="22:22" x14ac:dyDescent="0.25">
      <c r="V1507"/>
    </row>
    <row r="1508" spans="22:22" x14ac:dyDescent="0.25">
      <c r="V1508"/>
    </row>
    <row r="1509" spans="22:22" x14ac:dyDescent="0.25">
      <c r="V1509"/>
    </row>
    <row r="1510" spans="22:22" x14ac:dyDescent="0.25">
      <c r="V1510"/>
    </row>
    <row r="1511" spans="22:22" x14ac:dyDescent="0.25">
      <c r="V1511"/>
    </row>
    <row r="1512" spans="22:22" x14ac:dyDescent="0.25">
      <c r="V1512"/>
    </row>
    <row r="1513" spans="22:22" x14ac:dyDescent="0.25">
      <c r="V1513"/>
    </row>
    <row r="1514" spans="22:22" x14ac:dyDescent="0.25">
      <c r="V1514"/>
    </row>
    <row r="1515" spans="22:22" x14ac:dyDescent="0.25">
      <c r="V1515"/>
    </row>
    <row r="1516" spans="22:22" x14ac:dyDescent="0.25">
      <c r="V1516"/>
    </row>
    <row r="1517" spans="22:22" x14ac:dyDescent="0.25">
      <c r="V1517"/>
    </row>
    <row r="1518" spans="22:22" x14ac:dyDescent="0.25">
      <c r="V1518"/>
    </row>
    <row r="1519" spans="22:22" x14ac:dyDescent="0.25">
      <c r="V1519"/>
    </row>
    <row r="1520" spans="22:22" x14ac:dyDescent="0.25">
      <c r="V1520"/>
    </row>
    <row r="1521" spans="22:22" x14ac:dyDescent="0.25">
      <c r="V1521"/>
    </row>
    <row r="1522" spans="22:22" x14ac:dyDescent="0.25">
      <c r="V1522"/>
    </row>
    <row r="1523" spans="22:22" x14ac:dyDescent="0.25">
      <c r="V1523"/>
    </row>
    <row r="1524" spans="22:22" x14ac:dyDescent="0.25">
      <c r="V1524"/>
    </row>
    <row r="1525" spans="22:22" x14ac:dyDescent="0.25">
      <c r="V1525"/>
    </row>
    <row r="1526" spans="22:22" x14ac:dyDescent="0.25">
      <c r="V1526"/>
    </row>
    <row r="1527" spans="22:22" x14ac:dyDescent="0.25">
      <c r="V1527"/>
    </row>
    <row r="1528" spans="22:22" x14ac:dyDescent="0.25">
      <c r="V1528"/>
    </row>
    <row r="1529" spans="22:22" x14ac:dyDescent="0.25">
      <c r="V1529"/>
    </row>
    <row r="1530" spans="22:22" x14ac:dyDescent="0.25">
      <c r="V1530"/>
    </row>
    <row r="1531" spans="22:22" x14ac:dyDescent="0.25">
      <c r="V1531"/>
    </row>
    <row r="1532" spans="22:22" x14ac:dyDescent="0.25">
      <c r="V1532"/>
    </row>
    <row r="1533" spans="22:22" x14ac:dyDescent="0.25">
      <c r="V1533"/>
    </row>
    <row r="1534" spans="22:22" x14ac:dyDescent="0.25">
      <c r="V1534"/>
    </row>
    <row r="1535" spans="22:22" x14ac:dyDescent="0.25">
      <c r="V1535"/>
    </row>
    <row r="1536" spans="22:22" x14ac:dyDescent="0.25">
      <c r="V1536"/>
    </row>
    <row r="1537" spans="22:22" x14ac:dyDescent="0.25">
      <c r="V1537"/>
    </row>
    <row r="1538" spans="22:22" x14ac:dyDescent="0.25">
      <c r="V1538"/>
    </row>
    <row r="1539" spans="22:22" x14ac:dyDescent="0.25">
      <c r="V1539"/>
    </row>
    <row r="1540" spans="22:22" x14ac:dyDescent="0.25">
      <c r="V1540"/>
    </row>
    <row r="1541" spans="22:22" x14ac:dyDescent="0.25">
      <c r="V1541"/>
    </row>
    <row r="1542" spans="22:22" x14ac:dyDescent="0.25">
      <c r="V1542"/>
    </row>
    <row r="1543" spans="22:22" x14ac:dyDescent="0.25">
      <c r="V1543"/>
    </row>
    <row r="1544" spans="22:22" x14ac:dyDescent="0.25">
      <c r="V1544"/>
    </row>
    <row r="1545" spans="22:22" x14ac:dyDescent="0.25">
      <c r="V1545"/>
    </row>
    <row r="1546" spans="22:22" x14ac:dyDescent="0.25">
      <c r="V1546"/>
    </row>
    <row r="1547" spans="22:22" x14ac:dyDescent="0.25">
      <c r="V1547"/>
    </row>
    <row r="1548" spans="22:22" x14ac:dyDescent="0.25">
      <c r="V1548"/>
    </row>
    <row r="1549" spans="22:22" x14ac:dyDescent="0.25">
      <c r="V1549"/>
    </row>
    <row r="1550" spans="22:22" x14ac:dyDescent="0.25">
      <c r="V1550"/>
    </row>
    <row r="1551" spans="22:22" x14ac:dyDescent="0.25">
      <c r="V1551"/>
    </row>
    <row r="1552" spans="22:22" x14ac:dyDescent="0.25">
      <c r="V1552"/>
    </row>
    <row r="1553" spans="22:22" x14ac:dyDescent="0.25">
      <c r="V1553"/>
    </row>
    <row r="1554" spans="22:22" x14ac:dyDescent="0.25">
      <c r="V1554"/>
    </row>
    <row r="1555" spans="22:22" x14ac:dyDescent="0.25">
      <c r="V1555"/>
    </row>
    <row r="1556" spans="22:22" x14ac:dyDescent="0.25">
      <c r="V1556"/>
    </row>
    <row r="1557" spans="22:22" x14ac:dyDescent="0.25">
      <c r="V1557"/>
    </row>
    <row r="1558" spans="22:22" x14ac:dyDescent="0.25">
      <c r="V1558"/>
    </row>
    <row r="1559" spans="22:22" x14ac:dyDescent="0.25">
      <c r="V1559"/>
    </row>
    <row r="1560" spans="22:22" x14ac:dyDescent="0.25">
      <c r="V1560"/>
    </row>
    <row r="1561" spans="22:22" x14ac:dyDescent="0.25">
      <c r="V1561"/>
    </row>
    <row r="1562" spans="22:22" x14ac:dyDescent="0.25">
      <c r="V1562"/>
    </row>
    <row r="1563" spans="22:22" x14ac:dyDescent="0.25">
      <c r="V1563"/>
    </row>
  </sheetData>
  <autoFilter ref="A3:M807"/>
  <sortState ref="C578:G582">
    <sortCondition ref="F578:F582"/>
  </sortState>
  <mergeCells count="3">
    <mergeCell ref="A1:M1"/>
    <mergeCell ref="A2:F2"/>
    <mergeCell ref="I2:M2"/>
  </mergeCells>
  <phoneticPr fontId="0" type="noConversion"/>
  <conditionalFormatting sqref="E4:E47">
    <cfRule type="cellIs" dxfId="117" priority="94" stopIfTrue="1" operator="between">
      <formula>35796</formula>
      <formula>36525</formula>
    </cfRule>
  </conditionalFormatting>
  <conditionalFormatting sqref="E532:E536">
    <cfRule type="cellIs" dxfId="116" priority="33" stopIfTrue="1" operator="between">
      <formula>35796</formula>
      <formula>36525</formula>
    </cfRule>
  </conditionalFormatting>
  <conditionalFormatting sqref="E537:E561">
    <cfRule type="cellIs" dxfId="115" priority="32" stopIfTrue="1" operator="between">
      <formula>35796</formula>
      <formula>36525</formula>
    </cfRule>
  </conditionalFormatting>
  <conditionalFormatting sqref="E48:E91">
    <cfRule type="cellIs" dxfId="114" priority="31" stopIfTrue="1" operator="between">
      <formula>35796</formula>
      <formula>36525</formula>
    </cfRule>
  </conditionalFormatting>
  <conditionalFormatting sqref="E92:E135">
    <cfRule type="cellIs" dxfId="113" priority="30" stopIfTrue="1" operator="between">
      <formula>35796</formula>
      <formula>36525</formula>
    </cfRule>
  </conditionalFormatting>
  <conditionalFormatting sqref="E136:E179">
    <cfRule type="cellIs" dxfId="112" priority="29" stopIfTrue="1" operator="between">
      <formula>35796</formula>
      <formula>36525</formula>
    </cfRule>
  </conditionalFormatting>
  <conditionalFormatting sqref="E180:E223">
    <cfRule type="cellIs" dxfId="111" priority="28" stopIfTrue="1" operator="between">
      <formula>35796</formula>
      <formula>36525</formula>
    </cfRule>
  </conditionalFormatting>
  <conditionalFormatting sqref="E224:E267">
    <cfRule type="cellIs" dxfId="110" priority="27" stopIfTrue="1" operator="between">
      <formula>35796</formula>
      <formula>36525</formula>
    </cfRule>
  </conditionalFormatting>
  <conditionalFormatting sqref="E268:E311">
    <cfRule type="cellIs" dxfId="109" priority="26" stopIfTrue="1" operator="between">
      <formula>35796</formula>
      <formula>36525</formula>
    </cfRule>
  </conditionalFormatting>
  <conditionalFormatting sqref="E312:E355">
    <cfRule type="cellIs" dxfId="108" priority="25" stopIfTrue="1" operator="between">
      <formula>35796</formula>
      <formula>36525</formula>
    </cfRule>
  </conditionalFormatting>
  <conditionalFormatting sqref="E356:E399">
    <cfRule type="cellIs" dxfId="107" priority="24" stopIfTrue="1" operator="between">
      <formula>35796</formula>
      <formula>36525</formula>
    </cfRule>
  </conditionalFormatting>
  <conditionalFormatting sqref="E400:E443">
    <cfRule type="cellIs" dxfId="106" priority="23" stopIfTrue="1" operator="between">
      <formula>35796</formula>
      <formula>36525</formula>
    </cfRule>
  </conditionalFormatting>
  <conditionalFormatting sqref="E444:E487">
    <cfRule type="cellIs" dxfId="105" priority="22" stopIfTrue="1" operator="between">
      <formula>35796</formula>
      <formula>36525</formula>
    </cfRule>
  </conditionalFormatting>
  <conditionalFormatting sqref="E488:E531">
    <cfRule type="cellIs" dxfId="104" priority="21" stopIfTrue="1" operator="between">
      <formula>35796</formula>
      <formula>36525</formula>
    </cfRule>
  </conditionalFormatting>
  <conditionalFormatting sqref="E578:E582">
    <cfRule type="cellIs" dxfId="103" priority="20" stopIfTrue="1" operator="between">
      <formula>35796</formula>
      <formula>36525</formula>
    </cfRule>
  </conditionalFormatting>
  <conditionalFormatting sqref="E583:E599">
    <cfRule type="cellIs" dxfId="102" priority="19" stopIfTrue="1" operator="between">
      <formula>35796</formula>
      <formula>36525</formula>
    </cfRule>
  </conditionalFormatting>
  <conditionalFormatting sqref="E610:E614">
    <cfRule type="cellIs" dxfId="101" priority="18" stopIfTrue="1" operator="between">
      <formula>35796</formula>
      <formula>36525</formula>
    </cfRule>
  </conditionalFormatting>
  <conditionalFormatting sqref="E615:E621 E632:E641">
    <cfRule type="cellIs" dxfId="100" priority="17" stopIfTrue="1" operator="between">
      <formula>35796</formula>
      <formula>36525</formula>
    </cfRule>
  </conditionalFormatting>
  <conditionalFormatting sqref="E642:E646">
    <cfRule type="cellIs" dxfId="99" priority="16" stopIfTrue="1" operator="between">
      <formula>35796</formula>
      <formula>36525</formula>
    </cfRule>
  </conditionalFormatting>
  <conditionalFormatting sqref="E647:E663">
    <cfRule type="cellIs" dxfId="98" priority="15" stopIfTrue="1" operator="between">
      <formula>35796</formula>
      <formula>36525</formula>
    </cfRule>
  </conditionalFormatting>
  <conditionalFormatting sqref="E664:E668">
    <cfRule type="cellIs" dxfId="97" priority="14" stopIfTrue="1" operator="between">
      <formula>35796</formula>
      <formula>36525</formula>
    </cfRule>
  </conditionalFormatting>
  <conditionalFormatting sqref="E669:E675">
    <cfRule type="cellIs" dxfId="96" priority="13" stopIfTrue="1" operator="between">
      <formula>35796</formula>
      <formula>36525</formula>
    </cfRule>
  </conditionalFormatting>
  <conditionalFormatting sqref="E562:E577">
    <cfRule type="cellIs" dxfId="95" priority="12" stopIfTrue="1" operator="between">
      <formula>35796</formula>
      <formula>36525</formula>
    </cfRule>
  </conditionalFormatting>
  <conditionalFormatting sqref="E622:E631">
    <cfRule type="cellIs" dxfId="94" priority="11" stopIfTrue="1" operator="between">
      <formula>35796</formula>
      <formula>36525</formula>
    </cfRule>
  </conditionalFormatting>
  <conditionalFormatting sqref="E676:E685">
    <cfRule type="cellIs" dxfId="93" priority="10" stopIfTrue="1" operator="between">
      <formula>35796</formula>
      <formula>36525</formula>
    </cfRule>
  </conditionalFormatting>
  <conditionalFormatting sqref="E686:E690">
    <cfRule type="cellIs" dxfId="92" priority="9" stopIfTrue="1" operator="between">
      <formula>35796</formula>
      <formula>36525</formula>
    </cfRule>
  </conditionalFormatting>
  <conditionalFormatting sqref="E691:E697">
    <cfRule type="cellIs" dxfId="91" priority="8" stopIfTrue="1" operator="between">
      <formula>35796</formula>
      <formula>36525</formula>
    </cfRule>
  </conditionalFormatting>
  <conditionalFormatting sqref="E698:E707">
    <cfRule type="cellIs" dxfId="90" priority="7" stopIfTrue="1" operator="between">
      <formula>35796</formula>
      <formula>36525</formula>
    </cfRule>
  </conditionalFormatting>
  <conditionalFormatting sqref="E600:E609">
    <cfRule type="cellIs" dxfId="89" priority="6" stopIfTrue="1" operator="between">
      <formula>35796</formula>
      <formula>36525</formula>
    </cfRule>
  </conditionalFormatting>
  <conditionalFormatting sqref="E720:E1048576 E1:E707">
    <cfRule type="cellIs" dxfId="88" priority="5" operator="between">
      <formula>36161</formula>
      <formula>37621</formula>
    </cfRule>
  </conditionalFormatting>
  <conditionalFormatting sqref="F70:F84">
    <cfRule type="duplicateValues" dxfId="87" priority="4"/>
  </conditionalFormatting>
  <conditionalFormatting sqref="E708:E712">
    <cfRule type="cellIs" dxfId="86" priority="3" stopIfTrue="1" operator="between">
      <formula>35796</formula>
      <formula>36525</formula>
    </cfRule>
  </conditionalFormatting>
  <conditionalFormatting sqref="E713:E719">
    <cfRule type="cellIs" dxfId="85" priority="2" stopIfTrue="1" operator="between">
      <formula>35796</formula>
      <formula>36525</formula>
    </cfRule>
  </conditionalFormatting>
  <conditionalFormatting sqref="E708:E719">
    <cfRule type="cellIs" dxfId="84" priority="1" operator="between">
      <formula>36161</formula>
      <formula>37621</formula>
    </cfRule>
  </conditionalFormatting>
  <printOptions horizontalCentered="1"/>
  <pageMargins left="0.23622047244094491" right="0.23622047244094491" top="0.62992125984251968" bottom="0.23622047244094491" header="0.35433070866141736" footer="0.15748031496062992"/>
  <pageSetup paperSize="9" scale="65" orientation="portrait" horizontalDpi="300" verticalDpi="300" r:id="rId1"/>
  <headerFooter alignWithMargins="0"/>
  <rowBreaks count="1" manualBreakCount="1">
    <brk id="171" max="16383" man="1"/>
  </rowBreaks>
  <colBreaks count="1" manualBreakCount="1">
    <brk id="8" max="718" man="1"/>
  </colBreaks>
  <ignoredErrors>
    <ignoredError sqref="I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workbookViewId="0">
      <selection activeCell="N74" sqref="N74"/>
    </sheetView>
  </sheetViews>
  <sheetFormatPr defaultRowHeight="12.75" x14ac:dyDescent="0.2"/>
  <sheetData>
    <row r="1" spans="1:11" x14ac:dyDescent="0.2">
      <c r="A1" t="s">
        <v>290</v>
      </c>
      <c r="K1" t="s">
        <v>494</v>
      </c>
    </row>
    <row r="2" spans="1:11" x14ac:dyDescent="0.2">
      <c r="A2" t="s">
        <v>291</v>
      </c>
      <c r="K2" t="s">
        <v>495</v>
      </c>
    </row>
    <row r="3" spans="1:11" x14ac:dyDescent="0.2">
      <c r="A3" t="s">
        <v>292</v>
      </c>
      <c r="K3" t="s">
        <v>496</v>
      </c>
    </row>
    <row r="4" spans="1:11" x14ac:dyDescent="0.2">
      <c r="A4" t="s">
        <v>293</v>
      </c>
      <c r="K4" t="s">
        <v>497</v>
      </c>
    </row>
    <row r="5" spans="1:11" x14ac:dyDescent="0.2">
      <c r="A5" t="s">
        <v>294</v>
      </c>
      <c r="K5" t="s">
        <v>498</v>
      </c>
    </row>
    <row r="6" spans="1:11" x14ac:dyDescent="0.2">
      <c r="A6" t="s">
        <v>295</v>
      </c>
      <c r="K6" t="s">
        <v>499</v>
      </c>
    </row>
    <row r="7" spans="1:11" x14ac:dyDescent="0.2">
      <c r="A7" t="s">
        <v>296</v>
      </c>
      <c r="K7" t="s">
        <v>500</v>
      </c>
    </row>
    <row r="8" spans="1:11" x14ac:dyDescent="0.2">
      <c r="A8" t="s">
        <v>297</v>
      </c>
      <c r="K8" t="s">
        <v>501</v>
      </c>
    </row>
    <row r="9" spans="1:11" x14ac:dyDescent="0.2">
      <c r="A9" t="s">
        <v>298</v>
      </c>
      <c r="K9" t="s">
        <v>502</v>
      </c>
    </row>
    <row r="10" spans="1:11" x14ac:dyDescent="0.2">
      <c r="K10" t="s">
        <v>503</v>
      </c>
    </row>
    <row r="11" spans="1:11" x14ac:dyDescent="0.2">
      <c r="A11" t="s">
        <v>403</v>
      </c>
      <c r="K11" t="s">
        <v>504</v>
      </c>
    </row>
    <row r="12" spans="1:11" x14ac:dyDescent="0.2">
      <c r="A12" t="s">
        <v>299</v>
      </c>
      <c r="K12" t="s">
        <v>505</v>
      </c>
    </row>
    <row r="13" spans="1:11" x14ac:dyDescent="0.2">
      <c r="A13" t="s">
        <v>300</v>
      </c>
    </row>
    <row r="14" spans="1:11" x14ac:dyDescent="0.2">
      <c r="A14" t="s">
        <v>301</v>
      </c>
      <c r="K14" t="s">
        <v>506</v>
      </c>
    </row>
    <row r="15" spans="1:11" x14ac:dyDescent="0.2">
      <c r="A15" t="s">
        <v>302</v>
      </c>
      <c r="K15" t="s">
        <v>507</v>
      </c>
    </row>
    <row r="16" spans="1:11" x14ac:dyDescent="0.2">
      <c r="A16" t="s">
        <v>303</v>
      </c>
      <c r="K16" t="s">
        <v>508</v>
      </c>
    </row>
    <row r="17" spans="1:11" x14ac:dyDescent="0.2">
      <c r="A17" t="s">
        <v>304</v>
      </c>
      <c r="K17" t="s">
        <v>509</v>
      </c>
    </row>
    <row r="18" spans="1:11" x14ac:dyDescent="0.2">
      <c r="A18" t="s">
        <v>113</v>
      </c>
      <c r="K18" t="s">
        <v>510</v>
      </c>
    </row>
    <row r="19" spans="1:11" x14ac:dyDescent="0.2">
      <c r="A19" t="s">
        <v>305</v>
      </c>
      <c r="K19" t="s">
        <v>511</v>
      </c>
    </row>
    <row r="20" spans="1:11" x14ac:dyDescent="0.2">
      <c r="A20" t="s">
        <v>306</v>
      </c>
      <c r="K20" t="s">
        <v>512</v>
      </c>
    </row>
    <row r="21" spans="1:11" x14ac:dyDescent="0.2">
      <c r="A21" t="s">
        <v>307</v>
      </c>
      <c r="K21" t="s">
        <v>513</v>
      </c>
    </row>
    <row r="22" spans="1:11" x14ac:dyDescent="0.2">
      <c r="A22" t="s">
        <v>308</v>
      </c>
      <c r="K22" t="s">
        <v>514</v>
      </c>
    </row>
    <row r="23" spans="1:11" x14ac:dyDescent="0.2">
      <c r="A23" t="s">
        <v>404</v>
      </c>
      <c r="K23" t="s">
        <v>515</v>
      </c>
    </row>
    <row r="24" spans="1:11" x14ac:dyDescent="0.2">
      <c r="A24" t="s">
        <v>324</v>
      </c>
      <c r="K24" t="s">
        <v>516</v>
      </c>
    </row>
    <row r="25" spans="1:11" x14ac:dyDescent="0.2">
      <c r="A25" t="s">
        <v>325</v>
      </c>
      <c r="K25" t="s">
        <v>517</v>
      </c>
    </row>
    <row r="26" spans="1:11" x14ac:dyDescent="0.2">
      <c r="A26" t="s">
        <v>326</v>
      </c>
      <c r="K26" t="s">
        <v>518</v>
      </c>
    </row>
    <row r="27" spans="1:11" x14ac:dyDescent="0.2">
      <c r="A27" t="s">
        <v>327</v>
      </c>
      <c r="K27" t="s">
        <v>519</v>
      </c>
    </row>
    <row r="28" spans="1:11" x14ac:dyDescent="0.2">
      <c r="A28" t="s">
        <v>328</v>
      </c>
      <c r="K28" t="s">
        <v>520</v>
      </c>
    </row>
    <row r="29" spans="1:11" x14ac:dyDescent="0.2">
      <c r="A29" t="s">
        <v>329</v>
      </c>
      <c r="K29" t="s">
        <v>521</v>
      </c>
    </row>
    <row r="30" spans="1:11" x14ac:dyDescent="0.2">
      <c r="A30" t="s">
        <v>330</v>
      </c>
      <c r="K30" t="s">
        <v>522</v>
      </c>
    </row>
    <row r="31" spans="1:11" x14ac:dyDescent="0.2">
      <c r="A31" t="s">
        <v>331</v>
      </c>
      <c r="K31" t="s">
        <v>523</v>
      </c>
    </row>
    <row r="32" spans="1:11" x14ac:dyDescent="0.2">
      <c r="A32" t="s">
        <v>332</v>
      </c>
      <c r="K32" t="s">
        <v>524</v>
      </c>
    </row>
    <row r="33" spans="1:11" x14ac:dyDescent="0.2">
      <c r="A33" t="s">
        <v>405</v>
      </c>
      <c r="K33" t="s">
        <v>525</v>
      </c>
    </row>
    <row r="34" spans="1:11" x14ac:dyDescent="0.2">
      <c r="A34" t="s">
        <v>341</v>
      </c>
      <c r="K34" t="s">
        <v>526</v>
      </c>
    </row>
    <row r="35" spans="1:11" x14ac:dyDescent="0.2">
      <c r="A35" t="s">
        <v>342</v>
      </c>
      <c r="K35" t="s">
        <v>527</v>
      </c>
    </row>
    <row r="36" spans="1:11" x14ac:dyDescent="0.2">
      <c r="A36" t="s">
        <v>343</v>
      </c>
      <c r="K36" t="s">
        <v>528</v>
      </c>
    </row>
    <row r="37" spans="1:11" x14ac:dyDescent="0.2">
      <c r="A37" t="s">
        <v>344</v>
      </c>
      <c r="K37" t="s">
        <v>529</v>
      </c>
    </row>
    <row r="38" spans="1:11" x14ac:dyDescent="0.2">
      <c r="A38" t="s">
        <v>345</v>
      </c>
      <c r="K38" t="s">
        <v>530</v>
      </c>
    </row>
    <row r="39" spans="1:11" x14ac:dyDescent="0.2">
      <c r="A39" t="s">
        <v>346</v>
      </c>
      <c r="K39" t="s">
        <v>531</v>
      </c>
    </row>
    <row r="40" spans="1:11" x14ac:dyDescent="0.2">
      <c r="A40" t="s">
        <v>347</v>
      </c>
      <c r="K40" t="s">
        <v>532</v>
      </c>
    </row>
    <row r="41" spans="1:11" x14ac:dyDescent="0.2">
      <c r="A41" t="s">
        <v>348</v>
      </c>
      <c r="K41" t="s">
        <v>410</v>
      </c>
    </row>
    <row r="42" spans="1:11" x14ac:dyDescent="0.2">
      <c r="A42" t="s">
        <v>349</v>
      </c>
      <c r="K42" t="s">
        <v>533</v>
      </c>
    </row>
    <row r="43" spans="1:11" x14ac:dyDescent="0.2">
      <c r="A43" t="s">
        <v>350</v>
      </c>
      <c r="K43" t="s">
        <v>534</v>
      </c>
    </row>
    <row r="44" spans="1:11" x14ac:dyDescent="0.2">
      <c r="A44" t="s">
        <v>351</v>
      </c>
      <c r="K44" t="s">
        <v>535</v>
      </c>
    </row>
    <row r="45" spans="1:11" x14ac:dyDescent="0.2">
      <c r="A45" t="s">
        <v>352</v>
      </c>
      <c r="K45" t="s">
        <v>536</v>
      </c>
    </row>
    <row r="46" spans="1:11" x14ac:dyDescent="0.2">
      <c r="A46" t="s">
        <v>353</v>
      </c>
      <c r="K46" t="s">
        <v>537</v>
      </c>
    </row>
    <row r="47" spans="1:11" x14ac:dyDescent="0.2">
      <c r="A47" t="s">
        <v>406</v>
      </c>
      <c r="K47" t="s">
        <v>538</v>
      </c>
    </row>
    <row r="48" spans="1:11" x14ac:dyDescent="0.2">
      <c r="A48" t="s">
        <v>359</v>
      </c>
      <c r="K48" t="s">
        <v>539</v>
      </c>
    </row>
    <row r="49" spans="1:11" x14ac:dyDescent="0.2">
      <c r="A49" t="s">
        <v>360</v>
      </c>
      <c r="K49" t="s">
        <v>540</v>
      </c>
    </row>
    <row r="50" spans="1:11" x14ac:dyDescent="0.2">
      <c r="A50" t="s">
        <v>361</v>
      </c>
      <c r="K50" t="s">
        <v>541</v>
      </c>
    </row>
    <row r="51" spans="1:11" x14ac:dyDescent="0.2">
      <c r="A51" t="s">
        <v>362</v>
      </c>
      <c r="K51" t="s">
        <v>542</v>
      </c>
    </row>
    <row r="52" spans="1:11" x14ac:dyDescent="0.2">
      <c r="A52" t="s">
        <v>363</v>
      </c>
      <c r="K52" t="s">
        <v>543</v>
      </c>
    </row>
    <row r="53" spans="1:11" x14ac:dyDescent="0.2">
      <c r="A53" t="s">
        <v>364</v>
      </c>
      <c r="K53" t="s">
        <v>544</v>
      </c>
    </row>
    <row r="54" spans="1:11" x14ac:dyDescent="0.2">
      <c r="A54" t="s">
        <v>365</v>
      </c>
      <c r="K54" t="s">
        <v>545</v>
      </c>
    </row>
    <row r="55" spans="1:11" x14ac:dyDescent="0.2">
      <c r="A55" t="s">
        <v>366</v>
      </c>
      <c r="K55" t="s">
        <v>546</v>
      </c>
    </row>
    <row r="56" spans="1:11" x14ac:dyDescent="0.2">
      <c r="A56" t="s">
        <v>367</v>
      </c>
      <c r="K56" t="s">
        <v>547</v>
      </c>
    </row>
    <row r="57" spans="1:11" x14ac:dyDescent="0.2">
      <c r="A57" t="s">
        <v>368</v>
      </c>
      <c r="K57" t="s">
        <v>548</v>
      </c>
    </row>
    <row r="58" spans="1:11" x14ac:dyDescent="0.2">
      <c r="A58" t="s">
        <v>369</v>
      </c>
      <c r="K58" t="s">
        <v>549</v>
      </c>
    </row>
    <row r="59" spans="1:11" x14ac:dyDescent="0.2">
      <c r="A59" t="s">
        <v>407</v>
      </c>
      <c r="K59" t="s">
        <v>550</v>
      </c>
    </row>
    <row r="60" spans="1:11" x14ac:dyDescent="0.2">
      <c r="A60" t="s">
        <v>373</v>
      </c>
      <c r="K60" t="s">
        <v>551</v>
      </c>
    </row>
    <row r="61" spans="1:11" x14ac:dyDescent="0.2">
      <c r="A61" t="s">
        <v>374</v>
      </c>
      <c r="K61" t="s">
        <v>552</v>
      </c>
    </row>
    <row r="62" spans="1:11" x14ac:dyDescent="0.2">
      <c r="A62" t="s">
        <v>375</v>
      </c>
      <c r="K62" t="s">
        <v>553</v>
      </c>
    </row>
    <row r="63" spans="1:11" x14ac:dyDescent="0.2">
      <c r="A63" t="s">
        <v>376</v>
      </c>
      <c r="K63" t="s">
        <v>554</v>
      </c>
    </row>
    <row r="64" spans="1:11" x14ac:dyDescent="0.2">
      <c r="A64" t="s">
        <v>377</v>
      </c>
      <c r="K64" t="s">
        <v>555</v>
      </c>
    </row>
    <row r="65" spans="1:11" x14ac:dyDescent="0.2">
      <c r="A65" t="s">
        <v>378</v>
      </c>
      <c r="K65" t="s">
        <v>556</v>
      </c>
    </row>
    <row r="66" spans="1:11" x14ac:dyDescent="0.2">
      <c r="A66" t="s">
        <v>379</v>
      </c>
    </row>
    <row r="67" spans="1:11" x14ac:dyDescent="0.2">
      <c r="A67" t="s">
        <v>380</v>
      </c>
    </row>
    <row r="68" spans="1:11" x14ac:dyDescent="0.2">
      <c r="A68" t="s">
        <v>381</v>
      </c>
      <c r="K68" t="s">
        <v>557</v>
      </c>
    </row>
    <row r="69" spans="1:11" x14ac:dyDescent="0.2">
      <c r="A69" t="s">
        <v>382</v>
      </c>
      <c r="K69" t="s">
        <v>558</v>
      </c>
    </row>
    <row r="70" spans="1:11" x14ac:dyDescent="0.2">
      <c r="A70" t="s">
        <v>383</v>
      </c>
      <c r="K70" t="s">
        <v>559</v>
      </c>
    </row>
    <row r="71" spans="1:11" x14ac:dyDescent="0.2">
      <c r="A71" t="s">
        <v>384</v>
      </c>
      <c r="K71" t="s">
        <v>560</v>
      </c>
    </row>
    <row r="72" spans="1:11" x14ac:dyDescent="0.2">
      <c r="A72" t="s">
        <v>408</v>
      </c>
      <c r="K72" t="s">
        <v>561</v>
      </c>
    </row>
    <row r="73" spans="1:11" x14ac:dyDescent="0.2">
      <c r="A73" t="s">
        <v>385</v>
      </c>
      <c r="K73" t="s">
        <v>562</v>
      </c>
    </row>
    <row r="74" spans="1:11" x14ac:dyDescent="0.2">
      <c r="A74" t="s">
        <v>386</v>
      </c>
      <c r="K74" t="s">
        <v>113</v>
      </c>
    </row>
    <row r="75" spans="1:11" x14ac:dyDescent="0.2">
      <c r="A75" t="s">
        <v>387</v>
      </c>
      <c r="K75" t="s">
        <v>563</v>
      </c>
    </row>
    <row r="76" spans="1:11" x14ac:dyDescent="0.2">
      <c r="A76" t="s">
        <v>388</v>
      </c>
      <c r="K76" t="s">
        <v>564</v>
      </c>
    </row>
    <row r="77" spans="1:11" x14ac:dyDescent="0.2">
      <c r="A77" t="s">
        <v>389</v>
      </c>
      <c r="K77" t="s">
        <v>565</v>
      </c>
    </row>
    <row r="78" spans="1:11" x14ac:dyDescent="0.2">
      <c r="A78" t="s">
        <v>390</v>
      </c>
    </row>
    <row r="79" spans="1:11" x14ac:dyDescent="0.2">
      <c r="A79" t="s">
        <v>391</v>
      </c>
      <c r="K79" t="s">
        <v>566</v>
      </c>
    </row>
    <row r="80" spans="1:11" x14ac:dyDescent="0.2">
      <c r="A80" t="s">
        <v>392</v>
      </c>
      <c r="K80" t="s">
        <v>567</v>
      </c>
    </row>
    <row r="81" spans="1:11" x14ac:dyDescent="0.2">
      <c r="A81" t="s">
        <v>393</v>
      </c>
      <c r="K81" t="s">
        <v>568</v>
      </c>
    </row>
    <row r="82" spans="1:11" x14ac:dyDescent="0.2">
      <c r="A82" t="s">
        <v>394</v>
      </c>
      <c r="K82" t="s">
        <v>569</v>
      </c>
    </row>
    <row r="83" spans="1:11" x14ac:dyDescent="0.2">
      <c r="A83" t="s">
        <v>395</v>
      </c>
      <c r="K83" t="s">
        <v>570</v>
      </c>
    </row>
    <row r="84" spans="1:11" x14ac:dyDescent="0.2">
      <c r="A84" t="s">
        <v>409</v>
      </c>
      <c r="K84" t="s">
        <v>571</v>
      </c>
    </row>
    <row r="85" spans="1:11" x14ac:dyDescent="0.2">
      <c r="A85" t="s">
        <v>410</v>
      </c>
      <c r="K85" t="s">
        <v>572</v>
      </c>
    </row>
    <row r="86" spans="1:11" x14ac:dyDescent="0.2">
      <c r="A86" t="s">
        <v>337</v>
      </c>
      <c r="K86" t="s">
        <v>573</v>
      </c>
    </row>
    <row r="87" spans="1:11" x14ac:dyDescent="0.2">
      <c r="A87" t="s">
        <v>354</v>
      </c>
      <c r="K87" t="s">
        <v>574</v>
      </c>
    </row>
    <row r="88" spans="1:11" x14ac:dyDescent="0.2">
      <c r="A88" t="s">
        <v>284</v>
      </c>
      <c r="K88" t="s">
        <v>575</v>
      </c>
    </row>
    <row r="89" spans="1:11" x14ac:dyDescent="0.2">
      <c r="A89" t="s">
        <v>336</v>
      </c>
      <c r="K89" t="s">
        <v>576</v>
      </c>
    </row>
    <row r="90" spans="1:11" x14ac:dyDescent="0.2">
      <c r="A90" t="s">
        <v>333</v>
      </c>
      <c r="K90" t="s">
        <v>577</v>
      </c>
    </row>
    <row r="91" spans="1:11" x14ac:dyDescent="0.2">
      <c r="A91" t="s">
        <v>355</v>
      </c>
      <c r="K91" t="s">
        <v>578</v>
      </c>
    </row>
    <row r="92" spans="1:11" x14ac:dyDescent="0.2">
      <c r="A92" t="s">
        <v>313</v>
      </c>
      <c r="K92" t="s">
        <v>579</v>
      </c>
    </row>
    <row r="93" spans="1:11" x14ac:dyDescent="0.2">
      <c r="A93" t="s">
        <v>401</v>
      </c>
      <c r="K93" t="s">
        <v>580</v>
      </c>
    </row>
    <row r="94" spans="1:11" x14ac:dyDescent="0.2">
      <c r="A94" t="s">
        <v>356</v>
      </c>
      <c r="K94" t="s">
        <v>581</v>
      </c>
    </row>
    <row r="95" spans="1:11" x14ac:dyDescent="0.2">
      <c r="A95" t="s">
        <v>338</v>
      </c>
      <c r="K95" t="s">
        <v>582</v>
      </c>
    </row>
    <row r="96" spans="1:11" x14ac:dyDescent="0.2">
      <c r="A96" t="s">
        <v>289</v>
      </c>
      <c r="K96" t="s">
        <v>583</v>
      </c>
    </row>
    <row r="97" spans="1:11" x14ac:dyDescent="0.2">
      <c r="A97" t="s">
        <v>370</v>
      </c>
      <c r="K97" t="s">
        <v>584</v>
      </c>
    </row>
    <row r="98" spans="1:11" x14ac:dyDescent="0.2">
      <c r="A98" t="s">
        <v>285</v>
      </c>
      <c r="K98" t="s">
        <v>585</v>
      </c>
    </row>
    <row r="99" spans="1:11" x14ac:dyDescent="0.2">
      <c r="A99" t="s">
        <v>311</v>
      </c>
      <c r="K99" t="s">
        <v>586</v>
      </c>
    </row>
    <row r="100" spans="1:11" x14ac:dyDescent="0.2">
      <c r="A100" t="s">
        <v>314</v>
      </c>
      <c r="K100" t="s">
        <v>587</v>
      </c>
    </row>
    <row r="101" spans="1:11" x14ac:dyDescent="0.2">
      <c r="A101" t="s">
        <v>323</v>
      </c>
      <c r="K101" t="s">
        <v>588</v>
      </c>
    </row>
    <row r="102" spans="1:11" x14ac:dyDescent="0.2">
      <c r="A102" t="s">
        <v>334</v>
      </c>
      <c r="K102" t="s">
        <v>589</v>
      </c>
    </row>
    <row r="103" spans="1:11" x14ac:dyDescent="0.2">
      <c r="A103" t="s">
        <v>371</v>
      </c>
      <c r="K103" t="s">
        <v>590</v>
      </c>
    </row>
    <row r="104" spans="1:11" x14ac:dyDescent="0.2">
      <c r="A104" t="s">
        <v>402</v>
      </c>
      <c r="K104" t="s">
        <v>591</v>
      </c>
    </row>
    <row r="105" spans="1:11" x14ac:dyDescent="0.2">
      <c r="A105" t="s">
        <v>339</v>
      </c>
      <c r="K105" t="s">
        <v>592</v>
      </c>
    </row>
    <row r="106" spans="1:11" x14ac:dyDescent="0.2">
      <c r="A106" t="s">
        <v>340</v>
      </c>
      <c r="K106" t="s">
        <v>593</v>
      </c>
    </row>
    <row r="107" spans="1:11" x14ac:dyDescent="0.2">
      <c r="A107" t="s">
        <v>286</v>
      </c>
      <c r="K107" t="s">
        <v>594</v>
      </c>
    </row>
    <row r="108" spans="1:11" x14ac:dyDescent="0.2">
      <c r="A108" t="s">
        <v>315</v>
      </c>
      <c r="K108" t="s">
        <v>595</v>
      </c>
    </row>
    <row r="109" spans="1:11" x14ac:dyDescent="0.2">
      <c r="A109" t="s">
        <v>335</v>
      </c>
      <c r="K109" t="s">
        <v>596</v>
      </c>
    </row>
    <row r="110" spans="1:11" x14ac:dyDescent="0.2">
      <c r="A110" t="s">
        <v>400</v>
      </c>
      <c r="K110" t="s">
        <v>597</v>
      </c>
    </row>
    <row r="111" spans="1:11" x14ac:dyDescent="0.2">
      <c r="A111" t="s">
        <v>287</v>
      </c>
      <c r="K111" t="s">
        <v>598</v>
      </c>
    </row>
    <row r="112" spans="1:11" x14ac:dyDescent="0.2">
      <c r="A112" t="s">
        <v>316</v>
      </c>
      <c r="K112" t="s">
        <v>599</v>
      </c>
    </row>
    <row r="113" spans="1:11" x14ac:dyDescent="0.2">
      <c r="A113" t="s">
        <v>372</v>
      </c>
      <c r="K113" t="s">
        <v>600</v>
      </c>
    </row>
    <row r="114" spans="1:11" x14ac:dyDescent="0.2">
      <c r="A114" t="s">
        <v>397</v>
      </c>
      <c r="K114" t="s">
        <v>601</v>
      </c>
    </row>
    <row r="115" spans="1:11" x14ac:dyDescent="0.2">
      <c r="A115" t="s">
        <v>288</v>
      </c>
      <c r="K115" t="s">
        <v>602</v>
      </c>
    </row>
    <row r="116" spans="1:11" x14ac:dyDescent="0.2">
      <c r="A116" t="s">
        <v>318</v>
      </c>
      <c r="K116" t="s">
        <v>603</v>
      </c>
    </row>
    <row r="117" spans="1:11" x14ac:dyDescent="0.2">
      <c r="A117" t="s">
        <v>319</v>
      </c>
      <c r="K117" t="s">
        <v>604</v>
      </c>
    </row>
    <row r="118" spans="1:11" x14ac:dyDescent="0.2">
      <c r="A118" t="s">
        <v>322</v>
      </c>
      <c r="K118" t="s">
        <v>605</v>
      </c>
    </row>
    <row r="119" spans="1:11" x14ac:dyDescent="0.2">
      <c r="A119" t="s">
        <v>312</v>
      </c>
      <c r="K119" t="s">
        <v>606</v>
      </c>
    </row>
    <row r="120" spans="1:11" x14ac:dyDescent="0.2">
      <c r="A120" t="s">
        <v>317</v>
      </c>
      <c r="K120" t="s">
        <v>607</v>
      </c>
    </row>
    <row r="121" spans="1:11" x14ac:dyDescent="0.2">
      <c r="A121" t="s">
        <v>358</v>
      </c>
      <c r="K121" t="s">
        <v>410</v>
      </c>
    </row>
    <row r="122" spans="1:11" x14ac:dyDescent="0.2">
      <c r="A122" t="s">
        <v>396</v>
      </c>
      <c r="K122" t="s">
        <v>608</v>
      </c>
    </row>
    <row r="123" spans="1:11" x14ac:dyDescent="0.2">
      <c r="A123" t="s">
        <v>399</v>
      </c>
      <c r="K123" t="s">
        <v>609</v>
      </c>
    </row>
    <row r="124" spans="1:11" x14ac:dyDescent="0.2">
      <c r="A124" t="s">
        <v>320</v>
      </c>
      <c r="K124" t="s">
        <v>610</v>
      </c>
    </row>
    <row r="125" spans="1:11" x14ac:dyDescent="0.2">
      <c r="A125" t="s">
        <v>398</v>
      </c>
      <c r="K125" t="s">
        <v>611</v>
      </c>
    </row>
    <row r="126" spans="1:11" x14ac:dyDescent="0.2">
      <c r="A126" t="s">
        <v>321</v>
      </c>
      <c r="K126" t="s">
        <v>612</v>
      </c>
    </row>
    <row r="127" spans="1:11" x14ac:dyDescent="0.2">
      <c r="A127" t="s">
        <v>357</v>
      </c>
      <c r="K127" t="s">
        <v>613</v>
      </c>
    </row>
    <row r="128" spans="1:11" x14ac:dyDescent="0.2">
      <c r="K128" t="s">
        <v>614</v>
      </c>
    </row>
    <row r="129" spans="1:11" x14ac:dyDescent="0.2">
      <c r="K129" t="s">
        <v>615</v>
      </c>
    </row>
    <row r="130" spans="1:11" x14ac:dyDescent="0.2">
      <c r="A130" t="s">
        <v>411</v>
      </c>
      <c r="K130" t="s">
        <v>616</v>
      </c>
    </row>
    <row r="131" spans="1:11" x14ac:dyDescent="0.2">
      <c r="A131" t="s">
        <v>412</v>
      </c>
      <c r="K131" t="s">
        <v>617</v>
      </c>
    </row>
    <row r="132" spans="1:11" x14ac:dyDescent="0.2">
      <c r="A132" t="s">
        <v>413</v>
      </c>
      <c r="K132" t="s">
        <v>618</v>
      </c>
    </row>
    <row r="133" spans="1:11" x14ac:dyDescent="0.2">
      <c r="A133" t="s">
        <v>414</v>
      </c>
      <c r="K133" t="s">
        <v>619</v>
      </c>
    </row>
    <row r="134" spans="1:11" x14ac:dyDescent="0.2">
      <c r="A134" t="s">
        <v>415</v>
      </c>
      <c r="K134" t="s">
        <v>620</v>
      </c>
    </row>
    <row r="135" spans="1:11" x14ac:dyDescent="0.2">
      <c r="A135" t="s">
        <v>416</v>
      </c>
      <c r="K135" t="s">
        <v>621</v>
      </c>
    </row>
    <row r="136" spans="1:11" x14ac:dyDescent="0.2">
      <c r="A136" t="s">
        <v>417</v>
      </c>
      <c r="K136" t="s">
        <v>622</v>
      </c>
    </row>
    <row r="137" spans="1:11" x14ac:dyDescent="0.2">
      <c r="A137" t="s">
        <v>418</v>
      </c>
      <c r="K137" t="s">
        <v>623</v>
      </c>
    </row>
    <row r="138" spans="1:11" x14ac:dyDescent="0.2">
      <c r="A138" t="s">
        <v>419</v>
      </c>
      <c r="K138" t="s">
        <v>624</v>
      </c>
    </row>
    <row r="139" spans="1:11" x14ac:dyDescent="0.2">
      <c r="A139" t="s">
        <v>420</v>
      </c>
      <c r="K139" t="s">
        <v>625</v>
      </c>
    </row>
    <row r="140" spans="1:11" x14ac:dyDescent="0.2">
      <c r="A140" t="s">
        <v>421</v>
      </c>
      <c r="K140" t="s">
        <v>626</v>
      </c>
    </row>
    <row r="141" spans="1:11" x14ac:dyDescent="0.2">
      <c r="A141" t="s">
        <v>422</v>
      </c>
      <c r="K141" t="s">
        <v>627</v>
      </c>
    </row>
    <row r="142" spans="1:11" x14ac:dyDescent="0.2">
      <c r="A142" t="s">
        <v>423</v>
      </c>
      <c r="K142" t="s">
        <v>628</v>
      </c>
    </row>
    <row r="143" spans="1:11" x14ac:dyDescent="0.2">
      <c r="A143" t="s">
        <v>424</v>
      </c>
      <c r="K143" t="s">
        <v>629</v>
      </c>
    </row>
    <row r="144" spans="1:11" x14ac:dyDescent="0.2">
      <c r="A144" t="s">
        <v>425</v>
      </c>
      <c r="K144" t="s">
        <v>630</v>
      </c>
    </row>
    <row r="145" spans="1:11" x14ac:dyDescent="0.2">
      <c r="A145" t="s">
        <v>426</v>
      </c>
      <c r="K145" t="s">
        <v>631</v>
      </c>
    </row>
    <row r="146" spans="1:11" x14ac:dyDescent="0.2">
      <c r="A146" t="s">
        <v>427</v>
      </c>
      <c r="K146" t="s">
        <v>632</v>
      </c>
    </row>
    <row r="147" spans="1:11" x14ac:dyDescent="0.2">
      <c r="A147" t="s">
        <v>428</v>
      </c>
      <c r="K147" t="s">
        <v>633</v>
      </c>
    </row>
    <row r="148" spans="1:11" x14ac:dyDescent="0.2">
      <c r="A148" t="s">
        <v>429</v>
      </c>
      <c r="K148" t="s">
        <v>634</v>
      </c>
    </row>
    <row r="149" spans="1:11" x14ac:dyDescent="0.2">
      <c r="A149" t="s">
        <v>430</v>
      </c>
      <c r="K149" t="s">
        <v>635</v>
      </c>
    </row>
    <row r="150" spans="1:11" x14ac:dyDescent="0.2">
      <c r="A150" t="s">
        <v>431</v>
      </c>
      <c r="K150" t="s">
        <v>636</v>
      </c>
    </row>
    <row r="151" spans="1:11" x14ac:dyDescent="0.2">
      <c r="A151" t="s">
        <v>432</v>
      </c>
    </row>
    <row r="152" spans="1:11" x14ac:dyDescent="0.2">
      <c r="A152" t="s">
        <v>433</v>
      </c>
    </row>
    <row r="153" spans="1:11" x14ac:dyDescent="0.2">
      <c r="A153" t="s">
        <v>434</v>
      </c>
    </row>
    <row r="154" spans="1:11" x14ac:dyDescent="0.2">
      <c r="A154" t="s">
        <v>435</v>
      </c>
    </row>
    <row r="155" spans="1:11" x14ac:dyDescent="0.2">
      <c r="A155" t="s">
        <v>436</v>
      </c>
    </row>
    <row r="156" spans="1:11" x14ac:dyDescent="0.2">
      <c r="A156" t="s">
        <v>437</v>
      </c>
    </row>
    <row r="157" spans="1:11" x14ac:dyDescent="0.2">
      <c r="A157" t="s">
        <v>438</v>
      </c>
    </row>
    <row r="158" spans="1:11" x14ac:dyDescent="0.2">
      <c r="A158" t="s">
        <v>439</v>
      </c>
    </row>
    <row r="160" spans="1:11" x14ac:dyDescent="0.2">
      <c r="A160" t="s">
        <v>440</v>
      </c>
    </row>
    <row r="161" spans="1:1" x14ac:dyDescent="0.2">
      <c r="A161" t="s">
        <v>441</v>
      </c>
    </row>
    <row r="162" spans="1:1" x14ac:dyDescent="0.2">
      <c r="A162" t="s">
        <v>442</v>
      </c>
    </row>
    <row r="163" spans="1:1" x14ac:dyDescent="0.2">
      <c r="A163" t="s">
        <v>443</v>
      </c>
    </row>
    <row r="164" spans="1:1" x14ac:dyDescent="0.2">
      <c r="A164" t="s">
        <v>444</v>
      </c>
    </row>
    <row r="165" spans="1:1" x14ac:dyDescent="0.2">
      <c r="A165" t="s">
        <v>445</v>
      </c>
    </row>
    <row r="166" spans="1:1" x14ac:dyDescent="0.2">
      <c r="A166" t="s">
        <v>446</v>
      </c>
    </row>
    <row r="167" spans="1:1" x14ac:dyDescent="0.2">
      <c r="A167" t="s">
        <v>447</v>
      </c>
    </row>
    <row r="168" spans="1:1" x14ac:dyDescent="0.2">
      <c r="A168" t="s">
        <v>448</v>
      </c>
    </row>
    <row r="169" spans="1:1" x14ac:dyDescent="0.2">
      <c r="A169" t="s">
        <v>449</v>
      </c>
    </row>
    <row r="170" spans="1:1" x14ac:dyDescent="0.2">
      <c r="A170" t="s">
        <v>450</v>
      </c>
    </row>
    <row r="171" spans="1:1" x14ac:dyDescent="0.2">
      <c r="A171" t="s">
        <v>451</v>
      </c>
    </row>
    <row r="172" spans="1:1" x14ac:dyDescent="0.2">
      <c r="A172" t="s">
        <v>452</v>
      </c>
    </row>
    <row r="173" spans="1:1" x14ac:dyDescent="0.2">
      <c r="A173" t="s">
        <v>453</v>
      </c>
    </row>
    <row r="174" spans="1:1" x14ac:dyDescent="0.2">
      <c r="A174" t="s">
        <v>454</v>
      </c>
    </row>
    <row r="175" spans="1:1" x14ac:dyDescent="0.2">
      <c r="A175" t="s">
        <v>455</v>
      </c>
    </row>
    <row r="176" spans="1:1" x14ac:dyDescent="0.2">
      <c r="A176" t="s">
        <v>456</v>
      </c>
    </row>
    <row r="177" spans="1:1" x14ac:dyDescent="0.2">
      <c r="A177" t="s">
        <v>457</v>
      </c>
    </row>
    <row r="178" spans="1:1" x14ac:dyDescent="0.2">
      <c r="A178" t="s">
        <v>458</v>
      </c>
    </row>
    <row r="179" spans="1:1" x14ac:dyDescent="0.2">
      <c r="A179" t="s">
        <v>459</v>
      </c>
    </row>
    <row r="180" spans="1:1" x14ac:dyDescent="0.2">
      <c r="A180" t="s">
        <v>460</v>
      </c>
    </row>
    <row r="181" spans="1:1" x14ac:dyDescent="0.2">
      <c r="A181" t="s">
        <v>461</v>
      </c>
    </row>
    <row r="182" spans="1:1" x14ac:dyDescent="0.2">
      <c r="A182" t="s">
        <v>462</v>
      </c>
    </row>
    <row r="183" spans="1:1" x14ac:dyDescent="0.2">
      <c r="A183" t="s">
        <v>463</v>
      </c>
    </row>
    <row r="184" spans="1:1" x14ac:dyDescent="0.2">
      <c r="A184" t="s">
        <v>464</v>
      </c>
    </row>
    <row r="185" spans="1:1" x14ac:dyDescent="0.2">
      <c r="A185" t="s">
        <v>465</v>
      </c>
    </row>
    <row r="186" spans="1:1" x14ac:dyDescent="0.2">
      <c r="A186" t="s">
        <v>466</v>
      </c>
    </row>
    <row r="187" spans="1:1" x14ac:dyDescent="0.2">
      <c r="A187" t="s">
        <v>467</v>
      </c>
    </row>
    <row r="188" spans="1:1" x14ac:dyDescent="0.2">
      <c r="A188" t="s">
        <v>468</v>
      </c>
    </row>
    <row r="189" spans="1:1" x14ac:dyDescent="0.2">
      <c r="A189" t="s">
        <v>469</v>
      </c>
    </row>
    <row r="190" spans="1:1" x14ac:dyDescent="0.2">
      <c r="A190" t="s">
        <v>470</v>
      </c>
    </row>
    <row r="191" spans="1:1" x14ac:dyDescent="0.2">
      <c r="A191" t="s">
        <v>410</v>
      </c>
    </row>
    <row r="192" spans="1:1" x14ac:dyDescent="0.2">
      <c r="A192" t="s">
        <v>471</v>
      </c>
    </row>
    <row r="193" spans="1:1" x14ac:dyDescent="0.2">
      <c r="A193" t="s">
        <v>472</v>
      </c>
    </row>
    <row r="194" spans="1:1" x14ac:dyDescent="0.2">
      <c r="A194" t="s">
        <v>473</v>
      </c>
    </row>
    <row r="195" spans="1:1" x14ac:dyDescent="0.2">
      <c r="A195" t="s">
        <v>474</v>
      </c>
    </row>
    <row r="196" spans="1:1" x14ac:dyDescent="0.2">
      <c r="A196" t="s">
        <v>475</v>
      </c>
    </row>
    <row r="197" spans="1:1" x14ac:dyDescent="0.2">
      <c r="A197" t="s">
        <v>476</v>
      </c>
    </row>
    <row r="198" spans="1:1" x14ac:dyDescent="0.2">
      <c r="A198" t="s">
        <v>477</v>
      </c>
    </row>
    <row r="199" spans="1:1" x14ac:dyDescent="0.2">
      <c r="A199" t="s">
        <v>478</v>
      </c>
    </row>
    <row r="200" spans="1:1" x14ac:dyDescent="0.2">
      <c r="A200" t="s">
        <v>479</v>
      </c>
    </row>
    <row r="201" spans="1:1" x14ac:dyDescent="0.2">
      <c r="A201" t="s">
        <v>480</v>
      </c>
    </row>
    <row r="202" spans="1:1" x14ac:dyDescent="0.2">
      <c r="A202" t="s">
        <v>481</v>
      </c>
    </row>
    <row r="203" spans="1:1" x14ac:dyDescent="0.2">
      <c r="A203" t="s">
        <v>482</v>
      </c>
    </row>
    <row r="204" spans="1:1" x14ac:dyDescent="0.2">
      <c r="A204" t="s">
        <v>483</v>
      </c>
    </row>
    <row r="205" spans="1:1" x14ac:dyDescent="0.2">
      <c r="A205" t="s">
        <v>484</v>
      </c>
    </row>
    <row r="206" spans="1:1" x14ac:dyDescent="0.2">
      <c r="A206" t="s">
        <v>485</v>
      </c>
    </row>
    <row r="207" spans="1:1" x14ac:dyDescent="0.2">
      <c r="A207" t="s">
        <v>486</v>
      </c>
    </row>
    <row r="208" spans="1:1" x14ac:dyDescent="0.2">
      <c r="A208" t="s">
        <v>487</v>
      </c>
    </row>
    <row r="209" spans="1:1" x14ac:dyDescent="0.2">
      <c r="A209" t="s">
        <v>488</v>
      </c>
    </row>
    <row r="210" spans="1:1" x14ac:dyDescent="0.2">
      <c r="A210" t="s">
        <v>489</v>
      </c>
    </row>
    <row r="211" spans="1:1" x14ac:dyDescent="0.2">
      <c r="A211" t="s">
        <v>490</v>
      </c>
    </row>
    <row r="212" spans="1:1" x14ac:dyDescent="0.2">
      <c r="A212" t="s">
        <v>491</v>
      </c>
    </row>
    <row r="213" spans="1:1" x14ac:dyDescent="0.2">
      <c r="A213" t="s">
        <v>492</v>
      </c>
    </row>
    <row r="214" spans="1:1" x14ac:dyDescent="0.2">
      <c r="A214" t="s">
        <v>493</v>
      </c>
    </row>
  </sheetData>
  <conditionalFormatting sqref="A1:A1048576">
    <cfRule type="duplicateValues" dxfId="83" priority="2"/>
  </conditionalFormatting>
  <conditionalFormatting sqref="K1:K1048576">
    <cfRule type="duplicateValues" dxfId="8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M109"/>
  <sheetViews>
    <sheetView zoomScale="67" zoomScaleNormal="67" workbookViewId="0">
      <selection activeCell="J6" sqref="J6"/>
    </sheetView>
  </sheetViews>
  <sheetFormatPr defaultRowHeight="12.75" x14ac:dyDescent="0.2"/>
  <cols>
    <col min="1" max="7" width="9.28515625" customWidth="1"/>
    <col min="8" max="9" width="9.85546875" customWidth="1"/>
    <col min="10" max="10" width="10.42578125" customWidth="1"/>
    <col min="11" max="11" width="10" customWidth="1"/>
    <col min="12" max="19" width="9.85546875" customWidth="1"/>
    <col min="20" max="21" width="11.5703125" customWidth="1"/>
    <col min="22" max="23" width="12.5703125" customWidth="1"/>
    <col min="24" max="24" width="9.85546875" customWidth="1"/>
    <col min="25" max="25" width="8.85546875" customWidth="1"/>
    <col min="26" max="33" width="9.28515625" customWidth="1"/>
    <col min="34" max="35" width="12.28515625" customWidth="1"/>
    <col min="36" max="38" width="9.28515625" customWidth="1"/>
    <col min="39" max="39" width="10.7109375" customWidth="1"/>
    <col min="263" max="269" width="9.28515625" customWidth="1"/>
    <col min="270" max="271" width="9.85546875" customWidth="1"/>
    <col min="272" max="272" width="10.42578125" customWidth="1"/>
    <col min="273" max="273" width="10" customWidth="1"/>
    <col min="274" max="281" width="9.85546875" customWidth="1"/>
    <col min="282" max="283" width="11.5703125" customWidth="1"/>
    <col min="284" max="285" width="12.5703125" customWidth="1"/>
    <col min="286" max="286" width="9.85546875" customWidth="1"/>
    <col min="287" max="287" width="8.85546875" customWidth="1"/>
    <col min="288" max="291" width="9.28515625" customWidth="1"/>
    <col min="292" max="292" width="12.28515625" customWidth="1"/>
    <col min="293" max="294" width="9.28515625" customWidth="1"/>
    <col min="295" max="295" width="10.7109375" customWidth="1"/>
    <col min="519" max="525" width="9.28515625" customWidth="1"/>
    <col min="526" max="527" width="9.85546875" customWidth="1"/>
    <col min="528" max="528" width="10.42578125" customWidth="1"/>
    <col min="529" max="529" width="10" customWidth="1"/>
    <col min="530" max="537" width="9.85546875" customWidth="1"/>
    <col min="538" max="539" width="11.5703125" customWidth="1"/>
    <col min="540" max="541" width="12.5703125" customWidth="1"/>
    <col min="542" max="542" width="9.85546875" customWidth="1"/>
    <col min="543" max="543" width="8.85546875" customWidth="1"/>
    <col min="544" max="547" width="9.28515625" customWidth="1"/>
    <col min="548" max="548" width="12.28515625" customWidth="1"/>
    <col min="549" max="550" width="9.28515625" customWidth="1"/>
    <col min="551" max="551" width="10.7109375" customWidth="1"/>
    <col min="775" max="781" width="9.28515625" customWidth="1"/>
    <col min="782" max="783" width="9.85546875" customWidth="1"/>
    <col min="784" max="784" width="10.42578125" customWidth="1"/>
    <col min="785" max="785" width="10" customWidth="1"/>
    <col min="786" max="793" width="9.85546875" customWidth="1"/>
    <col min="794" max="795" width="11.5703125" customWidth="1"/>
    <col min="796" max="797" width="12.5703125" customWidth="1"/>
    <col min="798" max="798" width="9.85546875" customWidth="1"/>
    <col min="799" max="799" width="8.85546875" customWidth="1"/>
    <col min="800" max="803" width="9.28515625" customWidth="1"/>
    <col min="804" max="804" width="12.28515625" customWidth="1"/>
    <col min="805" max="806" width="9.28515625" customWidth="1"/>
    <col min="807" max="807" width="10.7109375" customWidth="1"/>
    <col min="1031" max="1037" width="9.28515625" customWidth="1"/>
    <col min="1038" max="1039" width="9.85546875" customWidth="1"/>
    <col min="1040" max="1040" width="10.42578125" customWidth="1"/>
    <col min="1041" max="1041" width="10" customWidth="1"/>
    <col min="1042" max="1049" width="9.85546875" customWidth="1"/>
    <col min="1050" max="1051" width="11.5703125" customWidth="1"/>
    <col min="1052" max="1053" width="12.5703125" customWidth="1"/>
    <col min="1054" max="1054" width="9.85546875" customWidth="1"/>
    <col min="1055" max="1055" width="8.85546875" customWidth="1"/>
    <col min="1056" max="1059" width="9.28515625" customWidth="1"/>
    <col min="1060" max="1060" width="12.28515625" customWidth="1"/>
    <col min="1061" max="1062" width="9.28515625" customWidth="1"/>
    <col min="1063" max="1063" width="10.7109375" customWidth="1"/>
    <col min="1287" max="1293" width="9.28515625" customWidth="1"/>
    <col min="1294" max="1295" width="9.85546875" customWidth="1"/>
    <col min="1296" max="1296" width="10.42578125" customWidth="1"/>
    <col min="1297" max="1297" width="10" customWidth="1"/>
    <col min="1298" max="1305" width="9.85546875" customWidth="1"/>
    <col min="1306" max="1307" width="11.5703125" customWidth="1"/>
    <col min="1308" max="1309" width="12.5703125" customWidth="1"/>
    <col min="1310" max="1310" width="9.85546875" customWidth="1"/>
    <col min="1311" max="1311" width="8.85546875" customWidth="1"/>
    <col min="1312" max="1315" width="9.28515625" customWidth="1"/>
    <col min="1316" max="1316" width="12.28515625" customWidth="1"/>
    <col min="1317" max="1318" width="9.28515625" customWidth="1"/>
    <col min="1319" max="1319" width="10.7109375" customWidth="1"/>
    <col min="1543" max="1549" width="9.28515625" customWidth="1"/>
    <col min="1550" max="1551" width="9.85546875" customWidth="1"/>
    <col min="1552" max="1552" width="10.42578125" customWidth="1"/>
    <col min="1553" max="1553" width="10" customWidth="1"/>
    <col min="1554" max="1561" width="9.85546875" customWidth="1"/>
    <col min="1562" max="1563" width="11.5703125" customWidth="1"/>
    <col min="1564" max="1565" width="12.5703125" customWidth="1"/>
    <col min="1566" max="1566" width="9.85546875" customWidth="1"/>
    <col min="1567" max="1567" width="8.85546875" customWidth="1"/>
    <col min="1568" max="1571" width="9.28515625" customWidth="1"/>
    <col min="1572" max="1572" width="12.28515625" customWidth="1"/>
    <col min="1573" max="1574" width="9.28515625" customWidth="1"/>
    <col min="1575" max="1575" width="10.7109375" customWidth="1"/>
    <col min="1799" max="1805" width="9.28515625" customWidth="1"/>
    <col min="1806" max="1807" width="9.85546875" customWidth="1"/>
    <col min="1808" max="1808" width="10.42578125" customWidth="1"/>
    <col min="1809" max="1809" width="10" customWidth="1"/>
    <col min="1810" max="1817" width="9.85546875" customWidth="1"/>
    <col min="1818" max="1819" width="11.5703125" customWidth="1"/>
    <col min="1820" max="1821" width="12.5703125" customWidth="1"/>
    <col min="1822" max="1822" width="9.85546875" customWidth="1"/>
    <col min="1823" max="1823" width="8.85546875" customWidth="1"/>
    <col min="1824" max="1827" width="9.28515625" customWidth="1"/>
    <col min="1828" max="1828" width="12.28515625" customWidth="1"/>
    <col min="1829" max="1830" width="9.28515625" customWidth="1"/>
    <col min="1831" max="1831" width="10.7109375" customWidth="1"/>
    <col min="2055" max="2061" width="9.28515625" customWidth="1"/>
    <col min="2062" max="2063" width="9.85546875" customWidth="1"/>
    <col min="2064" max="2064" width="10.42578125" customWidth="1"/>
    <col min="2065" max="2065" width="10" customWidth="1"/>
    <col min="2066" max="2073" width="9.85546875" customWidth="1"/>
    <col min="2074" max="2075" width="11.5703125" customWidth="1"/>
    <col min="2076" max="2077" width="12.5703125" customWidth="1"/>
    <col min="2078" max="2078" width="9.85546875" customWidth="1"/>
    <col min="2079" max="2079" width="8.85546875" customWidth="1"/>
    <col min="2080" max="2083" width="9.28515625" customWidth="1"/>
    <col min="2084" max="2084" width="12.28515625" customWidth="1"/>
    <col min="2085" max="2086" width="9.28515625" customWidth="1"/>
    <col min="2087" max="2087" width="10.7109375" customWidth="1"/>
    <col min="2311" max="2317" width="9.28515625" customWidth="1"/>
    <col min="2318" max="2319" width="9.85546875" customWidth="1"/>
    <col min="2320" max="2320" width="10.42578125" customWidth="1"/>
    <col min="2321" max="2321" width="10" customWidth="1"/>
    <col min="2322" max="2329" width="9.85546875" customWidth="1"/>
    <col min="2330" max="2331" width="11.5703125" customWidth="1"/>
    <col min="2332" max="2333" width="12.5703125" customWidth="1"/>
    <col min="2334" max="2334" width="9.85546875" customWidth="1"/>
    <col min="2335" max="2335" width="8.85546875" customWidth="1"/>
    <col min="2336" max="2339" width="9.28515625" customWidth="1"/>
    <col min="2340" max="2340" width="12.28515625" customWidth="1"/>
    <col min="2341" max="2342" width="9.28515625" customWidth="1"/>
    <col min="2343" max="2343" width="10.7109375" customWidth="1"/>
    <col min="2567" max="2573" width="9.28515625" customWidth="1"/>
    <col min="2574" max="2575" width="9.85546875" customWidth="1"/>
    <col min="2576" max="2576" width="10.42578125" customWidth="1"/>
    <col min="2577" max="2577" width="10" customWidth="1"/>
    <col min="2578" max="2585" width="9.85546875" customWidth="1"/>
    <col min="2586" max="2587" width="11.5703125" customWidth="1"/>
    <col min="2588" max="2589" width="12.5703125" customWidth="1"/>
    <col min="2590" max="2590" width="9.85546875" customWidth="1"/>
    <col min="2591" max="2591" width="8.85546875" customWidth="1"/>
    <col min="2592" max="2595" width="9.28515625" customWidth="1"/>
    <col min="2596" max="2596" width="12.28515625" customWidth="1"/>
    <col min="2597" max="2598" width="9.28515625" customWidth="1"/>
    <col min="2599" max="2599" width="10.7109375" customWidth="1"/>
    <col min="2823" max="2829" width="9.28515625" customWidth="1"/>
    <col min="2830" max="2831" width="9.85546875" customWidth="1"/>
    <col min="2832" max="2832" width="10.42578125" customWidth="1"/>
    <col min="2833" max="2833" width="10" customWidth="1"/>
    <col min="2834" max="2841" width="9.85546875" customWidth="1"/>
    <col min="2842" max="2843" width="11.5703125" customWidth="1"/>
    <col min="2844" max="2845" width="12.5703125" customWidth="1"/>
    <col min="2846" max="2846" width="9.85546875" customWidth="1"/>
    <col min="2847" max="2847" width="8.85546875" customWidth="1"/>
    <col min="2848" max="2851" width="9.28515625" customWidth="1"/>
    <col min="2852" max="2852" width="12.28515625" customWidth="1"/>
    <col min="2853" max="2854" width="9.28515625" customWidth="1"/>
    <col min="2855" max="2855" width="10.7109375" customWidth="1"/>
    <col min="3079" max="3085" width="9.28515625" customWidth="1"/>
    <col min="3086" max="3087" width="9.85546875" customWidth="1"/>
    <col min="3088" max="3088" width="10.42578125" customWidth="1"/>
    <col min="3089" max="3089" width="10" customWidth="1"/>
    <col min="3090" max="3097" width="9.85546875" customWidth="1"/>
    <col min="3098" max="3099" width="11.5703125" customWidth="1"/>
    <col min="3100" max="3101" width="12.5703125" customWidth="1"/>
    <col min="3102" max="3102" width="9.85546875" customWidth="1"/>
    <col min="3103" max="3103" width="8.85546875" customWidth="1"/>
    <col min="3104" max="3107" width="9.28515625" customWidth="1"/>
    <col min="3108" max="3108" width="12.28515625" customWidth="1"/>
    <col min="3109" max="3110" width="9.28515625" customWidth="1"/>
    <col min="3111" max="3111" width="10.7109375" customWidth="1"/>
    <col min="3335" max="3341" width="9.28515625" customWidth="1"/>
    <col min="3342" max="3343" width="9.85546875" customWidth="1"/>
    <col min="3344" max="3344" width="10.42578125" customWidth="1"/>
    <col min="3345" max="3345" width="10" customWidth="1"/>
    <col min="3346" max="3353" width="9.85546875" customWidth="1"/>
    <col min="3354" max="3355" width="11.5703125" customWidth="1"/>
    <col min="3356" max="3357" width="12.5703125" customWidth="1"/>
    <col min="3358" max="3358" width="9.85546875" customWidth="1"/>
    <col min="3359" max="3359" width="8.85546875" customWidth="1"/>
    <col min="3360" max="3363" width="9.28515625" customWidth="1"/>
    <col min="3364" max="3364" width="12.28515625" customWidth="1"/>
    <col min="3365" max="3366" width="9.28515625" customWidth="1"/>
    <col min="3367" max="3367" width="10.7109375" customWidth="1"/>
    <col min="3591" max="3597" width="9.28515625" customWidth="1"/>
    <col min="3598" max="3599" width="9.85546875" customWidth="1"/>
    <col min="3600" max="3600" width="10.42578125" customWidth="1"/>
    <col min="3601" max="3601" width="10" customWidth="1"/>
    <col min="3602" max="3609" width="9.85546875" customWidth="1"/>
    <col min="3610" max="3611" width="11.5703125" customWidth="1"/>
    <col min="3612" max="3613" width="12.5703125" customWidth="1"/>
    <col min="3614" max="3614" width="9.85546875" customWidth="1"/>
    <col min="3615" max="3615" width="8.85546875" customWidth="1"/>
    <col min="3616" max="3619" width="9.28515625" customWidth="1"/>
    <col min="3620" max="3620" width="12.28515625" customWidth="1"/>
    <col min="3621" max="3622" width="9.28515625" customWidth="1"/>
    <col min="3623" max="3623" width="10.7109375" customWidth="1"/>
    <col min="3847" max="3853" width="9.28515625" customWidth="1"/>
    <col min="3854" max="3855" width="9.85546875" customWidth="1"/>
    <col min="3856" max="3856" width="10.42578125" customWidth="1"/>
    <col min="3857" max="3857" width="10" customWidth="1"/>
    <col min="3858" max="3865" width="9.85546875" customWidth="1"/>
    <col min="3866" max="3867" width="11.5703125" customWidth="1"/>
    <col min="3868" max="3869" width="12.5703125" customWidth="1"/>
    <col min="3870" max="3870" width="9.85546875" customWidth="1"/>
    <col min="3871" max="3871" width="8.85546875" customWidth="1"/>
    <col min="3872" max="3875" width="9.28515625" customWidth="1"/>
    <col min="3876" max="3876" width="12.28515625" customWidth="1"/>
    <col min="3877" max="3878" width="9.28515625" customWidth="1"/>
    <col min="3879" max="3879" width="10.7109375" customWidth="1"/>
    <col min="4103" max="4109" width="9.28515625" customWidth="1"/>
    <col min="4110" max="4111" width="9.85546875" customWidth="1"/>
    <col min="4112" max="4112" width="10.42578125" customWidth="1"/>
    <col min="4113" max="4113" width="10" customWidth="1"/>
    <col min="4114" max="4121" width="9.85546875" customWidth="1"/>
    <col min="4122" max="4123" width="11.5703125" customWidth="1"/>
    <col min="4124" max="4125" width="12.5703125" customWidth="1"/>
    <col min="4126" max="4126" width="9.85546875" customWidth="1"/>
    <col min="4127" max="4127" width="8.85546875" customWidth="1"/>
    <col min="4128" max="4131" width="9.28515625" customWidth="1"/>
    <col min="4132" max="4132" width="12.28515625" customWidth="1"/>
    <col min="4133" max="4134" width="9.28515625" customWidth="1"/>
    <col min="4135" max="4135" width="10.7109375" customWidth="1"/>
    <col min="4359" max="4365" width="9.28515625" customWidth="1"/>
    <col min="4366" max="4367" width="9.85546875" customWidth="1"/>
    <col min="4368" max="4368" width="10.42578125" customWidth="1"/>
    <col min="4369" max="4369" width="10" customWidth="1"/>
    <col min="4370" max="4377" width="9.85546875" customWidth="1"/>
    <col min="4378" max="4379" width="11.5703125" customWidth="1"/>
    <col min="4380" max="4381" width="12.5703125" customWidth="1"/>
    <col min="4382" max="4382" width="9.85546875" customWidth="1"/>
    <col min="4383" max="4383" width="8.85546875" customWidth="1"/>
    <col min="4384" max="4387" width="9.28515625" customWidth="1"/>
    <col min="4388" max="4388" width="12.28515625" customWidth="1"/>
    <col min="4389" max="4390" width="9.28515625" customWidth="1"/>
    <col min="4391" max="4391" width="10.7109375" customWidth="1"/>
    <col min="4615" max="4621" width="9.28515625" customWidth="1"/>
    <col min="4622" max="4623" width="9.85546875" customWidth="1"/>
    <col min="4624" max="4624" width="10.42578125" customWidth="1"/>
    <col min="4625" max="4625" width="10" customWidth="1"/>
    <col min="4626" max="4633" width="9.85546875" customWidth="1"/>
    <col min="4634" max="4635" width="11.5703125" customWidth="1"/>
    <col min="4636" max="4637" width="12.5703125" customWidth="1"/>
    <col min="4638" max="4638" width="9.85546875" customWidth="1"/>
    <col min="4639" max="4639" width="8.85546875" customWidth="1"/>
    <col min="4640" max="4643" width="9.28515625" customWidth="1"/>
    <col min="4644" max="4644" width="12.28515625" customWidth="1"/>
    <col min="4645" max="4646" width="9.28515625" customWidth="1"/>
    <col min="4647" max="4647" width="10.7109375" customWidth="1"/>
    <col min="4871" max="4877" width="9.28515625" customWidth="1"/>
    <col min="4878" max="4879" width="9.85546875" customWidth="1"/>
    <col min="4880" max="4880" width="10.42578125" customWidth="1"/>
    <col min="4881" max="4881" width="10" customWidth="1"/>
    <col min="4882" max="4889" width="9.85546875" customWidth="1"/>
    <col min="4890" max="4891" width="11.5703125" customWidth="1"/>
    <col min="4892" max="4893" width="12.5703125" customWidth="1"/>
    <col min="4894" max="4894" width="9.85546875" customWidth="1"/>
    <col min="4895" max="4895" width="8.85546875" customWidth="1"/>
    <col min="4896" max="4899" width="9.28515625" customWidth="1"/>
    <col min="4900" max="4900" width="12.28515625" customWidth="1"/>
    <col min="4901" max="4902" width="9.28515625" customWidth="1"/>
    <col min="4903" max="4903" width="10.7109375" customWidth="1"/>
    <col min="5127" max="5133" width="9.28515625" customWidth="1"/>
    <col min="5134" max="5135" width="9.85546875" customWidth="1"/>
    <col min="5136" max="5136" width="10.42578125" customWidth="1"/>
    <col min="5137" max="5137" width="10" customWidth="1"/>
    <col min="5138" max="5145" width="9.85546875" customWidth="1"/>
    <col min="5146" max="5147" width="11.5703125" customWidth="1"/>
    <col min="5148" max="5149" width="12.5703125" customWidth="1"/>
    <col min="5150" max="5150" width="9.85546875" customWidth="1"/>
    <col min="5151" max="5151" width="8.85546875" customWidth="1"/>
    <col min="5152" max="5155" width="9.28515625" customWidth="1"/>
    <col min="5156" max="5156" width="12.28515625" customWidth="1"/>
    <col min="5157" max="5158" width="9.28515625" customWidth="1"/>
    <col min="5159" max="5159" width="10.7109375" customWidth="1"/>
    <col min="5383" max="5389" width="9.28515625" customWidth="1"/>
    <col min="5390" max="5391" width="9.85546875" customWidth="1"/>
    <col min="5392" max="5392" width="10.42578125" customWidth="1"/>
    <col min="5393" max="5393" width="10" customWidth="1"/>
    <col min="5394" max="5401" width="9.85546875" customWidth="1"/>
    <col min="5402" max="5403" width="11.5703125" customWidth="1"/>
    <col min="5404" max="5405" width="12.5703125" customWidth="1"/>
    <col min="5406" max="5406" width="9.85546875" customWidth="1"/>
    <col min="5407" max="5407" width="8.85546875" customWidth="1"/>
    <col min="5408" max="5411" width="9.28515625" customWidth="1"/>
    <col min="5412" max="5412" width="12.28515625" customWidth="1"/>
    <col min="5413" max="5414" width="9.28515625" customWidth="1"/>
    <col min="5415" max="5415" width="10.7109375" customWidth="1"/>
    <col min="5639" max="5645" width="9.28515625" customWidth="1"/>
    <col min="5646" max="5647" width="9.85546875" customWidth="1"/>
    <col min="5648" max="5648" width="10.42578125" customWidth="1"/>
    <col min="5649" max="5649" width="10" customWidth="1"/>
    <col min="5650" max="5657" width="9.85546875" customWidth="1"/>
    <col min="5658" max="5659" width="11.5703125" customWidth="1"/>
    <col min="5660" max="5661" width="12.5703125" customWidth="1"/>
    <col min="5662" max="5662" width="9.85546875" customWidth="1"/>
    <col min="5663" max="5663" width="8.85546875" customWidth="1"/>
    <col min="5664" max="5667" width="9.28515625" customWidth="1"/>
    <col min="5668" max="5668" width="12.28515625" customWidth="1"/>
    <col min="5669" max="5670" width="9.28515625" customWidth="1"/>
    <col min="5671" max="5671" width="10.7109375" customWidth="1"/>
    <col min="5895" max="5901" width="9.28515625" customWidth="1"/>
    <col min="5902" max="5903" width="9.85546875" customWidth="1"/>
    <col min="5904" max="5904" width="10.42578125" customWidth="1"/>
    <col min="5905" max="5905" width="10" customWidth="1"/>
    <col min="5906" max="5913" width="9.85546875" customWidth="1"/>
    <col min="5914" max="5915" width="11.5703125" customWidth="1"/>
    <col min="5916" max="5917" width="12.5703125" customWidth="1"/>
    <col min="5918" max="5918" width="9.85546875" customWidth="1"/>
    <col min="5919" max="5919" width="8.85546875" customWidth="1"/>
    <col min="5920" max="5923" width="9.28515625" customWidth="1"/>
    <col min="5924" max="5924" width="12.28515625" customWidth="1"/>
    <col min="5925" max="5926" width="9.28515625" customWidth="1"/>
    <col min="5927" max="5927" width="10.7109375" customWidth="1"/>
    <col min="6151" max="6157" width="9.28515625" customWidth="1"/>
    <col min="6158" max="6159" width="9.85546875" customWidth="1"/>
    <col min="6160" max="6160" width="10.42578125" customWidth="1"/>
    <col min="6161" max="6161" width="10" customWidth="1"/>
    <col min="6162" max="6169" width="9.85546875" customWidth="1"/>
    <col min="6170" max="6171" width="11.5703125" customWidth="1"/>
    <col min="6172" max="6173" width="12.5703125" customWidth="1"/>
    <col min="6174" max="6174" width="9.85546875" customWidth="1"/>
    <col min="6175" max="6175" width="8.85546875" customWidth="1"/>
    <col min="6176" max="6179" width="9.28515625" customWidth="1"/>
    <col min="6180" max="6180" width="12.28515625" customWidth="1"/>
    <col min="6181" max="6182" width="9.28515625" customWidth="1"/>
    <col min="6183" max="6183" width="10.7109375" customWidth="1"/>
    <col min="6407" max="6413" width="9.28515625" customWidth="1"/>
    <col min="6414" max="6415" width="9.85546875" customWidth="1"/>
    <col min="6416" max="6416" width="10.42578125" customWidth="1"/>
    <col min="6417" max="6417" width="10" customWidth="1"/>
    <col min="6418" max="6425" width="9.85546875" customWidth="1"/>
    <col min="6426" max="6427" width="11.5703125" customWidth="1"/>
    <col min="6428" max="6429" width="12.5703125" customWidth="1"/>
    <col min="6430" max="6430" width="9.85546875" customWidth="1"/>
    <col min="6431" max="6431" width="8.85546875" customWidth="1"/>
    <col min="6432" max="6435" width="9.28515625" customWidth="1"/>
    <col min="6436" max="6436" width="12.28515625" customWidth="1"/>
    <col min="6437" max="6438" width="9.28515625" customWidth="1"/>
    <col min="6439" max="6439" width="10.7109375" customWidth="1"/>
    <col min="6663" max="6669" width="9.28515625" customWidth="1"/>
    <col min="6670" max="6671" width="9.85546875" customWidth="1"/>
    <col min="6672" max="6672" width="10.42578125" customWidth="1"/>
    <col min="6673" max="6673" width="10" customWidth="1"/>
    <col min="6674" max="6681" width="9.85546875" customWidth="1"/>
    <col min="6682" max="6683" width="11.5703125" customWidth="1"/>
    <col min="6684" max="6685" width="12.5703125" customWidth="1"/>
    <col min="6686" max="6686" width="9.85546875" customWidth="1"/>
    <col min="6687" max="6687" width="8.85546875" customWidth="1"/>
    <col min="6688" max="6691" width="9.28515625" customWidth="1"/>
    <col min="6692" max="6692" width="12.28515625" customWidth="1"/>
    <col min="6693" max="6694" width="9.28515625" customWidth="1"/>
    <col min="6695" max="6695" width="10.7109375" customWidth="1"/>
    <col min="6919" max="6925" width="9.28515625" customWidth="1"/>
    <col min="6926" max="6927" width="9.85546875" customWidth="1"/>
    <col min="6928" max="6928" width="10.42578125" customWidth="1"/>
    <col min="6929" max="6929" width="10" customWidth="1"/>
    <col min="6930" max="6937" width="9.85546875" customWidth="1"/>
    <col min="6938" max="6939" width="11.5703125" customWidth="1"/>
    <col min="6940" max="6941" width="12.5703125" customWidth="1"/>
    <col min="6942" max="6942" width="9.85546875" customWidth="1"/>
    <col min="6943" max="6943" width="8.85546875" customWidth="1"/>
    <col min="6944" max="6947" width="9.28515625" customWidth="1"/>
    <col min="6948" max="6948" width="12.28515625" customWidth="1"/>
    <col min="6949" max="6950" width="9.28515625" customWidth="1"/>
    <col min="6951" max="6951" width="10.7109375" customWidth="1"/>
    <col min="7175" max="7181" width="9.28515625" customWidth="1"/>
    <col min="7182" max="7183" width="9.85546875" customWidth="1"/>
    <col min="7184" max="7184" width="10.42578125" customWidth="1"/>
    <col min="7185" max="7185" width="10" customWidth="1"/>
    <col min="7186" max="7193" width="9.85546875" customWidth="1"/>
    <col min="7194" max="7195" width="11.5703125" customWidth="1"/>
    <col min="7196" max="7197" width="12.5703125" customWidth="1"/>
    <col min="7198" max="7198" width="9.85546875" customWidth="1"/>
    <col min="7199" max="7199" width="8.85546875" customWidth="1"/>
    <col min="7200" max="7203" width="9.28515625" customWidth="1"/>
    <col min="7204" max="7204" width="12.28515625" customWidth="1"/>
    <col min="7205" max="7206" width="9.28515625" customWidth="1"/>
    <col min="7207" max="7207" width="10.7109375" customWidth="1"/>
    <col min="7431" max="7437" width="9.28515625" customWidth="1"/>
    <col min="7438" max="7439" width="9.85546875" customWidth="1"/>
    <col min="7440" max="7440" width="10.42578125" customWidth="1"/>
    <col min="7441" max="7441" width="10" customWidth="1"/>
    <col min="7442" max="7449" width="9.85546875" customWidth="1"/>
    <col min="7450" max="7451" width="11.5703125" customWidth="1"/>
    <col min="7452" max="7453" width="12.5703125" customWidth="1"/>
    <col min="7454" max="7454" width="9.85546875" customWidth="1"/>
    <col min="7455" max="7455" width="8.85546875" customWidth="1"/>
    <col min="7456" max="7459" width="9.28515625" customWidth="1"/>
    <col min="7460" max="7460" width="12.28515625" customWidth="1"/>
    <col min="7461" max="7462" width="9.28515625" customWidth="1"/>
    <col min="7463" max="7463" width="10.7109375" customWidth="1"/>
    <col min="7687" max="7693" width="9.28515625" customWidth="1"/>
    <col min="7694" max="7695" width="9.85546875" customWidth="1"/>
    <col min="7696" max="7696" width="10.42578125" customWidth="1"/>
    <col min="7697" max="7697" width="10" customWidth="1"/>
    <col min="7698" max="7705" width="9.85546875" customWidth="1"/>
    <col min="7706" max="7707" width="11.5703125" customWidth="1"/>
    <col min="7708" max="7709" width="12.5703125" customWidth="1"/>
    <col min="7710" max="7710" width="9.85546875" customWidth="1"/>
    <col min="7711" max="7711" width="8.85546875" customWidth="1"/>
    <col min="7712" max="7715" width="9.28515625" customWidth="1"/>
    <col min="7716" max="7716" width="12.28515625" customWidth="1"/>
    <col min="7717" max="7718" width="9.28515625" customWidth="1"/>
    <col min="7719" max="7719" width="10.7109375" customWidth="1"/>
    <col min="7943" max="7949" width="9.28515625" customWidth="1"/>
    <col min="7950" max="7951" width="9.85546875" customWidth="1"/>
    <col min="7952" max="7952" width="10.42578125" customWidth="1"/>
    <col min="7953" max="7953" width="10" customWidth="1"/>
    <col min="7954" max="7961" width="9.85546875" customWidth="1"/>
    <col min="7962" max="7963" width="11.5703125" customWidth="1"/>
    <col min="7964" max="7965" width="12.5703125" customWidth="1"/>
    <col min="7966" max="7966" width="9.85546875" customWidth="1"/>
    <col min="7967" max="7967" width="8.85546875" customWidth="1"/>
    <col min="7968" max="7971" width="9.28515625" customWidth="1"/>
    <col min="7972" max="7972" width="12.28515625" customWidth="1"/>
    <col min="7973" max="7974" width="9.28515625" customWidth="1"/>
    <col min="7975" max="7975" width="10.7109375" customWidth="1"/>
    <col min="8199" max="8205" width="9.28515625" customWidth="1"/>
    <col min="8206" max="8207" width="9.85546875" customWidth="1"/>
    <col min="8208" max="8208" width="10.42578125" customWidth="1"/>
    <col min="8209" max="8209" width="10" customWidth="1"/>
    <col min="8210" max="8217" width="9.85546875" customWidth="1"/>
    <col min="8218" max="8219" width="11.5703125" customWidth="1"/>
    <col min="8220" max="8221" width="12.5703125" customWidth="1"/>
    <col min="8222" max="8222" width="9.85546875" customWidth="1"/>
    <col min="8223" max="8223" width="8.85546875" customWidth="1"/>
    <col min="8224" max="8227" width="9.28515625" customWidth="1"/>
    <col min="8228" max="8228" width="12.28515625" customWidth="1"/>
    <col min="8229" max="8230" width="9.28515625" customWidth="1"/>
    <col min="8231" max="8231" width="10.7109375" customWidth="1"/>
    <col min="8455" max="8461" width="9.28515625" customWidth="1"/>
    <col min="8462" max="8463" width="9.85546875" customWidth="1"/>
    <col min="8464" max="8464" width="10.42578125" customWidth="1"/>
    <col min="8465" max="8465" width="10" customWidth="1"/>
    <col min="8466" max="8473" width="9.85546875" customWidth="1"/>
    <col min="8474" max="8475" width="11.5703125" customWidth="1"/>
    <col min="8476" max="8477" width="12.5703125" customWidth="1"/>
    <col min="8478" max="8478" width="9.85546875" customWidth="1"/>
    <col min="8479" max="8479" width="8.85546875" customWidth="1"/>
    <col min="8480" max="8483" width="9.28515625" customWidth="1"/>
    <col min="8484" max="8484" width="12.28515625" customWidth="1"/>
    <col min="8485" max="8486" width="9.28515625" customWidth="1"/>
    <col min="8487" max="8487" width="10.7109375" customWidth="1"/>
    <col min="8711" max="8717" width="9.28515625" customWidth="1"/>
    <col min="8718" max="8719" width="9.85546875" customWidth="1"/>
    <col min="8720" max="8720" width="10.42578125" customWidth="1"/>
    <col min="8721" max="8721" width="10" customWidth="1"/>
    <col min="8722" max="8729" width="9.85546875" customWidth="1"/>
    <col min="8730" max="8731" width="11.5703125" customWidth="1"/>
    <col min="8732" max="8733" width="12.5703125" customWidth="1"/>
    <col min="8734" max="8734" width="9.85546875" customWidth="1"/>
    <col min="8735" max="8735" width="8.85546875" customWidth="1"/>
    <col min="8736" max="8739" width="9.28515625" customWidth="1"/>
    <col min="8740" max="8740" width="12.28515625" customWidth="1"/>
    <col min="8741" max="8742" width="9.28515625" customWidth="1"/>
    <col min="8743" max="8743" width="10.7109375" customWidth="1"/>
    <col min="8967" max="8973" width="9.28515625" customWidth="1"/>
    <col min="8974" max="8975" width="9.85546875" customWidth="1"/>
    <col min="8976" max="8976" width="10.42578125" customWidth="1"/>
    <col min="8977" max="8977" width="10" customWidth="1"/>
    <col min="8978" max="8985" width="9.85546875" customWidth="1"/>
    <col min="8986" max="8987" width="11.5703125" customWidth="1"/>
    <col min="8988" max="8989" width="12.5703125" customWidth="1"/>
    <col min="8990" max="8990" width="9.85546875" customWidth="1"/>
    <col min="8991" max="8991" width="8.85546875" customWidth="1"/>
    <col min="8992" max="8995" width="9.28515625" customWidth="1"/>
    <col min="8996" max="8996" width="12.28515625" customWidth="1"/>
    <col min="8997" max="8998" width="9.28515625" customWidth="1"/>
    <col min="8999" max="8999" width="10.7109375" customWidth="1"/>
    <col min="9223" max="9229" width="9.28515625" customWidth="1"/>
    <col min="9230" max="9231" width="9.85546875" customWidth="1"/>
    <col min="9232" max="9232" width="10.42578125" customWidth="1"/>
    <col min="9233" max="9233" width="10" customWidth="1"/>
    <col min="9234" max="9241" width="9.85546875" customWidth="1"/>
    <col min="9242" max="9243" width="11.5703125" customWidth="1"/>
    <col min="9244" max="9245" width="12.5703125" customWidth="1"/>
    <col min="9246" max="9246" width="9.85546875" customWidth="1"/>
    <col min="9247" max="9247" width="8.85546875" customWidth="1"/>
    <col min="9248" max="9251" width="9.28515625" customWidth="1"/>
    <col min="9252" max="9252" width="12.28515625" customWidth="1"/>
    <col min="9253" max="9254" width="9.28515625" customWidth="1"/>
    <col min="9255" max="9255" width="10.7109375" customWidth="1"/>
    <col min="9479" max="9485" width="9.28515625" customWidth="1"/>
    <col min="9486" max="9487" width="9.85546875" customWidth="1"/>
    <col min="9488" max="9488" width="10.42578125" customWidth="1"/>
    <col min="9489" max="9489" width="10" customWidth="1"/>
    <col min="9490" max="9497" width="9.85546875" customWidth="1"/>
    <col min="9498" max="9499" width="11.5703125" customWidth="1"/>
    <col min="9500" max="9501" width="12.5703125" customWidth="1"/>
    <col min="9502" max="9502" width="9.85546875" customWidth="1"/>
    <col min="9503" max="9503" width="8.85546875" customWidth="1"/>
    <col min="9504" max="9507" width="9.28515625" customWidth="1"/>
    <col min="9508" max="9508" width="12.28515625" customWidth="1"/>
    <col min="9509" max="9510" width="9.28515625" customWidth="1"/>
    <col min="9511" max="9511" width="10.7109375" customWidth="1"/>
    <col min="9735" max="9741" width="9.28515625" customWidth="1"/>
    <col min="9742" max="9743" width="9.85546875" customWidth="1"/>
    <col min="9744" max="9744" width="10.42578125" customWidth="1"/>
    <col min="9745" max="9745" width="10" customWidth="1"/>
    <col min="9746" max="9753" width="9.85546875" customWidth="1"/>
    <col min="9754" max="9755" width="11.5703125" customWidth="1"/>
    <col min="9756" max="9757" width="12.5703125" customWidth="1"/>
    <col min="9758" max="9758" width="9.85546875" customWidth="1"/>
    <col min="9759" max="9759" width="8.85546875" customWidth="1"/>
    <col min="9760" max="9763" width="9.28515625" customWidth="1"/>
    <col min="9764" max="9764" width="12.28515625" customWidth="1"/>
    <col min="9765" max="9766" width="9.28515625" customWidth="1"/>
    <col min="9767" max="9767" width="10.7109375" customWidth="1"/>
    <col min="9991" max="9997" width="9.28515625" customWidth="1"/>
    <col min="9998" max="9999" width="9.85546875" customWidth="1"/>
    <col min="10000" max="10000" width="10.42578125" customWidth="1"/>
    <col min="10001" max="10001" width="10" customWidth="1"/>
    <col min="10002" max="10009" width="9.85546875" customWidth="1"/>
    <col min="10010" max="10011" width="11.5703125" customWidth="1"/>
    <col min="10012" max="10013" width="12.5703125" customWidth="1"/>
    <col min="10014" max="10014" width="9.85546875" customWidth="1"/>
    <col min="10015" max="10015" width="8.85546875" customWidth="1"/>
    <col min="10016" max="10019" width="9.28515625" customWidth="1"/>
    <col min="10020" max="10020" width="12.28515625" customWidth="1"/>
    <col min="10021" max="10022" width="9.28515625" customWidth="1"/>
    <col min="10023" max="10023" width="10.7109375" customWidth="1"/>
    <col min="10247" max="10253" width="9.28515625" customWidth="1"/>
    <col min="10254" max="10255" width="9.85546875" customWidth="1"/>
    <col min="10256" max="10256" width="10.42578125" customWidth="1"/>
    <col min="10257" max="10257" width="10" customWidth="1"/>
    <col min="10258" max="10265" width="9.85546875" customWidth="1"/>
    <col min="10266" max="10267" width="11.5703125" customWidth="1"/>
    <col min="10268" max="10269" width="12.5703125" customWidth="1"/>
    <col min="10270" max="10270" width="9.85546875" customWidth="1"/>
    <col min="10271" max="10271" width="8.85546875" customWidth="1"/>
    <col min="10272" max="10275" width="9.28515625" customWidth="1"/>
    <col min="10276" max="10276" width="12.28515625" customWidth="1"/>
    <col min="10277" max="10278" width="9.28515625" customWidth="1"/>
    <col min="10279" max="10279" width="10.7109375" customWidth="1"/>
    <col min="10503" max="10509" width="9.28515625" customWidth="1"/>
    <col min="10510" max="10511" width="9.85546875" customWidth="1"/>
    <col min="10512" max="10512" width="10.42578125" customWidth="1"/>
    <col min="10513" max="10513" width="10" customWidth="1"/>
    <col min="10514" max="10521" width="9.85546875" customWidth="1"/>
    <col min="10522" max="10523" width="11.5703125" customWidth="1"/>
    <col min="10524" max="10525" width="12.5703125" customWidth="1"/>
    <col min="10526" max="10526" width="9.85546875" customWidth="1"/>
    <col min="10527" max="10527" width="8.85546875" customWidth="1"/>
    <col min="10528" max="10531" width="9.28515625" customWidth="1"/>
    <col min="10532" max="10532" width="12.28515625" customWidth="1"/>
    <col min="10533" max="10534" width="9.28515625" customWidth="1"/>
    <col min="10535" max="10535" width="10.7109375" customWidth="1"/>
    <col min="10759" max="10765" width="9.28515625" customWidth="1"/>
    <col min="10766" max="10767" width="9.85546875" customWidth="1"/>
    <col min="10768" max="10768" width="10.42578125" customWidth="1"/>
    <col min="10769" max="10769" width="10" customWidth="1"/>
    <col min="10770" max="10777" width="9.85546875" customWidth="1"/>
    <col min="10778" max="10779" width="11.5703125" customWidth="1"/>
    <col min="10780" max="10781" width="12.5703125" customWidth="1"/>
    <col min="10782" max="10782" width="9.85546875" customWidth="1"/>
    <col min="10783" max="10783" width="8.85546875" customWidth="1"/>
    <col min="10784" max="10787" width="9.28515625" customWidth="1"/>
    <col min="10788" max="10788" width="12.28515625" customWidth="1"/>
    <col min="10789" max="10790" width="9.28515625" customWidth="1"/>
    <col min="10791" max="10791" width="10.7109375" customWidth="1"/>
    <col min="11015" max="11021" width="9.28515625" customWidth="1"/>
    <col min="11022" max="11023" width="9.85546875" customWidth="1"/>
    <col min="11024" max="11024" width="10.42578125" customWidth="1"/>
    <col min="11025" max="11025" width="10" customWidth="1"/>
    <col min="11026" max="11033" width="9.85546875" customWidth="1"/>
    <col min="11034" max="11035" width="11.5703125" customWidth="1"/>
    <col min="11036" max="11037" width="12.5703125" customWidth="1"/>
    <col min="11038" max="11038" width="9.85546875" customWidth="1"/>
    <col min="11039" max="11039" width="8.85546875" customWidth="1"/>
    <col min="11040" max="11043" width="9.28515625" customWidth="1"/>
    <col min="11044" max="11044" width="12.28515625" customWidth="1"/>
    <col min="11045" max="11046" width="9.28515625" customWidth="1"/>
    <col min="11047" max="11047" width="10.7109375" customWidth="1"/>
    <col min="11271" max="11277" width="9.28515625" customWidth="1"/>
    <col min="11278" max="11279" width="9.85546875" customWidth="1"/>
    <col min="11280" max="11280" width="10.42578125" customWidth="1"/>
    <col min="11281" max="11281" width="10" customWidth="1"/>
    <col min="11282" max="11289" width="9.85546875" customWidth="1"/>
    <col min="11290" max="11291" width="11.5703125" customWidth="1"/>
    <col min="11292" max="11293" width="12.5703125" customWidth="1"/>
    <col min="11294" max="11294" width="9.85546875" customWidth="1"/>
    <col min="11295" max="11295" width="8.85546875" customWidth="1"/>
    <col min="11296" max="11299" width="9.28515625" customWidth="1"/>
    <col min="11300" max="11300" width="12.28515625" customWidth="1"/>
    <col min="11301" max="11302" width="9.28515625" customWidth="1"/>
    <col min="11303" max="11303" width="10.7109375" customWidth="1"/>
    <col min="11527" max="11533" width="9.28515625" customWidth="1"/>
    <col min="11534" max="11535" width="9.85546875" customWidth="1"/>
    <col min="11536" max="11536" width="10.42578125" customWidth="1"/>
    <col min="11537" max="11537" width="10" customWidth="1"/>
    <col min="11538" max="11545" width="9.85546875" customWidth="1"/>
    <col min="11546" max="11547" width="11.5703125" customWidth="1"/>
    <col min="11548" max="11549" width="12.5703125" customWidth="1"/>
    <col min="11550" max="11550" width="9.85546875" customWidth="1"/>
    <col min="11551" max="11551" width="8.85546875" customWidth="1"/>
    <col min="11552" max="11555" width="9.28515625" customWidth="1"/>
    <col min="11556" max="11556" width="12.28515625" customWidth="1"/>
    <col min="11557" max="11558" width="9.28515625" customWidth="1"/>
    <col min="11559" max="11559" width="10.7109375" customWidth="1"/>
    <col min="11783" max="11789" width="9.28515625" customWidth="1"/>
    <col min="11790" max="11791" width="9.85546875" customWidth="1"/>
    <col min="11792" max="11792" width="10.42578125" customWidth="1"/>
    <col min="11793" max="11793" width="10" customWidth="1"/>
    <col min="11794" max="11801" width="9.85546875" customWidth="1"/>
    <col min="11802" max="11803" width="11.5703125" customWidth="1"/>
    <col min="11804" max="11805" width="12.5703125" customWidth="1"/>
    <col min="11806" max="11806" width="9.85546875" customWidth="1"/>
    <col min="11807" max="11807" width="8.85546875" customWidth="1"/>
    <col min="11808" max="11811" width="9.28515625" customWidth="1"/>
    <col min="11812" max="11812" width="12.28515625" customWidth="1"/>
    <col min="11813" max="11814" width="9.28515625" customWidth="1"/>
    <col min="11815" max="11815" width="10.7109375" customWidth="1"/>
    <col min="12039" max="12045" width="9.28515625" customWidth="1"/>
    <col min="12046" max="12047" width="9.85546875" customWidth="1"/>
    <col min="12048" max="12048" width="10.42578125" customWidth="1"/>
    <col min="12049" max="12049" width="10" customWidth="1"/>
    <col min="12050" max="12057" width="9.85546875" customWidth="1"/>
    <col min="12058" max="12059" width="11.5703125" customWidth="1"/>
    <col min="12060" max="12061" width="12.5703125" customWidth="1"/>
    <col min="12062" max="12062" width="9.85546875" customWidth="1"/>
    <col min="12063" max="12063" width="8.85546875" customWidth="1"/>
    <col min="12064" max="12067" width="9.28515625" customWidth="1"/>
    <col min="12068" max="12068" width="12.28515625" customWidth="1"/>
    <col min="12069" max="12070" width="9.28515625" customWidth="1"/>
    <col min="12071" max="12071" width="10.7109375" customWidth="1"/>
    <col min="12295" max="12301" width="9.28515625" customWidth="1"/>
    <col min="12302" max="12303" width="9.85546875" customWidth="1"/>
    <col min="12304" max="12304" width="10.42578125" customWidth="1"/>
    <col min="12305" max="12305" width="10" customWidth="1"/>
    <col min="12306" max="12313" width="9.85546875" customWidth="1"/>
    <col min="12314" max="12315" width="11.5703125" customWidth="1"/>
    <col min="12316" max="12317" width="12.5703125" customWidth="1"/>
    <col min="12318" max="12318" width="9.85546875" customWidth="1"/>
    <col min="12319" max="12319" width="8.85546875" customWidth="1"/>
    <col min="12320" max="12323" width="9.28515625" customWidth="1"/>
    <col min="12324" max="12324" width="12.28515625" customWidth="1"/>
    <col min="12325" max="12326" width="9.28515625" customWidth="1"/>
    <col min="12327" max="12327" width="10.7109375" customWidth="1"/>
    <col min="12551" max="12557" width="9.28515625" customWidth="1"/>
    <col min="12558" max="12559" width="9.85546875" customWidth="1"/>
    <col min="12560" max="12560" width="10.42578125" customWidth="1"/>
    <col min="12561" max="12561" width="10" customWidth="1"/>
    <col min="12562" max="12569" width="9.85546875" customWidth="1"/>
    <col min="12570" max="12571" width="11.5703125" customWidth="1"/>
    <col min="12572" max="12573" width="12.5703125" customWidth="1"/>
    <col min="12574" max="12574" width="9.85546875" customWidth="1"/>
    <col min="12575" max="12575" width="8.85546875" customWidth="1"/>
    <col min="12576" max="12579" width="9.28515625" customWidth="1"/>
    <col min="12580" max="12580" width="12.28515625" customWidth="1"/>
    <col min="12581" max="12582" width="9.28515625" customWidth="1"/>
    <col min="12583" max="12583" width="10.7109375" customWidth="1"/>
    <col min="12807" max="12813" width="9.28515625" customWidth="1"/>
    <col min="12814" max="12815" width="9.85546875" customWidth="1"/>
    <col min="12816" max="12816" width="10.42578125" customWidth="1"/>
    <col min="12817" max="12817" width="10" customWidth="1"/>
    <col min="12818" max="12825" width="9.85546875" customWidth="1"/>
    <col min="12826" max="12827" width="11.5703125" customWidth="1"/>
    <col min="12828" max="12829" width="12.5703125" customWidth="1"/>
    <col min="12830" max="12830" width="9.85546875" customWidth="1"/>
    <col min="12831" max="12831" width="8.85546875" customWidth="1"/>
    <col min="12832" max="12835" width="9.28515625" customWidth="1"/>
    <col min="12836" max="12836" width="12.28515625" customWidth="1"/>
    <col min="12837" max="12838" width="9.28515625" customWidth="1"/>
    <col min="12839" max="12839" width="10.7109375" customWidth="1"/>
    <col min="13063" max="13069" width="9.28515625" customWidth="1"/>
    <col min="13070" max="13071" width="9.85546875" customWidth="1"/>
    <col min="13072" max="13072" width="10.42578125" customWidth="1"/>
    <col min="13073" max="13073" width="10" customWidth="1"/>
    <col min="13074" max="13081" width="9.85546875" customWidth="1"/>
    <col min="13082" max="13083" width="11.5703125" customWidth="1"/>
    <col min="13084" max="13085" width="12.5703125" customWidth="1"/>
    <col min="13086" max="13086" width="9.85546875" customWidth="1"/>
    <col min="13087" max="13087" width="8.85546875" customWidth="1"/>
    <col min="13088" max="13091" width="9.28515625" customWidth="1"/>
    <col min="13092" max="13092" width="12.28515625" customWidth="1"/>
    <col min="13093" max="13094" width="9.28515625" customWidth="1"/>
    <col min="13095" max="13095" width="10.7109375" customWidth="1"/>
    <col min="13319" max="13325" width="9.28515625" customWidth="1"/>
    <col min="13326" max="13327" width="9.85546875" customWidth="1"/>
    <col min="13328" max="13328" width="10.42578125" customWidth="1"/>
    <col min="13329" max="13329" width="10" customWidth="1"/>
    <col min="13330" max="13337" width="9.85546875" customWidth="1"/>
    <col min="13338" max="13339" width="11.5703125" customWidth="1"/>
    <col min="13340" max="13341" width="12.5703125" customWidth="1"/>
    <col min="13342" max="13342" width="9.85546875" customWidth="1"/>
    <col min="13343" max="13343" width="8.85546875" customWidth="1"/>
    <col min="13344" max="13347" width="9.28515625" customWidth="1"/>
    <col min="13348" max="13348" width="12.28515625" customWidth="1"/>
    <col min="13349" max="13350" width="9.28515625" customWidth="1"/>
    <col min="13351" max="13351" width="10.7109375" customWidth="1"/>
    <col min="13575" max="13581" width="9.28515625" customWidth="1"/>
    <col min="13582" max="13583" width="9.85546875" customWidth="1"/>
    <col min="13584" max="13584" width="10.42578125" customWidth="1"/>
    <col min="13585" max="13585" width="10" customWidth="1"/>
    <col min="13586" max="13593" width="9.85546875" customWidth="1"/>
    <col min="13594" max="13595" width="11.5703125" customWidth="1"/>
    <col min="13596" max="13597" width="12.5703125" customWidth="1"/>
    <col min="13598" max="13598" width="9.85546875" customWidth="1"/>
    <col min="13599" max="13599" width="8.85546875" customWidth="1"/>
    <col min="13600" max="13603" width="9.28515625" customWidth="1"/>
    <col min="13604" max="13604" width="12.28515625" customWidth="1"/>
    <col min="13605" max="13606" width="9.28515625" customWidth="1"/>
    <col min="13607" max="13607" width="10.7109375" customWidth="1"/>
    <col min="13831" max="13837" width="9.28515625" customWidth="1"/>
    <col min="13838" max="13839" width="9.85546875" customWidth="1"/>
    <col min="13840" max="13840" width="10.42578125" customWidth="1"/>
    <col min="13841" max="13841" width="10" customWidth="1"/>
    <col min="13842" max="13849" width="9.85546875" customWidth="1"/>
    <col min="13850" max="13851" width="11.5703125" customWidth="1"/>
    <col min="13852" max="13853" width="12.5703125" customWidth="1"/>
    <col min="13854" max="13854" width="9.85546875" customWidth="1"/>
    <col min="13855" max="13855" width="8.85546875" customWidth="1"/>
    <col min="13856" max="13859" width="9.28515625" customWidth="1"/>
    <col min="13860" max="13860" width="12.28515625" customWidth="1"/>
    <col min="13861" max="13862" width="9.28515625" customWidth="1"/>
    <col min="13863" max="13863" width="10.7109375" customWidth="1"/>
    <col min="14087" max="14093" width="9.28515625" customWidth="1"/>
    <col min="14094" max="14095" width="9.85546875" customWidth="1"/>
    <col min="14096" max="14096" width="10.42578125" customWidth="1"/>
    <col min="14097" max="14097" width="10" customWidth="1"/>
    <col min="14098" max="14105" width="9.85546875" customWidth="1"/>
    <col min="14106" max="14107" width="11.5703125" customWidth="1"/>
    <col min="14108" max="14109" width="12.5703125" customWidth="1"/>
    <col min="14110" max="14110" width="9.85546875" customWidth="1"/>
    <col min="14111" max="14111" width="8.85546875" customWidth="1"/>
    <col min="14112" max="14115" width="9.28515625" customWidth="1"/>
    <col min="14116" max="14116" width="12.28515625" customWidth="1"/>
    <col min="14117" max="14118" width="9.28515625" customWidth="1"/>
    <col min="14119" max="14119" width="10.7109375" customWidth="1"/>
    <col min="14343" max="14349" width="9.28515625" customWidth="1"/>
    <col min="14350" max="14351" width="9.85546875" customWidth="1"/>
    <col min="14352" max="14352" width="10.42578125" customWidth="1"/>
    <col min="14353" max="14353" width="10" customWidth="1"/>
    <col min="14354" max="14361" width="9.85546875" customWidth="1"/>
    <col min="14362" max="14363" width="11.5703125" customWidth="1"/>
    <col min="14364" max="14365" width="12.5703125" customWidth="1"/>
    <col min="14366" max="14366" width="9.85546875" customWidth="1"/>
    <col min="14367" max="14367" width="8.85546875" customWidth="1"/>
    <col min="14368" max="14371" width="9.28515625" customWidth="1"/>
    <col min="14372" max="14372" width="12.28515625" customWidth="1"/>
    <col min="14373" max="14374" width="9.28515625" customWidth="1"/>
    <col min="14375" max="14375" width="10.7109375" customWidth="1"/>
    <col min="14599" max="14605" width="9.28515625" customWidth="1"/>
    <col min="14606" max="14607" width="9.85546875" customWidth="1"/>
    <col min="14608" max="14608" width="10.42578125" customWidth="1"/>
    <col min="14609" max="14609" width="10" customWidth="1"/>
    <col min="14610" max="14617" width="9.85546875" customWidth="1"/>
    <col min="14618" max="14619" width="11.5703125" customWidth="1"/>
    <col min="14620" max="14621" width="12.5703125" customWidth="1"/>
    <col min="14622" max="14622" width="9.85546875" customWidth="1"/>
    <col min="14623" max="14623" width="8.85546875" customWidth="1"/>
    <col min="14624" max="14627" width="9.28515625" customWidth="1"/>
    <col min="14628" max="14628" width="12.28515625" customWidth="1"/>
    <col min="14629" max="14630" width="9.28515625" customWidth="1"/>
    <col min="14631" max="14631" width="10.7109375" customWidth="1"/>
    <col min="14855" max="14861" width="9.28515625" customWidth="1"/>
    <col min="14862" max="14863" width="9.85546875" customWidth="1"/>
    <col min="14864" max="14864" width="10.42578125" customWidth="1"/>
    <col min="14865" max="14865" width="10" customWidth="1"/>
    <col min="14866" max="14873" width="9.85546875" customWidth="1"/>
    <col min="14874" max="14875" width="11.5703125" customWidth="1"/>
    <col min="14876" max="14877" width="12.5703125" customWidth="1"/>
    <col min="14878" max="14878" width="9.85546875" customWidth="1"/>
    <col min="14879" max="14879" width="8.85546875" customWidth="1"/>
    <col min="14880" max="14883" width="9.28515625" customWidth="1"/>
    <col min="14884" max="14884" width="12.28515625" customWidth="1"/>
    <col min="14885" max="14886" width="9.28515625" customWidth="1"/>
    <col min="14887" max="14887" width="10.7109375" customWidth="1"/>
    <col min="15111" max="15117" width="9.28515625" customWidth="1"/>
    <col min="15118" max="15119" width="9.85546875" customWidth="1"/>
    <col min="15120" max="15120" width="10.42578125" customWidth="1"/>
    <col min="15121" max="15121" width="10" customWidth="1"/>
    <col min="15122" max="15129" width="9.85546875" customWidth="1"/>
    <col min="15130" max="15131" width="11.5703125" customWidth="1"/>
    <col min="15132" max="15133" width="12.5703125" customWidth="1"/>
    <col min="15134" max="15134" width="9.85546875" customWidth="1"/>
    <col min="15135" max="15135" width="8.85546875" customWidth="1"/>
    <col min="15136" max="15139" width="9.28515625" customWidth="1"/>
    <col min="15140" max="15140" width="12.28515625" customWidth="1"/>
    <col min="15141" max="15142" width="9.28515625" customWidth="1"/>
    <col min="15143" max="15143" width="10.7109375" customWidth="1"/>
    <col min="15367" max="15373" width="9.28515625" customWidth="1"/>
    <col min="15374" max="15375" width="9.85546875" customWidth="1"/>
    <col min="15376" max="15376" width="10.42578125" customWidth="1"/>
    <col min="15377" max="15377" width="10" customWidth="1"/>
    <col min="15378" max="15385" width="9.85546875" customWidth="1"/>
    <col min="15386" max="15387" width="11.5703125" customWidth="1"/>
    <col min="15388" max="15389" width="12.5703125" customWidth="1"/>
    <col min="15390" max="15390" width="9.85546875" customWidth="1"/>
    <col min="15391" max="15391" width="8.85546875" customWidth="1"/>
    <col min="15392" max="15395" width="9.28515625" customWidth="1"/>
    <col min="15396" max="15396" width="12.28515625" customWidth="1"/>
    <col min="15397" max="15398" width="9.28515625" customWidth="1"/>
    <col min="15399" max="15399" width="10.7109375" customWidth="1"/>
    <col min="15623" max="15629" width="9.28515625" customWidth="1"/>
    <col min="15630" max="15631" width="9.85546875" customWidth="1"/>
    <col min="15632" max="15632" width="10.42578125" customWidth="1"/>
    <col min="15633" max="15633" width="10" customWidth="1"/>
    <col min="15634" max="15641" width="9.85546875" customWidth="1"/>
    <col min="15642" max="15643" width="11.5703125" customWidth="1"/>
    <col min="15644" max="15645" width="12.5703125" customWidth="1"/>
    <col min="15646" max="15646" width="9.85546875" customWidth="1"/>
    <col min="15647" max="15647" width="8.85546875" customWidth="1"/>
    <col min="15648" max="15651" width="9.28515625" customWidth="1"/>
    <col min="15652" max="15652" width="12.28515625" customWidth="1"/>
    <col min="15653" max="15654" width="9.28515625" customWidth="1"/>
    <col min="15655" max="15655" width="10.7109375" customWidth="1"/>
    <col min="15879" max="15885" width="9.28515625" customWidth="1"/>
    <col min="15886" max="15887" width="9.85546875" customWidth="1"/>
    <col min="15888" max="15888" width="10.42578125" customWidth="1"/>
    <col min="15889" max="15889" width="10" customWidth="1"/>
    <col min="15890" max="15897" width="9.85546875" customWidth="1"/>
    <col min="15898" max="15899" width="11.5703125" customWidth="1"/>
    <col min="15900" max="15901" width="12.5703125" customWidth="1"/>
    <col min="15902" max="15902" width="9.85546875" customWidth="1"/>
    <col min="15903" max="15903" width="8.85546875" customWidth="1"/>
    <col min="15904" max="15907" width="9.28515625" customWidth="1"/>
    <col min="15908" max="15908" width="12.28515625" customWidth="1"/>
    <col min="15909" max="15910" width="9.28515625" customWidth="1"/>
    <col min="15911" max="15911" width="10.7109375" customWidth="1"/>
    <col min="16135" max="16141" width="9.28515625" customWidth="1"/>
    <col min="16142" max="16143" width="9.85546875" customWidth="1"/>
    <col min="16144" max="16144" width="10.42578125" customWidth="1"/>
    <col min="16145" max="16145" width="10" customWidth="1"/>
    <col min="16146" max="16153" width="9.85546875" customWidth="1"/>
    <col min="16154" max="16155" width="11.5703125" customWidth="1"/>
    <col min="16156" max="16157" width="12.5703125" customWidth="1"/>
    <col min="16158" max="16158" width="9.85546875" customWidth="1"/>
    <col min="16159" max="16159" width="8.85546875" customWidth="1"/>
    <col min="16160" max="16163" width="9.28515625" customWidth="1"/>
    <col min="16164" max="16164" width="12.28515625" customWidth="1"/>
    <col min="16165" max="16166" width="9.28515625" customWidth="1"/>
    <col min="16167" max="16167" width="10.7109375" customWidth="1"/>
  </cols>
  <sheetData>
    <row r="1" spans="1:39" ht="27.75" thickBot="1" x14ac:dyDescent="0.25">
      <c r="A1" s="356" t="s">
        <v>274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8"/>
    </row>
    <row r="2" spans="1:39" ht="31.5" x14ac:dyDescent="0.2">
      <c r="A2" s="359" t="s">
        <v>66</v>
      </c>
      <c r="B2" s="232" t="s">
        <v>275</v>
      </c>
      <c r="C2" s="233"/>
      <c r="D2" s="234" t="s">
        <v>275</v>
      </c>
      <c r="E2" s="234"/>
      <c r="F2" s="234" t="s">
        <v>275</v>
      </c>
      <c r="G2" s="234"/>
      <c r="H2" s="234" t="s">
        <v>275</v>
      </c>
      <c r="I2" s="234"/>
      <c r="J2" s="234" t="s">
        <v>275</v>
      </c>
      <c r="K2" s="234"/>
      <c r="L2" s="234" t="s">
        <v>275</v>
      </c>
      <c r="M2" s="234"/>
      <c r="N2" s="234" t="s">
        <v>275</v>
      </c>
      <c r="O2" s="234"/>
      <c r="P2" s="234" t="s">
        <v>275</v>
      </c>
      <c r="Q2" s="234"/>
      <c r="R2" s="234" t="s">
        <v>275</v>
      </c>
      <c r="S2" s="234"/>
      <c r="T2" s="234" t="s">
        <v>275</v>
      </c>
      <c r="U2" s="233"/>
      <c r="V2" s="232" t="s">
        <v>275</v>
      </c>
      <c r="W2" s="233"/>
      <c r="X2" s="234" t="s">
        <v>275</v>
      </c>
      <c r="Y2" s="359" t="s">
        <v>66</v>
      </c>
      <c r="Z2" s="362" t="s">
        <v>276</v>
      </c>
      <c r="AA2" s="363"/>
      <c r="AB2" s="363"/>
      <c r="AC2" s="363"/>
      <c r="AD2" s="363"/>
      <c r="AE2" s="363"/>
      <c r="AF2" s="363"/>
      <c r="AG2" s="364"/>
      <c r="AH2" s="362" t="s">
        <v>277</v>
      </c>
      <c r="AI2" s="363"/>
      <c r="AJ2" s="363"/>
      <c r="AK2" s="363"/>
      <c r="AL2" s="364"/>
      <c r="AM2" s="365" t="s">
        <v>66</v>
      </c>
    </row>
    <row r="3" spans="1:39" ht="31.5" x14ac:dyDescent="0.2">
      <c r="A3" s="360"/>
      <c r="B3" s="235" t="s">
        <v>134</v>
      </c>
      <c r="C3" s="236"/>
      <c r="D3" s="237" t="s">
        <v>135</v>
      </c>
      <c r="E3" s="237"/>
      <c r="F3" s="238" t="s">
        <v>147</v>
      </c>
      <c r="G3" s="238"/>
      <c r="H3" s="237" t="s">
        <v>136</v>
      </c>
      <c r="I3" s="237"/>
      <c r="J3" s="239" t="s">
        <v>278</v>
      </c>
      <c r="K3" s="239"/>
      <c r="L3" s="237" t="s">
        <v>279</v>
      </c>
      <c r="M3" s="237"/>
      <c r="N3" s="237" t="s">
        <v>137</v>
      </c>
      <c r="O3" s="237"/>
      <c r="P3" s="237" t="s">
        <v>138</v>
      </c>
      <c r="Q3" s="237"/>
      <c r="R3" s="238" t="s">
        <v>280</v>
      </c>
      <c r="S3" s="238"/>
      <c r="T3" s="237" t="s">
        <v>281</v>
      </c>
      <c r="U3" s="236"/>
      <c r="V3" s="240" t="s">
        <v>148</v>
      </c>
      <c r="W3" s="241"/>
      <c r="X3" s="239" t="s">
        <v>282</v>
      </c>
      <c r="Y3" s="360"/>
      <c r="Z3" s="242" t="s">
        <v>139</v>
      </c>
      <c r="AA3" s="243"/>
      <c r="AB3" s="239" t="s">
        <v>140</v>
      </c>
      <c r="AC3" s="239"/>
      <c r="AD3" s="239" t="s">
        <v>141</v>
      </c>
      <c r="AE3" s="244"/>
      <c r="AF3" s="245" t="s">
        <v>142</v>
      </c>
      <c r="AG3" s="246"/>
      <c r="AH3" s="235" t="s">
        <v>143</v>
      </c>
      <c r="AI3" s="236"/>
      <c r="AJ3" s="237" t="s">
        <v>144</v>
      </c>
      <c r="AK3" s="247"/>
      <c r="AL3" s="245" t="s">
        <v>145</v>
      </c>
      <c r="AM3" s="366"/>
    </row>
    <row r="4" spans="1:39" ht="14.25" customHeight="1" x14ac:dyDescent="0.2">
      <c r="A4" s="361"/>
      <c r="B4" s="248" t="s">
        <v>18</v>
      </c>
      <c r="C4" s="249"/>
      <c r="D4" s="250" t="s">
        <v>18</v>
      </c>
      <c r="E4" s="250"/>
      <c r="F4" s="250" t="s">
        <v>18</v>
      </c>
      <c r="G4" s="250"/>
      <c r="H4" s="250" t="s">
        <v>18</v>
      </c>
      <c r="I4" s="250"/>
      <c r="J4" s="250" t="s">
        <v>18</v>
      </c>
      <c r="K4" s="250"/>
      <c r="L4" s="250" t="s">
        <v>18</v>
      </c>
      <c r="M4" s="250"/>
      <c r="N4" s="250" t="s">
        <v>18</v>
      </c>
      <c r="O4" s="250"/>
      <c r="P4" s="250" t="s">
        <v>18</v>
      </c>
      <c r="Q4" s="250"/>
      <c r="R4" s="250" t="s">
        <v>18</v>
      </c>
      <c r="S4" s="250"/>
      <c r="T4" s="250" t="s">
        <v>18</v>
      </c>
      <c r="U4" s="249"/>
      <c r="V4" s="248" t="s">
        <v>18</v>
      </c>
      <c r="W4" s="249"/>
      <c r="X4" s="250" t="s">
        <v>18</v>
      </c>
      <c r="Y4" s="361"/>
      <c r="Z4" s="248" t="s">
        <v>18</v>
      </c>
      <c r="AA4" s="251"/>
      <c r="AB4" s="250" t="s">
        <v>18</v>
      </c>
      <c r="AC4" s="251"/>
      <c r="AD4" s="250" t="s">
        <v>18</v>
      </c>
      <c r="AE4" s="251"/>
      <c r="AF4" s="252" t="s">
        <v>18</v>
      </c>
      <c r="AG4" s="251"/>
      <c r="AH4" s="248" t="s">
        <v>18</v>
      </c>
      <c r="AI4" s="251"/>
      <c r="AJ4" s="250" t="s">
        <v>18</v>
      </c>
      <c r="AK4" s="251"/>
      <c r="AL4" s="252" t="s">
        <v>18</v>
      </c>
      <c r="AM4" s="251"/>
    </row>
    <row r="5" spans="1:39" ht="14.25" customHeight="1" x14ac:dyDescent="0.2">
      <c r="A5" s="253"/>
      <c r="B5" s="248"/>
      <c r="C5" s="249"/>
      <c r="D5" s="250"/>
      <c r="E5" s="250"/>
      <c r="F5" s="250"/>
      <c r="G5" s="250"/>
      <c r="H5" s="250"/>
      <c r="I5" s="250"/>
      <c r="J5" s="250" t="s">
        <v>149</v>
      </c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49"/>
      <c r="V5" s="248"/>
      <c r="W5" s="249"/>
      <c r="X5" s="250"/>
      <c r="Y5" s="254">
        <v>0</v>
      </c>
      <c r="Z5" s="255">
        <v>10</v>
      </c>
      <c r="AA5" s="256">
        <v>0</v>
      </c>
      <c r="AB5" s="257">
        <v>100</v>
      </c>
      <c r="AC5" s="256">
        <v>0</v>
      </c>
      <c r="AD5" s="257">
        <v>100</v>
      </c>
      <c r="AE5" s="256">
        <v>0</v>
      </c>
      <c r="AF5" s="257">
        <v>100</v>
      </c>
      <c r="AG5" s="256">
        <v>0</v>
      </c>
      <c r="AH5" s="257">
        <v>100</v>
      </c>
      <c r="AI5" s="256">
        <v>0</v>
      </c>
      <c r="AJ5" s="257">
        <v>100</v>
      </c>
      <c r="AK5" s="256">
        <v>0</v>
      </c>
      <c r="AL5" s="257">
        <v>100</v>
      </c>
      <c r="AM5" s="256">
        <v>0</v>
      </c>
    </row>
    <row r="6" spans="1:39" ht="15.75" x14ac:dyDescent="0.2">
      <c r="A6" s="254">
        <v>100</v>
      </c>
      <c r="B6" s="258">
        <v>1040</v>
      </c>
      <c r="C6" s="254">
        <v>100</v>
      </c>
      <c r="D6" s="259">
        <v>2089</v>
      </c>
      <c r="E6" s="254">
        <v>100</v>
      </c>
      <c r="F6" s="259">
        <v>3600</v>
      </c>
      <c r="G6" s="254">
        <v>100</v>
      </c>
      <c r="H6" s="259">
        <v>4644</v>
      </c>
      <c r="I6" s="254">
        <v>100</v>
      </c>
      <c r="J6" s="259">
        <v>1380</v>
      </c>
      <c r="K6" s="254">
        <v>100</v>
      </c>
      <c r="L6" s="259">
        <v>3614</v>
      </c>
      <c r="M6" s="254">
        <v>100</v>
      </c>
      <c r="N6" s="260">
        <v>14824</v>
      </c>
      <c r="O6" s="254">
        <v>100</v>
      </c>
      <c r="P6" s="260">
        <v>34624</v>
      </c>
      <c r="Q6" s="254">
        <v>100</v>
      </c>
      <c r="R6" s="260">
        <v>54524</v>
      </c>
      <c r="S6" s="254">
        <v>100</v>
      </c>
      <c r="T6" s="260">
        <v>81024</v>
      </c>
      <c r="U6" s="254">
        <v>100</v>
      </c>
      <c r="V6" s="258">
        <v>4764</v>
      </c>
      <c r="W6" s="254">
        <v>100</v>
      </c>
      <c r="X6" s="260">
        <v>15624</v>
      </c>
      <c r="Y6" s="254">
        <v>100</v>
      </c>
      <c r="Z6" s="255">
        <v>98</v>
      </c>
      <c r="AA6" s="256">
        <v>1</v>
      </c>
      <c r="AB6" s="261">
        <v>310</v>
      </c>
      <c r="AC6" s="256">
        <v>1</v>
      </c>
      <c r="AD6" s="262">
        <v>754</v>
      </c>
      <c r="AE6" s="256">
        <v>1</v>
      </c>
      <c r="AF6" s="263">
        <v>130</v>
      </c>
      <c r="AG6" s="256">
        <v>1</v>
      </c>
      <c r="AH6" s="257">
        <v>430</v>
      </c>
      <c r="AI6" s="256">
        <v>1</v>
      </c>
      <c r="AJ6" s="264">
        <v>1000</v>
      </c>
      <c r="AK6" s="256">
        <v>1</v>
      </c>
      <c r="AL6" s="265">
        <v>1000</v>
      </c>
      <c r="AM6" s="256">
        <v>1</v>
      </c>
    </row>
    <row r="7" spans="1:39" ht="15.75" x14ac:dyDescent="0.2">
      <c r="A7" s="266">
        <v>99</v>
      </c>
      <c r="B7" s="257">
        <v>1042</v>
      </c>
      <c r="C7" s="266">
        <v>99</v>
      </c>
      <c r="D7" s="264">
        <v>2094</v>
      </c>
      <c r="E7" s="266">
        <v>99</v>
      </c>
      <c r="F7" s="264">
        <v>3620</v>
      </c>
      <c r="G7" s="266">
        <v>99</v>
      </c>
      <c r="H7" s="264">
        <v>4654</v>
      </c>
      <c r="I7" s="266">
        <v>99</v>
      </c>
      <c r="J7" s="264">
        <v>1384</v>
      </c>
      <c r="K7" s="266">
        <v>99</v>
      </c>
      <c r="L7" s="264">
        <v>3619</v>
      </c>
      <c r="M7" s="266">
        <v>99</v>
      </c>
      <c r="N7" s="260">
        <v>14844</v>
      </c>
      <c r="O7" s="266">
        <v>99</v>
      </c>
      <c r="P7" s="260">
        <v>34654</v>
      </c>
      <c r="Q7" s="266">
        <v>99</v>
      </c>
      <c r="R7" s="260">
        <v>54624</v>
      </c>
      <c r="S7" s="266">
        <v>99</v>
      </c>
      <c r="T7" s="260">
        <v>81124</v>
      </c>
      <c r="U7" s="266">
        <v>99</v>
      </c>
      <c r="V7" s="257">
        <v>4774</v>
      </c>
      <c r="W7" s="266">
        <v>99</v>
      </c>
      <c r="X7" s="267">
        <v>15654</v>
      </c>
      <c r="Y7" s="266">
        <v>99</v>
      </c>
      <c r="Z7" s="268">
        <v>100</v>
      </c>
      <c r="AA7" s="269">
        <v>2</v>
      </c>
      <c r="AB7" s="262">
        <v>317</v>
      </c>
      <c r="AC7" s="269">
        <v>2</v>
      </c>
      <c r="AD7" s="261">
        <v>760</v>
      </c>
      <c r="AE7" s="269">
        <v>2</v>
      </c>
      <c r="AF7" s="270">
        <v>140</v>
      </c>
      <c r="AG7" s="269">
        <v>2</v>
      </c>
      <c r="AH7" s="258">
        <v>447</v>
      </c>
      <c r="AI7" s="269">
        <v>2</v>
      </c>
      <c r="AJ7" s="259">
        <v>1060</v>
      </c>
      <c r="AK7" s="269">
        <v>2</v>
      </c>
      <c r="AL7" s="271">
        <v>1120</v>
      </c>
      <c r="AM7" s="269">
        <v>2</v>
      </c>
    </row>
    <row r="8" spans="1:39" ht="15.75" x14ac:dyDescent="0.2">
      <c r="A8" s="254">
        <v>98</v>
      </c>
      <c r="B8" s="258">
        <v>1044</v>
      </c>
      <c r="C8" s="254">
        <v>98</v>
      </c>
      <c r="D8" s="259">
        <v>2099</v>
      </c>
      <c r="E8" s="254">
        <v>98</v>
      </c>
      <c r="F8" s="259">
        <v>3640</v>
      </c>
      <c r="G8" s="254">
        <v>98</v>
      </c>
      <c r="H8" s="259">
        <v>4664</v>
      </c>
      <c r="I8" s="254">
        <v>98</v>
      </c>
      <c r="J8" s="259">
        <v>1388</v>
      </c>
      <c r="K8" s="254">
        <v>98</v>
      </c>
      <c r="L8" s="259">
        <v>3624</v>
      </c>
      <c r="M8" s="254">
        <v>98</v>
      </c>
      <c r="N8" s="260">
        <v>14864</v>
      </c>
      <c r="O8" s="254">
        <v>98</v>
      </c>
      <c r="P8" s="260">
        <v>34684</v>
      </c>
      <c r="Q8" s="254">
        <v>98</v>
      </c>
      <c r="R8" s="260">
        <v>54724</v>
      </c>
      <c r="S8" s="254">
        <v>98</v>
      </c>
      <c r="T8" s="260">
        <v>81224</v>
      </c>
      <c r="U8" s="254">
        <v>98</v>
      </c>
      <c r="V8" s="258">
        <v>4784</v>
      </c>
      <c r="W8" s="254">
        <v>98</v>
      </c>
      <c r="X8" s="260">
        <v>15684</v>
      </c>
      <c r="Y8" s="254">
        <v>98</v>
      </c>
      <c r="Z8" s="255">
        <v>102</v>
      </c>
      <c r="AA8" s="256">
        <v>3</v>
      </c>
      <c r="AB8" s="261">
        <v>324</v>
      </c>
      <c r="AC8" s="256">
        <v>3</v>
      </c>
      <c r="AD8" s="261">
        <v>768</v>
      </c>
      <c r="AE8" s="256">
        <v>3</v>
      </c>
      <c r="AF8" s="263">
        <v>145</v>
      </c>
      <c r="AG8" s="256">
        <v>3</v>
      </c>
      <c r="AH8" s="257">
        <v>464</v>
      </c>
      <c r="AI8" s="256">
        <v>3</v>
      </c>
      <c r="AJ8" s="264">
        <v>1120</v>
      </c>
      <c r="AK8" s="256">
        <v>3</v>
      </c>
      <c r="AL8" s="265">
        <v>1200</v>
      </c>
      <c r="AM8" s="256">
        <v>3</v>
      </c>
    </row>
    <row r="9" spans="1:39" ht="15.75" x14ac:dyDescent="0.2">
      <c r="A9" s="266">
        <v>97</v>
      </c>
      <c r="B9" s="257">
        <v>1046</v>
      </c>
      <c r="C9" s="266">
        <v>97</v>
      </c>
      <c r="D9" s="264">
        <v>2104</v>
      </c>
      <c r="E9" s="266">
        <v>97</v>
      </c>
      <c r="F9" s="264">
        <v>3660</v>
      </c>
      <c r="G9" s="266">
        <v>97</v>
      </c>
      <c r="H9" s="264">
        <v>4674</v>
      </c>
      <c r="I9" s="266">
        <v>97</v>
      </c>
      <c r="J9" s="264">
        <v>1392</v>
      </c>
      <c r="K9" s="266">
        <v>97</v>
      </c>
      <c r="L9" s="264">
        <v>3629</v>
      </c>
      <c r="M9" s="266">
        <v>97</v>
      </c>
      <c r="N9" s="260">
        <v>14884</v>
      </c>
      <c r="O9" s="266">
        <v>97</v>
      </c>
      <c r="P9" s="260">
        <v>34714</v>
      </c>
      <c r="Q9" s="266">
        <v>97</v>
      </c>
      <c r="R9" s="260">
        <v>54824</v>
      </c>
      <c r="S9" s="266">
        <v>97</v>
      </c>
      <c r="T9" s="260">
        <v>81324</v>
      </c>
      <c r="U9" s="266">
        <v>97</v>
      </c>
      <c r="V9" s="257">
        <v>4794</v>
      </c>
      <c r="W9" s="266">
        <v>97</v>
      </c>
      <c r="X9" s="267">
        <v>15714</v>
      </c>
      <c r="Y9" s="266">
        <v>97</v>
      </c>
      <c r="Z9" s="268">
        <v>104</v>
      </c>
      <c r="AA9" s="269">
        <v>4</v>
      </c>
      <c r="AB9" s="262">
        <v>331</v>
      </c>
      <c r="AC9" s="269">
        <v>4</v>
      </c>
      <c r="AD9" s="262">
        <v>782</v>
      </c>
      <c r="AE9" s="269">
        <v>4</v>
      </c>
      <c r="AF9" s="270">
        <v>150</v>
      </c>
      <c r="AG9" s="269">
        <v>4</v>
      </c>
      <c r="AH9" s="258">
        <v>481</v>
      </c>
      <c r="AI9" s="269">
        <v>4</v>
      </c>
      <c r="AJ9" s="259">
        <v>1180</v>
      </c>
      <c r="AK9" s="269">
        <v>4</v>
      </c>
      <c r="AL9" s="271">
        <v>1280</v>
      </c>
      <c r="AM9" s="269">
        <v>4</v>
      </c>
    </row>
    <row r="10" spans="1:39" ht="15.75" x14ac:dyDescent="0.2">
      <c r="A10" s="254">
        <v>96</v>
      </c>
      <c r="B10" s="258">
        <v>1048</v>
      </c>
      <c r="C10" s="254">
        <v>96</v>
      </c>
      <c r="D10" s="259">
        <v>2109</v>
      </c>
      <c r="E10" s="254">
        <v>96</v>
      </c>
      <c r="F10" s="259">
        <v>3680</v>
      </c>
      <c r="G10" s="254">
        <v>96</v>
      </c>
      <c r="H10" s="259">
        <v>4684</v>
      </c>
      <c r="I10" s="254">
        <v>96</v>
      </c>
      <c r="J10" s="259">
        <v>1396</v>
      </c>
      <c r="K10" s="254">
        <v>96</v>
      </c>
      <c r="L10" s="259">
        <v>3634</v>
      </c>
      <c r="M10" s="254">
        <v>96</v>
      </c>
      <c r="N10" s="260">
        <v>14904</v>
      </c>
      <c r="O10" s="254">
        <v>96</v>
      </c>
      <c r="P10" s="260">
        <v>34744</v>
      </c>
      <c r="Q10" s="254">
        <v>96</v>
      </c>
      <c r="R10" s="260">
        <v>54924</v>
      </c>
      <c r="S10" s="254">
        <v>96</v>
      </c>
      <c r="T10" s="260">
        <v>81424</v>
      </c>
      <c r="U10" s="254">
        <v>96</v>
      </c>
      <c r="V10" s="258">
        <v>4804</v>
      </c>
      <c r="W10" s="254">
        <v>96</v>
      </c>
      <c r="X10" s="260">
        <v>15744</v>
      </c>
      <c r="Y10" s="254">
        <v>96</v>
      </c>
      <c r="Z10" s="255">
        <v>106</v>
      </c>
      <c r="AA10" s="256">
        <v>5</v>
      </c>
      <c r="AB10" s="261">
        <v>338</v>
      </c>
      <c r="AC10" s="256">
        <v>5</v>
      </c>
      <c r="AD10" s="261">
        <v>796</v>
      </c>
      <c r="AE10" s="256">
        <v>5</v>
      </c>
      <c r="AF10" s="263">
        <v>155</v>
      </c>
      <c r="AG10" s="256">
        <v>5</v>
      </c>
      <c r="AH10" s="257">
        <v>498</v>
      </c>
      <c r="AI10" s="256">
        <v>5</v>
      </c>
      <c r="AJ10" s="264">
        <v>1240</v>
      </c>
      <c r="AK10" s="256">
        <v>5</v>
      </c>
      <c r="AL10" s="265">
        <v>1360</v>
      </c>
      <c r="AM10" s="256">
        <v>5</v>
      </c>
    </row>
    <row r="11" spans="1:39" ht="15.75" x14ac:dyDescent="0.2">
      <c r="A11" s="266">
        <v>95</v>
      </c>
      <c r="B11" s="257">
        <v>1050</v>
      </c>
      <c r="C11" s="266">
        <v>95</v>
      </c>
      <c r="D11" s="264">
        <v>2114</v>
      </c>
      <c r="E11" s="266">
        <v>95</v>
      </c>
      <c r="F11" s="264">
        <v>3700</v>
      </c>
      <c r="G11" s="266">
        <v>95</v>
      </c>
      <c r="H11" s="264">
        <v>4694</v>
      </c>
      <c r="I11" s="266">
        <v>95</v>
      </c>
      <c r="J11" s="264">
        <v>1400</v>
      </c>
      <c r="K11" s="266">
        <v>95</v>
      </c>
      <c r="L11" s="264">
        <v>3639</v>
      </c>
      <c r="M11" s="266">
        <v>95</v>
      </c>
      <c r="N11" s="260">
        <v>14924</v>
      </c>
      <c r="O11" s="266">
        <v>95</v>
      </c>
      <c r="P11" s="260">
        <v>34774</v>
      </c>
      <c r="Q11" s="266">
        <v>95</v>
      </c>
      <c r="R11" s="260">
        <v>55024</v>
      </c>
      <c r="S11" s="266">
        <v>95</v>
      </c>
      <c r="T11" s="260">
        <v>81524</v>
      </c>
      <c r="U11" s="266">
        <v>95</v>
      </c>
      <c r="V11" s="257">
        <v>4814</v>
      </c>
      <c r="W11" s="266">
        <v>95</v>
      </c>
      <c r="X11" s="267">
        <v>15774</v>
      </c>
      <c r="Y11" s="266">
        <v>95</v>
      </c>
      <c r="Z11" s="268">
        <v>108</v>
      </c>
      <c r="AA11" s="269">
        <v>6</v>
      </c>
      <c r="AB11" s="262">
        <v>345</v>
      </c>
      <c r="AC11" s="269">
        <v>6</v>
      </c>
      <c r="AD11" s="262">
        <v>808</v>
      </c>
      <c r="AE11" s="269">
        <v>6</v>
      </c>
      <c r="AF11" s="270">
        <v>160</v>
      </c>
      <c r="AG11" s="269">
        <v>6</v>
      </c>
      <c r="AH11" s="258">
        <v>515</v>
      </c>
      <c r="AI11" s="269">
        <v>6</v>
      </c>
      <c r="AJ11" s="259">
        <v>1300</v>
      </c>
      <c r="AK11" s="269">
        <v>6</v>
      </c>
      <c r="AL11" s="271">
        <v>1440</v>
      </c>
      <c r="AM11" s="269">
        <v>6</v>
      </c>
    </row>
    <row r="12" spans="1:39" ht="15.75" x14ac:dyDescent="0.2">
      <c r="A12" s="254">
        <v>94</v>
      </c>
      <c r="B12" s="258">
        <v>1052</v>
      </c>
      <c r="C12" s="254">
        <v>94</v>
      </c>
      <c r="D12" s="259">
        <v>2119</v>
      </c>
      <c r="E12" s="254">
        <v>94</v>
      </c>
      <c r="F12" s="259">
        <v>3720</v>
      </c>
      <c r="G12" s="254">
        <v>94</v>
      </c>
      <c r="H12" s="259">
        <v>4704</v>
      </c>
      <c r="I12" s="254">
        <v>94</v>
      </c>
      <c r="J12" s="259">
        <v>1404</v>
      </c>
      <c r="K12" s="254">
        <v>94</v>
      </c>
      <c r="L12" s="259">
        <v>3644</v>
      </c>
      <c r="M12" s="254">
        <v>94</v>
      </c>
      <c r="N12" s="260">
        <v>14944</v>
      </c>
      <c r="O12" s="254">
        <v>94</v>
      </c>
      <c r="P12" s="260">
        <v>34814</v>
      </c>
      <c r="Q12" s="254">
        <v>94</v>
      </c>
      <c r="R12" s="260">
        <v>55124</v>
      </c>
      <c r="S12" s="254">
        <v>94</v>
      </c>
      <c r="T12" s="260">
        <v>81624</v>
      </c>
      <c r="U12" s="254">
        <v>94</v>
      </c>
      <c r="V12" s="258">
        <v>4824</v>
      </c>
      <c r="W12" s="254">
        <v>94</v>
      </c>
      <c r="X12" s="260">
        <v>15804</v>
      </c>
      <c r="Y12" s="254">
        <v>94</v>
      </c>
      <c r="Z12" s="255">
        <v>110</v>
      </c>
      <c r="AA12" s="256">
        <v>7</v>
      </c>
      <c r="AB12" s="261">
        <v>352</v>
      </c>
      <c r="AC12" s="256">
        <v>7</v>
      </c>
      <c r="AD12" s="261">
        <v>822</v>
      </c>
      <c r="AE12" s="256">
        <v>7</v>
      </c>
      <c r="AF12" s="263">
        <v>165</v>
      </c>
      <c r="AG12" s="256">
        <v>7</v>
      </c>
      <c r="AH12" s="257">
        <v>532</v>
      </c>
      <c r="AI12" s="256">
        <v>7</v>
      </c>
      <c r="AJ12" s="264">
        <v>1360</v>
      </c>
      <c r="AK12" s="256">
        <v>7</v>
      </c>
      <c r="AL12" s="265">
        <v>1520</v>
      </c>
      <c r="AM12" s="256">
        <v>7</v>
      </c>
    </row>
    <row r="13" spans="1:39" ht="15.75" x14ac:dyDescent="0.2">
      <c r="A13" s="266">
        <v>93</v>
      </c>
      <c r="B13" s="257">
        <v>1054</v>
      </c>
      <c r="C13" s="266">
        <v>93</v>
      </c>
      <c r="D13" s="264">
        <v>2124</v>
      </c>
      <c r="E13" s="266">
        <v>93</v>
      </c>
      <c r="F13" s="264">
        <v>3740</v>
      </c>
      <c r="G13" s="266">
        <v>93</v>
      </c>
      <c r="H13" s="264">
        <v>4714</v>
      </c>
      <c r="I13" s="266">
        <v>93</v>
      </c>
      <c r="J13" s="264">
        <v>1408</v>
      </c>
      <c r="K13" s="266">
        <v>93</v>
      </c>
      <c r="L13" s="264">
        <v>3649</v>
      </c>
      <c r="M13" s="266">
        <v>93</v>
      </c>
      <c r="N13" s="260">
        <v>14964</v>
      </c>
      <c r="O13" s="266">
        <v>93</v>
      </c>
      <c r="P13" s="260">
        <v>34854</v>
      </c>
      <c r="Q13" s="266">
        <v>93</v>
      </c>
      <c r="R13" s="260">
        <v>55224</v>
      </c>
      <c r="S13" s="266">
        <v>93</v>
      </c>
      <c r="T13" s="260">
        <v>81724</v>
      </c>
      <c r="U13" s="266">
        <v>93</v>
      </c>
      <c r="V13" s="257">
        <v>4834</v>
      </c>
      <c r="W13" s="266">
        <v>93</v>
      </c>
      <c r="X13" s="267">
        <v>15834</v>
      </c>
      <c r="Y13" s="266">
        <v>93</v>
      </c>
      <c r="Z13" s="268">
        <v>112</v>
      </c>
      <c r="AA13" s="269">
        <v>8</v>
      </c>
      <c r="AB13" s="262">
        <v>359</v>
      </c>
      <c r="AC13" s="269">
        <v>8</v>
      </c>
      <c r="AD13" s="262">
        <v>836</v>
      </c>
      <c r="AE13" s="269">
        <v>8</v>
      </c>
      <c r="AF13" s="270">
        <v>170</v>
      </c>
      <c r="AG13" s="269">
        <v>8</v>
      </c>
      <c r="AH13" s="258">
        <v>548</v>
      </c>
      <c r="AI13" s="269">
        <v>8</v>
      </c>
      <c r="AJ13" s="259">
        <v>1420</v>
      </c>
      <c r="AK13" s="269">
        <v>8</v>
      </c>
      <c r="AL13" s="271">
        <v>1600</v>
      </c>
      <c r="AM13" s="269">
        <v>8</v>
      </c>
    </row>
    <row r="14" spans="1:39" ht="15.75" x14ac:dyDescent="0.2">
      <c r="A14" s="254">
        <v>92</v>
      </c>
      <c r="B14" s="258">
        <v>1056</v>
      </c>
      <c r="C14" s="254">
        <v>92</v>
      </c>
      <c r="D14" s="259">
        <v>2129</v>
      </c>
      <c r="E14" s="254">
        <v>92</v>
      </c>
      <c r="F14" s="259">
        <v>3760</v>
      </c>
      <c r="G14" s="254">
        <v>92</v>
      </c>
      <c r="H14" s="259">
        <v>4724</v>
      </c>
      <c r="I14" s="254">
        <v>92</v>
      </c>
      <c r="J14" s="259">
        <v>1412</v>
      </c>
      <c r="K14" s="254">
        <v>92</v>
      </c>
      <c r="L14" s="259">
        <v>3654</v>
      </c>
      <c r="M14" s="254">
        <v>92</v>
      </c>
      <c r="N14" s="260">
        <v>14984</v>
      </c>
      <c r="O14" s="254">
        <v>92</v>
      </c>
      <c r="P14" s="260">
        <v>34894</v>
      </c>
      <c r="Q14" s="254">
        <v>92</v>
      </c>
      <c r="R14" s="260">
        <v>55324</v>
      </c>
      <c r="S14" s="254">
        <v>92</v>
      </c>
      <c r="T14" s="260">
        <v>81824</v>
      </c>
      <c r="U14" s="254">
        <v>92</v>
      </c>
      <c r="V14" s="258">
        <v>4844</v>
      </c>
      <c r="W14" s="254">
        <v>92</v>
      </c>
      <c r="X14" s="260">
        <v>15864</v>
      </c>
      <c r="Y14" s="254">
        <v>92</v>
      </c>
      <c r="Z14" s="255">
        <v>114</v>
      </c>
      <c r="AA14" s="256">
        <v>9</v>
      </c>
      <c r="AB14" s="261">
        <v>366</v>
      </c>
      <c r="AC14" s="256">
        <v>9</v>
      </c>
      <c r="AD14" s="261">
        <v>848</v>
      </c>
      <c r="AE14" s="256">
        <v>9</v>
      </c>
      <c r="AF14" s="263">
        <v>175</v>
      </c>
      <c r="AG14" s="256">
        <v>9</v>
      </c>
      <c r="AH14" s="257">
        <v>564</v>
      </c>
      <c r="AI14" s="256">
        <v>9</v>
      </c>
      <c r="AJ14" s="264">
        <v>1480</v>
      </c>
      <c r="AK14" s="256">
        <v>9</v>
      </c>
      <c r="AL14" s="265">
        <v>1680</v>
      </c>
      <c r="AM14" s="256">
        <v>9</v>
      </c>
    </row>
    <row r="15" spans="1:39" ht="15.75" x14ac:dyDescent="0.2">
      <c r="A15" s="266">
        <v>91</v>
      </c>
      <c r="B15" s="257">
        <v>1058</v>
      </c>
      <c r="C15" s="266">
        <v>91</v>
      </c>
      <c r="D15" s="264">
        <v>2134</v>
      </c>
      <c r="E15" s="266">
        <v>91</v>
      </c>
      <c r="F15" s="264">
        <v>3780</v>
      </c>
      <c r="G15" s="266">
        <v>91</v>
      </c>
      <c r="H15" s="264">
        <v>4734</v>
      </c>
      <c r="I15" s="266">
        <v>91</v>
      </c>
      <c r="J15" s="264">
        <v>1416</v>
      </c>
      <c r="K15" s="266">
        <v>91</v>
      </c>
      <c r="L15" s="264">
        <v>3659</v>
      </c>
      <c r="M15" s="266">
        <v>91</v>
      </c>
      <c r="N15" s="260">
        <v>15004</v>
      </c>
      <c r="O15" s="266">
        <v>91</v>
      </c>
      <c r="P15" s="260">
        <v>34934</v>
      </c>
      <c r="Q15" s="266">
        <v>91</v>
      </c>
      <c r="R15" s="260">
        <v>55424</v>
      </c>
      <c r="S15" s="266">
        <v>91</v>
      </c>
      <c r="T15" s="260">
        <v>81924</v>
      </c>
      <c r="U15" s="266">
        <v>91</v>
      </c>
      <c r="V15" s="257">
        <v>4854</v>
      </c>
      <c r="W15" s="266">
        <v>91</v>
      </c>
      <c r="X15" s="267">
        <v>15894</v>
      </c>
      <c r="Y15" s="266">
        <v>91</v>
      </c>
      <c r="Z15" s="268">
        <v>116</v>
      </c>
      <c r="AA15" s="269">
        <v>10</v>
      </c>
      <c r="AB15" s="262">
        <v>373</v>
      </c>
      <c r="AC15" s="269">
        <v>10</v>
      </c>
      <c r="AD15" s="262">
        <v>860</v>
      </c>
      <c r="AE15" s="269">
        <v>10</v>
      </c>
      <c r="AF15" s="270">
        <v>180</v>
      </c>
      <c r="AG15" s="269">
        <v>10</v>
      </c>
      <c r="AH15" s="258">
        <v>580</v>
      </c>
      <c r="AI15" s="269">
        <v>10</v>
      </c>
      <c r="AJ15" s="259">
        <v>1540</v>
      </c>
      <c r="AK15" s="269">
        <v>10</v>
      </c>
      <c r="AL15" s="271">
        <v>1750</v>
      </c>
      <c r="AM15" s="269">
        <v>10</v>
      </c>
    </row>
    <row r="16" spans="1:39" ht="15.75" x14ac:dyDescent="0.2">
      <c r="A16" s="254">
        <v>90</v>
      </c>
      <c r="B16" s="258">
        <v>1060</v>
      </c>
      <c r="C16" s="254">
        <v>90</v>
      </c>
      <c r="D16" s="259">
        <v>2139</v>
      </c>
      <c r="E16" s="254">
        <v>90</v>
      </c>
      <c r="F16" s="259">
        <v>3800</v>
      </c>
      <c r="G16" s="254">
        <v>90</v>
      </c>
      <c r="H16" s="259">
        <v>4744</v>
      </c>
      <c r="I16" s="254">
        <v>90</v>
      </c>
      <c r="J16" s="259">
        <v>1420</v>
      </c>
      <c r="K16" s="254">
        <v>90</v>
      </c>
      <c r="L16" s="259">
        <v>3664</v>
      </c>
      <c r="M16" s="254">
        <v>90</v>
      </c>
      <c r="N16" s="260">
        <v>15034</v>
      </c>
      <c r="O16" s="254">
        <v>90</v>
      </c>
      <c r="P16" s="260">
        <v>34974</v>
      </c>
      <c r="Q16" s="254">
        <v>90</v>
      </c>
      <c r="R16" s="260">
        <v>55524</v>
      </c>
      <c r="S16" s="254">
        <v>90</v>
      </c>
      <c r="T16" s="260">
        <v>82024</v>
      </c>
      <c r="U16" s="254">
        <v>90</v>
      </c>
      <c r="V16" s="258">
        <v>4864</v>
      </c>
      <c r="W16" s="254">
        <v>90</v>
      </c>
      <c r="X16" s="260">
        <v>15924</v>
      </c>
      <c r="Y16" s="254">
        <v>90</v>
      </c>
      <c r="Z16" s="255">
        <v>118</v>
      </c>
      <c r="AA16" s="256">
        <v>11</v>
      </c>
      <c r="AB16" s="261">
        <v>380</v>
      </c>
      <c r="AC16" s="256">
        <v>11</v>
      </c>
      <c r="AD16" s="261">
        <v>872</v>
      </c>
      <c r="AE16" s="256">
        <v>11</v>
      </c>
      <c r="AF16" s="263">
        <v>185</v>
      </c>
      <c r="AG16" s="256">
        <v>11</v>
      </c>
      <c r="AH16" s="257">
        <v>596</v>
      </c>
      <c r="AI16" s="256">
        <v>11</v>
      </c>
      <c r="AJ16" s="264">
        <v>1600</v>
      </c>
      <c r="AK16" s="256">
        <v>11</v>
      </c>
      <c r="AL16" s="265">
        <v>1820</v>
      </c>
      <c r="AM16" s="256">
        <v>11</v>
      </c>
    </row>
    <row r="17" spans="1:39" ht="15.75" x14ac:dyDescent="0.2">
      <c r="A17" s="266">
        <v>89</v>
      </c>
      <c r="B17" s="257">
        <v>1062</v>
      </c>
      <c r="C17" s="266">
        <v>89</v>
      </c>
      <c r="D17" s="264">
        <v>2144</v>
      </c>
      <c r="E17" s="266">
        <v>89</v>
      </c>
      <c r="F17" s="264">
        <v>3820</v>
      </c>
      <c r="G17" s="266">
        <v>89</v>
      </c>
      <c r="H17" s="264">
        <v>4754</v>
      </c>
      <c r="I17" s="266">
        <v>89</v>
      </c>
      <c r="J17" s="264">
        <v>1424</v>
      </c>
      <c r="K17" s="266">
        <v>89</v>
      </c>
      <c r="L17" s="264">
        <v>3674</v>
      </c>
      <c r="M17" s="266">
        <v>89</v>
      </c>
      <c r="N17" s="260">
        <v>15064</v>
      </c>
      <c r="O17" s="266">
        <v>89</v>
      </c>
      <c r="P17" s="260">
        <v>35024</v>
      </c>
      <c r="Q17" s="266">
        <v>89</v>
      </c>
      <c r="R17" s="260">
        <v>55624</v>
      </c>
      <c r="S17" s="266">
        <v>89</v>
      </c>
      <c r="T17" s="260">
        <v>82124</v>
      </c>
      <c r="U17" s="266">
        <v>89</v>
      </c>
      <c r="V17" s="257">
        <v>4874</v>
      </c>
      <c r="W17" s="266">
        <v>89</v>
      </c>
      <c r="X17" s="267">
        <v>15954</v>
      </c>
      <c r="Y17" s="266">
        <v>89</v>
      </c>
      <c r="Z17" s="268">
        <v>120</v>
      </c>
      <c r="AA17" s="269">
        <v>12</v>
      </c>
      <c r="AB17" s="262">
        <v>387</v>
      </c>
      <c r="AC17" s="269">
        <v>12</v>
      </c>
      <c r="AD17" s="262">
        <v>884</v>
      </c>
      <c r="AE17" s="269">
        <v>12</v>
      </c>
      <c r="AF17" s="270">
        <v>190</v>
      </c>
      <c r="AG17" s="269">
        <v>12</v>
      </c>
      <c r="AH17" s="258">
        <v>612</v>
      </c>
      <c r="AI17" s="269">
        <v>12</v>
      </c>
      <c r="AJ17" s="259">
        <v>1650</v>
      </c>
      <c r="AK17" s="269">
        <v>12</v>
      </c>
      <c r="AL17" s="271">
        <v>1890</v>
      </c>
      <c r="AM17" s="269">
        <v>12</v>
      </c>
    </row>
    <row r="18" spans="1:39" ht="15.75" x14ac:dyDescent="0.2">
      <c r="A18" s="254">
        <v>88</v>
      </c>
      <c r="B18" s="258">
        <v>1064</v>
      </c>
      <c r="C18" s="254">
        <v>88</v>
      </c>
      <c r="D18" s="259">
        <v>2149</v>
      </c>
      <c r="E18" s="254">
        <v>88</v>
      </c>
      <c r="F18" s="259">
        <v>3840</v>
      </c>
      <c r="G18" s="254">
        <v>88</v>
      </c>
      <c r="H18" s="259">
        <v>4764</v>
      </c>
      <c r="I18" s="254">
        <v>88</v>
      </c>
      <c r="J18" s="259">
        <v>1428</v>
      </c>
      <c r="K18" s="254">
        <v>88</v>
      </c>
      <c r="L18" s="259">
        <v>3684</v>
      </c>
      <c r="M18" s="254">
        <v>88</v>
      </c>
      <c r="N18" s="260">
        <v>15094</v>
      </c>
      <c r="O18" s="254">
        <v>88</v>
      </c>
      <c r="P18" s="260">
        <v>35074</v>
      </c>
      <c r="Q18" s="254">
        <v>88</v>
      </c>
      <c r="R18" s="260">
        <v>55724</v>
      </c>
      <c r="S18" s="254">
        <v>88</v>
      </c>
      <c r="T18" s="260">
        <v>82224</v>
      </c>
      <c r="U18" s="254">
        <v>88</v>
      </c>
      <c r="V18" s="258">
        <v>4884</v>
      </c>
      <c r="W18" s="254">
        <v>88</v>
      </c>
      <c r="X18" s="260">
        <v>15984</v>
      </c>
      <c r="Y18" s="254">
        <v>88</v>
      </c>
      <c r="Z18" s="255">
        <v>122</v>
      </c>
      <c r="AA18" s="256">
        <v>13</v>
      </c>
      <c r="AB18" s="261">
        <v>394</v>
      </c>
      <c r="AC18" s="256">
        <v>13</v>
      </c>
      <c r="AD18" s="261">
        <v>896</v>
      </c>
      <c r="AE18" s="256">
        <v>13</v>
      </c>
      <c r="AF18" s="263">
        <v>195</v>
      </c>
      <c r="AG18" s="256">
        <v>13</v>
      </c>
      <c r="AH18" s="257">
        <v>628</v>
      </c>
      <c r="AI18" s="256">
        <v>13</v>
      </c>
      <c r="AJ18" s="264">
        <v>1700</v>
      </c>
      <c r="AK18" s="256">
        <v>13</v>
      </c>
      <c r="AL18" s="265">
        <v>1960</v>
      </c>
      <c r="AM18" s="256">
        <v>13</v>
      </c>
    </row>
    <row r="19" spans="1:39" ht="15.75" x14ac:dyDescent="0.2">
      <c r="A19" s="266">
        <v>87</v>
      </c>
      <c r="B19" s="257">
        <v>1066</v>
      </c>
      <c r="C19" s="266">
        <v>87</v>
      </c>
      <c r="D19" s="264">
        <v>2154</v>
      </c>
      <c r="E19" s="266">
        <v>87</v>
      </c>
      <c r="F19" s="264">
        <v>3860</v>
      </c>
      <c r="G19" s="266">
        <v>87</v>
      </c>
      <c r="H19" s="264">
        <v>4774</v>
      </c>
      <c r="I19" s="266">
        <v>87</v>
      </c>
      <c r="J19" s="264">
        <v>1432</v>
      </c>
      <c r="K19" s="266">
        <v>87</v>
      </c>
      <c r="L19" s="264">
        <v>3694</v>
      </c>
      <c r="M19" s="266">
        <v>87</v>
      </c>
      <c r="N19" s="260">
        <v>15124</v>
      </c>
      <c r="O19" s="266">
        <v>87</v>
      </c>
      <c r="P19" s="260">
        <v>35124</v>
      </c>
      <c r="Q19" s="266">
        <v>87</v>
      </c>
      <c r="R19" s="260">
        <v>55824</v>
      </c>
      <c r="S19" s="266">
        <v>87</v>
      </c>
      <c r="T19" s="260">
        <v>82324</v>
      </c>
      <c r="U19" s="266">
        <v>87</v>
      </c>
      <c r="V19" s="257">
        <v>4894</v>
      </c>
      <c r="W19" s="266">
        <v>87</v>
      </c>
      <c r="X19" s="267">
        <v>20014</v>
      </c>
      <c r="Y19" s="266">
        <v>87</v>
      </c>
      <c r="Z19" s="268">
        <v>124</v>
      </c>
      <c r="AA19" s="269">
        <v>14</v>
      </c>
      <c r="AB19" s="262">
        <v>401</v>
      </c>
      <c r="AC19" s="269">
        <v>14</v>
      </c>
      <c r="AD19" s="262">
        <v>908</v>
      </c>
      <c r="AE19" s="269">
        <v>14</v>
      </c>
      <c r="AF19" s="270">
        <v>200</v>
      </c>
      <c r="AG19" s="269">
        <v>14</v>
      </c>
      <c r="AH19" s="258">
        <v>644</v>
      </c>
      <c r="AI19" s="269">
        <v>14</v>
      </c>
      <c r="AJ19" s="259">
        <v>1750</v>
      </c>
      <c r="AK19" s="269">
        <v>14</v>
      </c>
      <c r="AL19" s="271">
        <v>2030</v>
      </c>
      <c r="AM19" s="269">
        <v>14</v>
      </c>
    </row>
    <row r="20" spans="1:39" ht="15.75" x14ac:dyDescent="0.2">
      <c r="A20" s="254">
        <v>86</v>
      </c>
      <c r="B20" s="258">
        <v>1068</v>
      </c>
      <c r="C20" s="254">
        <v>86</v>
      </c>
      <c r="D20" s="259">
        <v>2159</v>
      </c>
      <c r="E20" s="254">
        <v>86</v>
      </c>
      <c r="F20" s="259">
        <v>3880</v>
      </c>
      <c r="G20" s="254">
        <v>86</v>
      </c>
      <c r="H20" s="259">
        <v>4784</v>
      </c>
      <c r="I20" s="254">
        <v>86</v>
      </c>
      <c r="J20" s="259">
        <v>1436</v>
      </c>
      <c r="K20" s="254">
        <v>86</v>
      </c>
      <c r="L20" s="259">
        <v>3704</v>
      </c>
      <c r="M20" s="254">
        <v>86</v>
      </c>
      <c r="N20" s="260">
        <v>15154</v>
      </c>
      <c r="O20" s="254">
        <v>86</v>
      </c>
      <c r="P20" s="260">
        <v>35174</v>
      </c>
      <c r="Q20" s="254">
        <v>86</v>
      </c>
      <c r="R20" s="260">
        <v>55924</v>
      </c>
      <c r="S20" s="254">
        <v>86</v>
      </c>
      <c r="T20" s="260">
        <v>82424</v>
      </c>
      <c r="U20" s="254">
        <v>86</v>
      </c>
      <c r="V20" s="258">
        <v>4914</v>
      </c>
      <c r="W20" s="254">
        <v>86</v>
      </c>
      <c r="X20" s="260">
        <v>20044</v>
      </c>
      <c r="Y20" s="254">
        <v>86</v>
      </c>
      <c r="Z20" s="255">
        <v>126</v>
      </c>
      <c r="AA20" s="256">
        <v>15</v>
      </c>
      <c r="AB20" s="261">
        <v>408</v>
      </c>
      <c r="AC20" s="256">
        <v>15</v>
      </c>
      <c r="AD20" s="261">
        <v>920</v>
      </c>
      <c r="AE20" s="256">
        <v>15</v>
      </c>
      <c r="AF20" s="263">
        <v>205</v>
      </c>
      <c r="AG20" s="256">
        <v>15</v>
      </c>
      <c r="AH20" s="257">
        <v>660</v>
      </c>
      <c r="AI20" s="256">
        <v>15</v>
      </c>
      <c r="AJ20" s="264">
        <v>1800</v>
      </c>
      <c r="AK20" s="256">
        <v>15</v>
      </c>
      <c r="AL20" s="265">
        <v>2100</v>
      </c>
      <c r="AM20" s="256">
        <v>15</v>
      </c>
    </row>
    <row r="21" spans="1:39" ht="15.75" x14ac:dyDescent="0.2">
      <c r="A21" s="266">
        <v>85</v>
      </c>
      <c r="B21" s="257">
        <v>1070</v>
      </c>
      <c r="C21" s="266">
        <v>85</v>
      </c>
      <c r="D21" s="264">
        <v>2164</v>
      </c>
      <c r="E21" s="266">
        <v>85</v>
      </c>
      <c r="F21" s="264">
        <v>3900</v>
      </c>
      <c r="G21" s="266">
        <v>85</v>
      </c>
      <c r="H21" s="264">
        <v>4794</v>
      </c>
      <c r="I21" s="266">
        <v>85</v>
      </c>
      <c r="J21" s="264">
        <v>1440</v>
      </c>
      <c r="K21" s="266">
        <v>85</v>
      </c>
      <c r="L21" s="264">
        <v>3714</v>
      </c>
      <c r="M21" s="266">
        <v>85</v>
      </c>
      <c r="N21" s="260">
        <v>15184</v>
      </c>
      <c r="O21" s="266">
        <v>85</v>
      </c>
      <c r="P21" s="260">
        <v>35224</v>
      </c>
      <c r="Q21" s="266">
        <v>85</v>
      </c>
      <c r="R21" s="260">
        <v>60024</v>
      </c>
      <c r="S21" s="266">
        <v>85</v>
      </c>
      <c r="T21" s="260">
        <v>82524</v>
      </c>
      <c r="U21" s="266">
        <v>85</v>
      </c>
      <c r="V21" s="257">
        <v>4934</v>
      </c>
      <c r="W21" s="266">
        <v>85</v>
      </c>
      <c r="X21" s="267">
        <v>20074</v>
      </c>
      <c r="Y21" s="266">
        <v>85</v>
      </c>
      <c r="Z21" s="268">
        <v>128</v>
      </c>
      <c r="AA21" s="269">
        <v>16</v>
      </c>
      <c r="AB21" s="262">
        <v>415</v>
      </c>
      <c r="AC21" s="269">
        <v>16</v>
      </c>
      <c r="AD21" s="262">
        <v>932</v>
      </c>
      <c r="AE21" s="269">
        <v>16</v>
      </c>
      <c r="AF21" s="270">
        <v>210</v>
      </c>
      <c r="AG21" s="269">
        <v>16</v>
      </c>
      <c r="AH21" s="258">
        <v>676</v>
      </c>
      <c r="AI21" s="269">
        <v>16</v>
      </c>
      <c r="AJ21" s="259">
        <v>1850</v>
      </c>
      <c r="AK21" s="269">
        <v>16</v>
      </c>
      <c r="AL21" s="271">
        <v>2170</v>
      </c>
      <c r="AM21" s="269">
        <v>16</v>
      </c>
    </row>
    <row r="22" spans="1:39" ht="15.75" x14ac:dyDescent="0.2">
      <c r="A22" s="254">
        <v>84</v>
      </c>
      <c r="B22" s="258">
        <v>1072</v>
      </c>
      <c r="C22" s="254">
        <v>84</v>
      </c>
      <c r="D22" s="259">
        <v>2169</v>
      </c>
      <c r="E22" s="254">
        <v>84</v>
      </c>
      <c r="F22" s="259">
        <v>3920</v>
      </c>
      <c r="G22" s="254">
        <v>84</v>
      </c>
      <c r="H22" s="259">
        <v>4804</v>
      </c>
      <c r="I22" s="254">
        <v>84</v>
      </c>
      <c r="J22" s="259">
        <v>1444</v>
      </c>
      <c r="K22" s="254">
        <v>84</v>
      </c>
      <c r="L22" s="259">
        <v>3724</v>
      </c>
      <c r="M22" s="254">
        <v>84</v>
      </c>
      <c r="N22" s="260">
        <v>15214</v>
      </c>
      <c r="O22" s="254">
        <v>84</v>
      </c>
      <c r="P22" s="260">
        <v>35274</v>
      </c>
      <c r="Q22" s="254">
        <v>84</v>
      </c>
      <c r="R22" s="260">
        <v>60124</v>
      </c>
      <c r="S22" s="254">
        <v>84</v>
      </c>
      <c r="T22" s="260">
        <v>82624</v>
      </c>
      <c r="U22" s="254">
        <v>84</v>
      </c>
      <c r="V22" s="258">
        <v>4954</v>
      </c>
      <c r="W22" s="254">
        <v>84</v>
      </c>
      <c r="X22" s="260">
        <v>20104</v>
      </c>
      <c r="Y22" s="254">
        <v>84</v>
      </c>
      <c r="Z22" s="255">
        <v>130</v>
      </c>
      <c r="AA22" s="256">
        <v>17</v>
      </c>
      <c r="AB22" s="261">
        <v>422</v>
      </c>
      <c r="AC22" s="256">
        <v>17</v>
      </c>
      <c r="AD22" s="261">
        <v>944</v>
      </c>
      <c r="AE22" s="256">
        <v>17</v>
      </c>
      <c r="AF22" s="263">
        <v>215</v>
      </c>
      <c r="AG22" s="256">
        <v>17</v>
      </c>
      <c r="AH22" s="257">
        <v>692</v>
      </c>
      <c r="AI22" s="256">
        <v>17</v>
      </c>
      <c r="AJ22" s="264">
        <v>1900</v>
      </c>
      <c r="AK22" s="256">
        <v>17</v>
      </c>
      <c r="AL22" s="265">
        <v>2240</v>
      </c>
      <c r="AM22" s="256">
        <v>17</v>
      </c>
    </row>
    <row r="23" spans="1:39" ht="15.75" x14ac:dyDescent="0.2">
      <c r="A23" s="266">
        <v>83</v>
      </c>
      <c r="B23" s="257">
        <v>1074</v>
      </c>
      <c r="C23" s="266">
        <v>83</v>
      </c>
      <c r="D23" s="264">
        <v>2174</v>
      </c>
      <c r="E23" s="266">
        <v>83</v>
      </c>
      <c r="F23" s="264">
        <v>3940</v>
      </c>
      <c r="G23" s="266">
        <v>83</v>
      </c>
      <c r="H23" s="264">
        <v>4814</v>
      </c>
      <c r="I23" s="266">
        <v>83</v>
      </c>
      <c r="J23" s="264">
        <v>1449</v>
      </c>
      <c r="K23" s="266">
        <v>83</v>
      </c>
      <c r="L23" s="264">
        <v>3734</v>
      </c>
      <c r="M23" s="266">
        <v>83</v>
      </c>
      <c r="N23" s="260">
        <v>15244</v>
      </c>
      <c r="O23" s="266">
        <v>83</v>
      </c>
      <c r="P23" s="260">
        <v>35324</v>
      </c>
      <c r="Q23" s="266">
        <v>83</v>
      </c>
      <c r="R23" s="260">
        <v>60224</v>
      </c>
      <c r="S23" s="266">
        <v>83</v>
      </c>
      <c r="T23" s="260">
        <v>82824</v>
      </c>
      <c r="U23" s="266">
        <v>83</v>
      </c>
      <c r="V23" s="257">
        <v>4974</v>
      </c>
      <c r="W23" s="266">
        <v>83</v>
      </c>
      <c r="X23" s="267">
        <v>20134</v>
      </c>
      <c r="Y23" s="266">
        <v>83</v>
      </c>
      <c r="Z23" s="268">
        <v>132</v>
      </c>
      <c r="AA23" s="269">
        <v>18</v>
      </c>
      <c r="AB23" s="262">
        <v>429</v>
      </c>
      <c r="AC23" s="269">
        <v>18</v>
      </c>
      <c r="AD23" s="262">
        <v>956</v>
      </c>
      <c r="AE23" s="269">
        <v>18</v>
      </c>
      <c r="AF23" s="270">
        <v>220</v>
      </c>
      <c r="AG23" s="269">
        <v>18</v>
      </c>
      <c r="AH23" s="258">
        <v>708</v>
      </c>
      <c r="AI23" s="269">
        <v>18</v>
      </c>
      <c r="AJ23" s="259">
        <v>1950</v>
      </c>
      <c r="AK23" s="269">
        <v>18</v>
      </c>
      <c r="AL23" s="271">
        <v>2310</v>
      </c>
      <c r="AM23" s="269">
        <v>18</v>
      </c>
    </row>
    <row r="24" spans="1:39" ht="15.75" x14ac:dyDescent="0.2">
      <c r="A24" s="254">
        <v>82</v>
      </c>
      <c r="B24" s="258">
        <v>1076</v>
      </c>
      <c r="C24" s="254">
        <v>82</v>
      </c>
      <c r="D24" s="259">
        <v>2179</v>
      </c>
      <c r="E24" s="254">
        <v>82</v>
      </c>
      <c r="F24" s="259">
        <v>3960</v>
      </c>
      <c r="G24" s="254">
        <v>82</v>
      </c>
      <c r="H24" s="259">
        <v>4824</v>
      </c>
      <c r="I24" s="254">
        <v>82</v>
      </c>
      <c r="J24" s="259">
        <v>1454</v>
      </c>
      <c r="K24" s="254">
        <v>82</v>
      </c>
      <c r="L24" s="259">
        <v>3744</v>
      </c>
      <c r="M24" s="254">
        <v>82</v>
      </c>
      <c r="N24" s="260">
        <v>15274</v>
      </c>
      <c r="O24" s="254">
        <v>82</v>
      </c>
      <c r="P24" s="260">
        <v>35374</v>
      </c>
      <c r="Q24" s="254">
        <v>82</v>
      </c>
      <c r="R24" s="260">
        <v>60324</v>
      </c>
      <c r="S24" s="254">
        <v>82</v>
      </c>
      <c r="T24" s="260">
        <v>83024</v>
      </c>
      <c r="U24" s="254">
        <v>82</v>
      </c>
      <c r="V24" s="258">
        <v>4994</v>
      </c>
      <c r="W24" s="254">
        <v>82</v>
      </c>
      <c r="X24" s="260">
        <v>20164</v>
      </c>
      <c r="Y24" s="254">
        <v>82</v>
      </c>
      <c r="Z24" s="255">
        <v>134</v>
      </c>
      <c r="AA24" s="256">
        <v>19</v>
      </c>
      <c r="AB24" s="261">
        <v>436</v>
      </c>
      <c r="AC24" s="256">
        <v>19</v>
      </c>
      <c r="AD24" s="261">
        <v>968</v>
      </c>
      <c r="AE24" s="256">
        <v>19</v>
      </c>
      <c r="AF24" s="263">
        <v>225</v>
      </c>
      <c r="AG24" s="256">
        <v>19</v>
      </c>
      <c r="AH24" s="257">
        <v>724</v>
      </c>
      <c r="AI24" s="256">
        <v>19</v>
      </c>
      <c r="AJ24" s="264">
        <v>2000</v>
      </c>
      <c r="AK24" s="256">
        <v>19</v>
      </c>
      <c r="AL24" s="265">
        <v>2380</v>
      </c>
      <c r="AM24" s="256">
        <v>19</v>
      </c>
    </row>
    <row r="25" spans="1:39" ht="15.75" x14ac:dyDescent="0.2">
      <c r="A25" s="266">
        <v>81</v>
      </c>
      <c r="B25" s="257">
        <v>1078</v>
      </c>
      <c r="C25" s="266">
        <v>81</v>
      </c>
      <c r="D25" s="264">
        <v>2184</v>
      </c>
      <c r="E25" s="266">
        <v>81</v>
      </c>
      <c r="F25" s="264">
        <v>3980</v>
      </c>
      <c r="G25" s="266">
        <v>81</v>
      </c>
      <c r="H25" s="264">
        <v>4834</v>
      </c>
      <c r="I25" s="266">
        <v>81</v>
      </c>
      <c r="J25" s="264">
        <v>1459</v>
      </c>
      <c r="K25" s="266">
        <v>81</v>
      </c>
      <c r="L25" s="264">
        <v>3754</v>
      </c>
      <c r="M25" s="266">
        <v>81</v>
      </c>
      <c r="N25" s="260">
        <v>15304</v>
      </c>
      <c r="O25" s="266">
        <v>81</v>
      </c>
      <c r="P25" s="260">
        <v>35424</v>
      </c>
      <c r="Q25" s="266">
        <v>81</v>
      </c>
      <c r="R25" s="260">
        <v>60424</v>
      </c>
      <c r="S25" s="266">
        <v>81</v>
      </c>
      <c r="T25" s="260">
        <v>83224</v>
      </c>
      <c r="U25" s="266">
        <v>81</v>
      </c>
      <c r="V25" s="257">
        <v>5014</v>
      </c>
      <c r="W25" s="266">
        <v>81</v>
      </c>
      <c r="X25" s="267">
        <v>20204</v>
      </c>
      <c r="Y25" s="266">
        <v>81</v>
      </c>
      <c r="Z25" s="268">
        <v>136</v>
      </c>
      <c r="AA25" s="269">
        <v>20</v>
      </c>
      <c r="AB25" s="262">
        <v>443</v>
      </c>
      <c r="AC25" s="269">
        <v>20</v>
      </c>
      <c r="AD25" s="262">
        <v>980</v>
      </c>
      <c r="AE25" s="269">
        <v>20</v>
      </c>
      <c r="AF25" s="270">
        <v>230</v>
      </c>
      <c r="AG25" s="269">
        <v>20</v>
      </c>
      <c r="AH25" s="258">
        <v>740</v>
      </c>
      <c r="AI25" s="269">
        <v>20</v>
      </c>
      <c r="AJ25" s="259">
        <v>2050</v>
      </c>
      <c r="AK25" s="269">
        <v>20</v>
      </c>
      <c r="AL25" s="271">
        <v>2450</v>
      </c>
      <c r="AM25" s="269">
        <v>20</v>
      </c>
    </row>
    <row r="26" spans="1:39" ht="15.75" x14ac:dyDescent="0.2">
      <c r="A26" s="254">
        <v>80</v>
      </c>
      <c r="B26" s="258">
        <v>1080</v>
      </c>
      <c r="C26" s="254">
        <v>80</v>
      </c>
      <c r="D26" s="259">
        <v>2189</v>
      </c>
      <c r="E26" s="254">
        <v>80</v>
      </c>
      <c r="F26" s="259">
        <v>4000</v>
      </c>
      <c r="G26" s="254">
        <v>80</v>
      </c>
      <c r="H26" s="259">
        <v>4844</v>
      </c>
      <c r="I26" s="254">
        <v>80</v>
      </c>
      <c r="J26" s="259">
        <v>1464</v>
      </c>
      <c r="K26" s="254">
        <v>80</v>
      </c>
      <c r="L26" s="259">
        <v>3764</v>
      </c>
      <c r="M26" s="254">
        <v>80</v>
      </c>
      <c r="N26" s="260">
        <v>15334</v>
      </c>
      <c r="O26" s="254">
        <v>80</v>
      </c>
      <c r="P26" s="260">
        <v>35484</v>
      </c>
      <c r="Q26" s="254">
        <v>80</v>
      </c>
      <c r="R26" s="260">
        <v>60524</v>
      </c>
      <c r="S26" s="254">
        <v>80</v>
      </c>
      <c r="T26" s="260">
        <v>83424</v>
      </c>
      <c r="U26" s="254">
        <v>80</v>
      </c>
      <c r="V26" s="258">
        <v>5034</v>
      </c>
      <c r="W26" s="254">
        <v>80</v>
      </c>
      <c r="X26" s="260">
        <v>20234</v>
      </c>
      <c r="Y26" s="254">
        <v>80</v>
      </c>
      <c r="Z26" s="255">
        <v>138</v>
      </c>
      <c r="AA26" s="256">
        <v>21</v>
      </c>
      <c r="AB26" s="261">
        <v>450</v>
      </c>
      <c r="AC26" s="256">
        <v>21</v>
      </c>
      <c r="AD26" s="261">
        <v>992</v>
      </c>
      <c r="AE26" s="256">
        <v>21</v>
      </c>
      <c r="AF26" s="263">
        <v>234</v>
      </c>
      <c r="AG26" s="256">
        <v>21</v>
      </c>
      <c r="AH26" s="257">
        <v>756</v>
      </c>
      <c r="AI26" s="256">
        <v>21</v>
      </c>
      <c r="AJ26" s="264">
        <v>2100</v>
      </c>
      <c r="AK26" s="256">
        <v>21</v>
      </c>
      <c r="AL26" s="265">
        <v>2520</v>
      </c>
      <c r="AM26" s="256">
        <v>21</v>
      </c>
    </row>
    <row r="27" spans="1:39" ht="15.75" x14ac:dyDescent="0.2">
      <c r="A27" s="266">
        <v>79</v>
      </c>
      <c r="B27" s="257">
        <v>1082</v>
      </c>
      <c r="C27" s="266">
        <v>79</v>
      </c>
      <c r="D27" s="264">
        <v>2194</v>
      </c>
      <c r="E27" s="266">
        <v>79</v>
      </c>
      <c r="F27" s="264">
        <v>4020</v>
      </c>
      <c r="G27" s="266">
        <v>79</v>
      </c>
      <c r="H27" s="264">
        <v>4854</v>
      </c>
      <c r="I27" s="266">
        <v>79</v>
      </c>
      <c r="J27" s="264">
        <v>1469</v>
      </c>
      <c r="K27" s="266">
        <v>79</v>
      </c>
      <c r="L27" s="264">
        <v>3774</v>
      </c>
      <c r="M27" s="266">
        <v>79</v>
      </c>
      <c r="N27" s="260">
        <v>15364</v>
      </c>
      <c r="O27" s="266">
        <v>79</v>
      </c>
      <c r="P27" s="260">
        <v>35544</v>
      </c>
      <c r="Q27" s="266">
        <v>79</v>
      </c>
      <c r="R27" s="260">
        <v>60624</v>
      </c>
      <c r="S27" s="266">
        <v>79</v>
      </c>
      <c r="T27" s="260">
        <v>83624</v>
      </c>
      <c r="U27" s="266">
        <v>79</v>
      </c>
      <c r="V27" s="257">
        <v>5054</v>
      </c>
      <c r="W27" s="266">
        <v>79</v>
      </c>
      <c r="X27" s="267">
        <v>20264</v>
      </c>
      <c r="Y27" s="266">
        <v>79</v>
      </c>
      <c r="Z27" s="268">
        <v>140</v>
      </c>
      <c r="AA27" s="269">
        <v>22</v>
      </c>
      <c r="AB27" s="262">
        <v>456</v>
      </c>
      <c r="AC27" s="269">
        <v>22</v>
      </c>
      <c r="AD27" s="262">
        <v>1004</v>
      </c>
      <c r="AE27" s="269">
        <v>22</v>
      </c>
      <c r="AF27" s="270">
        <v>238</v>
      </c>
      <c r="AG27" s="269">
        <v>22</v>
      </c>
      <c r="AH27" s="268">
        <v>772</v>
      </c>
      <c r="AI27" s="269">
        <v>22</v>
      </c>
      <c r="AJ27" s="259">
        <v>2150</v>
      </c>
      <c r="AK27" s="269">
        <v>22</v>
      </c>
      <c r="AL27" s="271">
        <v>2590</v>
      </c>
      <c r="AM27" s="269">
        <v>22</v>
      </c>
    </row>
    <row r="28" spans="1:39" ht="15.75" x14ac:dyDescent="0.2">
      <c r="A28" s="254">
        <v>78</v>
      </c>
      <c r="B28" s="258">
        <v>1084</v>
      </c>
      <c r="C28" s="254">
        <v>78</v>
      </c>
      <c r="D28" s="259">
        <v>2199</v>
      </c>
      <c r="E28" s="254">
        <v>78</v>
      </c>
      <c r="F28" s="259">
        <v>4040</v>
      </c>
      <c r="G28" s="254">
        <v>78</v>
      </c>
      <c r="H28" s="259">
        <v>4864</v>
      </c>
      <c r="I28" s="254">
        <v>78</v>
      </c>
      <c r="J28" s="259">
        <v>1474</v>
      </c>
      <c r="K28" s="254">
        <v>78</v>
      </c>
      <c r="L28" s="259">
        <v>3784</v>
      </c>
      <c r="M28" s="254">
        <v>78</v>
      </c>
      <c r="N28" s="260">
        <v>15394</v>
      </c>
      <c r="O28" s="254">
        <v>78</v>
      </c>
      <c r="P28" s="260">
        <v>35604</v>
      </c>
      <c r="Q28" s="254">
        <v>78</v>
      </c>
      <c r="R28" s="260">
        <v>60724</v>
      </c>
      <c r="S28" s="254">
        <v>78</v>
      </c>
      <c r="T28" s="260">
        <v>83824</v>
      </c>
      <c r="U28" s="254">
        <v>78</v>
      </c>
      <c r="V28" s="258">
        <v>5074</v>
      </c>
      <c r="W28" s="254">
        <v>78</v>
      </c>
      <c r="X28" s="260">
        <v>20304</v>
      </c>
      <c r="Y28" s="254">
        <v>78</v>
      </c>
      <c r="Z28" s="255">
        <v>142</v>
      </c>
      <c r="AA28" s="256">
        <v>23</v>
      </c>
      <c r="AB28" s="261">
        <v>462</v>
      </c>
      <c r="AC28" s="256">
        <v>23</v>
      </c>
      <c r="AD28" s="261">
        <v>1016</v>
      </c>
      <c r="AE28" s="256">
        <v>23</v>
      </c>
      <c r="AF28" s="263">
        <v>242</v>
      </c>
      <c r="AG28" s="256">
        <v>23</v>
      </c>
      <c r="AH28" s="272">
        <v>788</v>
      </c>
      <c r="AI28" s="256">
        <v>23</v>
      </c>
      <c r="AJ28" s="264">
        <v>2200</v>
      </c>
      <c r="AK28" s="256">
        <v>23</v>
      </c>
      <c r="AL28" s="265">
        <v>2660</v>
      </c>
      <c r="AM28" s="256">
        <v>23</v>
      </c>
    </row>
    <row r="29" spans="1:39" ht="15.75" x14ac:dyDescent="0.2">
      <c r="A29" s="266">
        <v>77</v>
      </c>
      <c r="B29" s="257">
        <v>1086</v>
      </c>
      <c r="C29" s="266">
        <v>77</v>
      </c>
      <c r="D29" s="264">
        <v>2204</v>
      </c>
      <c r="E29" s="266">
        <v>77</v>
      </c>
      <c r="F29" s="264">
        <v>4060</v>
      </c>
      <c r="G29" s="266">
        <v>77</v>
      </c>
      <c r="H29" s="264">
        <v>4874</v>
      </c>
      <c r="I29" s="266">
        <v>77</v>
      </c>
      <c r="J29" s="264">
        <v>1479</v>
      </c>
      <c r="K29" s="266">
        <v>77</v>
      </c>
      <c r="L29" s="264">
        <v>3794</v>
      </c>
      <c r="M29" s="266">
        <v>77</v>
      </c>
      <c r="N29" s="260">
        <v>15424</v>
      </c>
      <c r="O29" s="266">
        <v>77</v>
      </c>
      <c r="P29" s="260">
        <v>35664</v>
      </c>
      <c r="Q29" s="266">
        <v>77</v>
      </c>
      <c r="R29" s="260">
        <v>60824</v>
      </c>
      <c r="S29" s="266">
        <v>77</v>
      </c>
      <c r="T29" s="260">
        <v>84024</v>
      </c>
      <c r="U29" s="266">
        <v>77</v>
      </c>
      <c r="V29" s="257">
        <v>5094</v>
      </c>
      <c r="W29" s="266">
        <v>77</v>
      </c>
      <c r="X29" s="267">
        <v>20344</v>
      </c>
      <c r="Y29" s="266">
        <v>77</v>
      </c>
      <c r="Z29" s="268">
        <v>144</v>
      </c>
      <c r="AA29" s="269">
        <v>24</v>
      </c>
      <c r="AB29" s="262">
        <v>468</v>
      </c>
      <c r="AC29" s="269">
        <v>24</v>
      </c>
      <c r="AD29" s="262">
        <v>1028</v>
      </c>
      <c r="AE29" s="269">
        <v>24</v>
      </c>
      <c r="AF29" s="270">
        <v>246</v>
      </c>
      <c r="AG29" s="269">
        <v>24</v>
      </c>
      <c r="AH29" s="268">
        <v>804</v>
      </c>
      <c r="AI29" s="269">
        <v>24</v>
      </c>
      <c r="AJ29" s="259">
        <v>2250</v>
      </c>
      <c r="AK29" s="269">
        <v>24</v>
      </c>
      <c r="AL29" s="271">
        <v>2730</v>
      </c>
      <c r="AM29" s="269">
        <v>24</v>
      </c>
    </row>
    <row r="30" spans="1:39" ht="15.75" x14ac:dyDescent="0.2">
      <c r="A30" s="254">
        <v>76</v>
      </c>
      <c r="B30" s="258">
        <v>1088</v>
      </c>
      <c r="C30" s="254">
        <v>76</v>
      </c>
      <c r="D30" s="259">
        <v>2209</v>
      </c>
      <c r="E30" s="254">
        <v>76</v>
      </c>
      <c r="F30" s="259">
        <v>4080</v>
      </c>
      <c r="G30" s="254">
        <v>76</v>
      </c>
      <c r="H30" s="259">
        <v>4884</v>
      </c>
      <c r="I30" s="254">
        <v>76</v>
      </c>
      <c r="J30" s="259">
        <v>1484</v>
      </c>
      <c r="K30" s="254">
        <v>76</v>
      </c>
      <c r="L30" s="259">
        <v>3804</v>
      </c>
      <c r="M30" s="254">
        <v>76</v>
      </c>
      <c r="N30" s="260">
        <v>15454</v>
      </c>
      <c r="O30" s="254">
        <v>76</v>
      </c>
      <c r="P30" s="260">
        <v>35724</v>
      </c>
      <c r="Q30" s="254">
        <v>76</v>
      </c>
      <c r="R30" s="260">
        <v>60924</v>
      </c>
      <c r="S30" s="254">
        <v>76</v>
      </c>
      <c r="T30" s="260">
        <v>84224</v>
      </c>
      <c r="U30" s="254">
        <v>76</v>
      </c>
      <c r="V30" s="258">
        <v>5114</v>
      </c>
      <c r="W30" s="254">
        <v>76</v>
      </c>
      <c r="X30" s="260">
        <v>20384</v>
      </c>
      <c r="Y30" s="254">
        <v>76</v>
      </c>
      <c r="Z30" s="255">
        <v>146</v>
      </c>
      <c r="AA30" s="256">
        <v>25</v>
      </c>
      <c r="AB30" s="261">
        <v>474</v>
      </c>
      <c r="AC30" s="256">
        <v>25</v>
      </c>
      <c r="AD30" s="261">
        <v>1040</v>
      </c>
      <c r="AE30" s="256">
        <v>25</v>
      </c>
      <c r="AF30" s="263">
        <v>250</v>
      </c>
      <c r="AG30" s="256">
        <v>25</v>
      </c>
      <c r="AH30" s="272">
        <v>820</v>
      </c>
      <c r="AI30" s="256">
        <v>25</v>
      </c>
      <c r="AJ30" s="264">
        <v>2300</v>
      </c>
      <c r="AK30" s="256">
        <v>25</v>
      </c>
      <c r="AL30" s="265">
        <v>2800</v>
      </c>
      <c r="AM30" s="256">
        <v>25</v>
      </c>
    </row>
    <row r="31" spans="1:39" ht="15.75" x14ac:dyDescent="0.2">
      <c r="A31" s="266">
        <v>75</v>
      </c>
      <c r="B31" s="257">
        <v>1090</v>
      </c>
      <c r="C31" s="266">
        <v>75</v>
      </c>
      <c r="D31" s="264">
        <v>2214</v>
      </c>
      <c r="E31" s="266">
        <v>75</v>
      </c>
      <c r="F31" s="264">
        <v>4100</v>
      </c>
      <c r="G31" s="266">
        <v>75</v>
      </c>
      <c r="H31" s="264">
        <v>4894</v>
      </c>
      <c r="I31" s="266">
        <v>75</v>
      </c>
      <c r="J31" s="264">
        <v>1489</v>
      </c>
      <c r="K31" s="266">
        <v>75</v>
      </c>
      <c r="L31" s="264">
        <v>3814</v>
      </c>
      <c r="M31" s="266">
        <v>75</v>
      </c>
      <c r="N31" s="260">
        <v>15484</v>
      </c>
      <c r="O31" s="266">
        <v>75</v>
      </c>
      <c r="P31" s="260">
        <v>35784</v>
      </c>
      <c r="Q31" s="266">
        <v>75</v>
      </c>
      <c r="R31" s="260">
        <v>61024</v>
      </c>
      <c r="S31" s="266">
        <v>75</v>
      </c>
      <c r="T31" s="260">
        <v>84424</v>
      </c>
      <c r="U31" s="266">
        <v>75</v>
      </c>
      <c r="V31" s="257">
        <v>5134</v>
      </c>
      <c r="W31" s="266">
        <v>75</v>
      </c>
      <c r="X31" s="267">
        <v>20424</v>
      </c>
      <c r="Y31" s="266">
        <v>75</v>
      </c>
      <c r="Z31" s="268">
        <v>148</v>
      </c>
      <c r="AA31" s="269">
        <v>26</v>
      </c>
      <c r="AB31" s="262">
        <v>480</v>
      </c>
      <c r="AC31" s="269">
        <v>26</v>
      </c>
      <c r="AD31" s="262">
        <v>1049</v>
      </c>
      <c r="AE31" s="269">
        <v>26</v>
      </c>
      <c r="AF31" s="270">
        <v>254</v>
      </c>
      <c r="AG31" s="269">
        <v>26</v>
      </c>
      <c r="AH31" s="268">
        <v>836</v>
      </c>
      <c r="AI31" s="269">
        <v>26</v>
      </c>
      <c r="AJ31" s="259">
        <v>2325</v>
      </c>
      <c r="AK31" s="269">
        <v>26</v>
      </c>
      <c r="AL31" s="271">
        <v>2855</v>
      </c>
      <c r="AM31" s="269">
        <v>26</v>
      </c>
    </row>
    <row r="32" spans="1:39" ht="15.75" x14ac:dyDescent="0.2">
      <c r="A32" s="254">
        <v>74</v>
      </c>
      <c r="B32" s="258">
        <v>1093</v>
      </c>
      <c r="C32" s="254">
        <v>74</v>
      </c>
      <c r="D32" s="259">
        <v>2219</v>
      </c>
      <c r="E32" s="254">
        <v>74</v>
      </c>
      <c r="F32" s="259">
        <v>4120</v>
      </c>
      <c r="G32" s="254">
        <v>74</v>
      </c>
      <c r="H32" s="259">
        <v>4914</v>
      </c>
      <c r="I32" s="254">
        <v>74</v>
      </c>
      <c r="J32" s="259">
        <v>1494</v>
      </c>
      <c r="K32" s="254">
        <v>74</v>
      </c>
      <c r="L32" s="259">
        <v>3829</v>
      </c>
      <c r="M32" s="254">
        <v>74</v>
      </c>
      <c r="N32" s="260">
        <v>15524</v>
      </c>
      <c r="O32" s="254">
        <v>74</v>
      </c>
      <c r="P32" s="260">
        <v>35884</v>
      </c>
      <c r="Q32" s="254">
        <v>74</v>
      </c>
      <c r="R32" s="260">
        <v>61124</v>
      </c>
      <c r="S32" s="254">
        <v>74</v>
      </c>
      <c r="T32" s="260">
        <v>84624</v>
      </c>
      <c r="U32" s="254">
        <v>74</v>
      </c>
      <c r="V32" s="258">
        <v>5154</v>
      </c>
      <c r="W32" s="254">
        <v>74</v>
      </c>
      <c r="X32" s="260">
        <v>20464</v>
      </c>
      <c r="Y32" s="254">
        <v>74</v>
      </c>
      <c r="Z32" s="255">
        <v>150</v>
      </c>
      <c r="AA32" s="256">
        <v>27</v>
      </c>
      <c r="AB32" s="261">
        <v>486</v>
      </c>
      <c r="AC32" s="256">
        <v>27</v>
      </c>
      <c r="AD32" s="261">
        <v>1058</v>
      </c>
      <c r="AE32" s="256">
        <v>27</v>
      </c>
      <c r="AF32" s="263">
        <v>258</v>
      </c>
      <c r="AG32" s="256">
        <v>27</v>
      </c>
      <c r="AH32" s="272">
        <v>852</v>
      </c>
      <c r="AI32" s="256">
        <v>27</v>
      </c>
      <c r="AJ32" s="264">
        <v>2350</v>
      </c>
      <c r="AK32" s="256">
        <v>27</v>
      </c>
      <c r="AL32" s="265">
        <v>2890</v>
      </c>
      <c r="AM32" s="256">
        <v>27</v>
      </c>
    </row>
    <row r="33" spans="1:39" ht="15.75" x14ac:dyDescent="0.2">
      <c r="A33" s="266">
        <v>73</v>
      </c>
      <c r="B33" s="257">
        <v>1096</v>
      </c>
      <c r="C33" s="266">
        <v>73</v>
      </c>
      <c r="D33" s="264">
        <v>2224</v>
      </c>
      <c r="E33" s="266">
        <v>73</v>
      </c>
      <c r="F33" s="264">
        <v>4140</v>
      </c>
      <c r="G33" s="266">
        <v>73</v>
      </c>
      <c r="H33" s="264">
        <v>4934</v>
      </c>
      <c r="I33" s="266">
        <v>73</v>
      </c>
      <c r="J33" s="264">
        <v>1499</v>
      </c>
      <c r="K33" s="266">
        <v>73</v>
      </c>
      <c r="L33" s="264">
        <v>3844</v>
      </c>
      <c r="M33" s="266">
        <v>73</v>
      </c>
      <c r="N33" s="260">
        <v>15564</v>
      </c>
      <c r="O33" s="266">
        <v>73</v>
      </c>
      <c r="P33" s="260">
        <v>35984</v>
      </c>
      <c r="Q33" s="266">
        <v>73</v>
      </c>
      <c r="R33" s="260">
        <v>61224</v>
      </c>
      <c r="S33" s="266">
        <v>73</v>
      </c>
      <c r="T33" s="260">
        <v>84824</v>
      </c>
      <c r="U33" s="266">
        <v>73</v>
      </c>
      <c r="V33" s="257">
        <v>5174</v>
      </c>
      <c r="W33" s="266">
        <v>73</v>
      </c>
      <c r="X33" s="267">
        <v>20504</v>
      </c>
      <c r="Y33" s="266">
        <v>73</v>
      </c>
      <c r="Z33" s="268">
        <v>152</v>
      </c>
      <c r="AA33" s="269">
        <v>28</v>
      </c>
      <c r="AB33" s="262">
        <v>492</v>
      </c>
      <c r="AC33" s="269">
        <v>28</v>
      </c>
      <c r="AD33" s="262">
        <v>1067</v>
      </c>
      <c r="AE33" s="269">
        <v>28</v>
      </c>
      <c r="AF33" s="270">
        <v>262</v>
      </c>
      <c r="AG33" s="269">
        <v>28</v>
      </c>
      <c r="AH33" s="268">
        <v>868</v>
      </c>
      <c r="AI33" s="269">
        <v>28</v>
      </c>
      <c r="AJ33" s="259">
        <v>2400</v>
      </c>
      <c r="AK33" s="269">
        <v>28</v>
      </c>
      <c r="AL33" s="271">
        <v>2960</v>
      </c>
      <c r="AM33" s="269">
        <v>28</v>
      </c>
    </row>
    <row r="34" spans="1:39" ht="15.75" x14ac:dyDescent="0.2">
      <c r="A34" s="254">
        <v>72</v>
      </c>
      <c r="B34" s="258">
        <v>1099</v>
      </c>
      <c r="C34" s="254">
        <v>72</v>
      </c>
      <c r="D34" s="259">
        <v>2234</v>
      </c>
      <c r="E34" s="254">
        <v>72</v>
      </c>
      <c r="F34" s="259">
        <v>4160</v>
      </c>
      <c r="G34" s="254">
        <v>72</v>
      </c>
      <c r="H34" s="259">
        <v>4954</v>
      </c>
      <c r="I34" s="254">
        <v>72</v>
      </c>
      <c r="J34" s="259">
        <v>1504</v>
      </c>
      <c r="K34" s="254">
        <v>72</v>
      </c>
      <c r="L34" s="259">
        <v>3859</v>
      </c>
      <c r="M34" s="254">
        <v>72</v>
      </c>
      <c r="N34" s="260">
        <v>15604</v>
      </c>
      <c r="O34" s="254">
        <v>72</v>
      </c>
      <c r="P34" s="260">
        <v>40084</v>
      </c>
      <c r="Q34" s="254">
        <v>72</v>
      </c>
      <c r="R34" s="260">
        <v>61324</v>
      </c>
      <c r="S34" s="254">
        <v>72</v>
      </c>
      <c r="T34" s="260">
        <v>85024</v>
      </c>
      <c r="U34" s="254">
        <v>72</v>
      </c>
      <c r="V34" s="258">
        <v>5194</v>
      </c>
      <c r="W34" s="254">
        <v>72</v>
      </c>
      <c r="X34" s="260">
        <v>20544</v>
      </c>
      <c r="Y34" s="254">
        <v>72</v>
      </c>
      <c r="Z34" s="255">
        <v>154</v>
      </c>
      <c r="AA34" s="256">
        <v>29</v>
      </c>
      <c r="AB34" s="261">
        <v>498</v>
      </c>
      <c r="AC34" s="256">
        <v>29</v>
      </c>
      <c r="AD34" s="261">
        <v>1076</v>
      </c>
      <c r="AE34" s="256">
        <v>29</v>
      </c>
      <c r="AF34" s="263">
        <v>266</v>
      </c>
      <c r="AG34" s="256">
        <v>29</v>
      </c>
      <c r="AH34" s="272">
        <v>884</v>
      </c>
      <c r="AI34" s="256">
        <v>29</v>
      </c>
      <c r="AJ34" s="264">
        <v>2450</v>
      </c>
      <c r="AK34" s="256">
        <v>29</v>
      </c>
      <c r="AL34" s="265">
        <v>3030</v>
      </c>
      <c r="AM34" s="256">
        <v>29</v>
      </c>
    </row>
    <row r="35" spans="1:39" ht="15.75" x14ac:dyDescent="0.2">
      <c r="A35" s="266">
        <v>71</v>
      </c>
      <c r="B35" s="257">
        <v>1102</v>
      </c>
      <c r="C35" s="266">
        <v>71</v>
      </c>
      <c r="D35" s="264">
        <v>2244</v>
      </c>
      <c r="E35" s="266">
        <v>71</v>
      </c>
      <c r="F35" s="264">
        <v>4180</v>
      </c>
      <c r="G35" s="266">
        <v>71</v>
      </c>
      <c r="H35" s="264">
        <v>4974</v>
      </c>
      <c r="I35" s="266">
        <v>71</v>
      </c>
      <c r="J35" s="264">
        <v>1509</v>
      </c>
      <c r="K35" s="266">
        <v>71</v>
      </c>
      <c r="L35" s="264">
        <v>3874</v>
      </c>
      <c r="M35" s="266">
        <v>71</v>
      </c>
      <c r="N35" s="260">
        <v>15644</v>
      </c>
      <c r="O35" s="266">
        <v>71</v>
      </c>
      <c r="P35" s="260">
        <v>40184</v>
      </c>
      <c r="Q35" s="266">
        <v>71</v>
      </c>
      <c r="R35" s="260">
        <v>61424</v>
      </c>
      <c r="S35" s="266">
        <v>71</v>
      </c>
      <c r="T35" s="260">
        <v>85224</v>
      </c>
      <c r="U35" s="266">
        <v>71</v>
      </c>
      <c r="V35" s="257">
        <v>5214</v>
      </c>
      <c r="W35" s="266">
        <v>71</v>
      </c>
      <c r="X35" s="267">
        <v>20584</v>
      </c>
      <c r="Y35" s="266">
        <v>71</v>
      </c>
      <c r="Z35" s="268">
        <v>156</v>
      </c>
      <c r="AA35" s="269">
        <v>30</v>
      </c>
      <c r="AB35" s="262">
        <v>504</v>
      </c>
      <c r="AC35" s="269">
        <v>30</v>
      </c>
      <c r="AD35" s="262">
        <v>1085</v>
      </c>
      <c r="AE35" s="269">
        <v>30</v>
      </c>
      <c r="AF35" s="270">
        <v>270</v>
      </c>
      <c r="AG35" s="269">
        <v>30</v>
      </c>
      <c r="AH35" s="268">
        <v>900</v>
      </c>
      <c r="AI35" s="269">
        <v>30</v>
      </c>
      <c r="AJ35" s="259">
        <v>2500</v>
      </c>
      <c r="AK35" s="269">
        <v>30</v>
      </c>
      <c r="AL35" s="271">
        <v>3100</v>
      </c>
      <c r="AM35" s="269">
        <v>30</v>
      </c>
    </row>
    <row r="36" spans="1:39" ht="15.75" x14ac:dyDescent="0.2">
      <c r="A36" s="254">
        <v>70</v>
      </c>
      <c r="B36" s="258">
        <v>1105</v>
      </c>
      <c r="C36" s="254">
        <v>70</v>
      </c>
      <c r="D36" s="259">
        <v>2254</v>
      </c>
      <c r="E36" s="254">
        <v>70</v>
      </c>
      <c r="F36" s="259">
        <v>4200</v>
      </c>
      <c r="G36" s="254">
        <v>70</v>
      </c>
      <c r="H36" s="259">
        <v>4994</v>
      </c>
      <c r="I36" s="254">
        <v>70</v>
      </c>
      <c r="J36" s="259">
        <v>1514</v>
      </c>
      <c r="K36" s="254">
        <v>70</v>
      </c>
      <c r="L36" s="259">
        <v>3889</v>
      </c>
      <c r="M36" s="254">
        <v>70</v>
      </c>
      <c r="N36" s="260">
        <v>15694</v>
      </c>
      <c r="O36" s="254">
        <v>70</v>
      </c>
      <c r="P36" s="260">
        <v>40284</v>
      </c>
      <c r="Q36" s="254">
        <v>70</v>
      </c>
      <c r="R36" s="260">
        <v>61524</v>
      </c>
      <c r="S36" s="254">
        <v>70</v>
      </c>
      <c r="T36" s="260">
        <v>85424</v>
      </c>
      <c r="U36" s="254">
        <v>70</v>
      </c>
      <c r="V36" s="258">
        <v>5234</v>
      </c>
      <c r="W36" s="254">
        <v>70</v>
      </c>
      <c r="X36" s="260">
        <v>20624</v>
      </c>
      <c r="Y36" s="254">
        <v>70</v>
      </c>
      <c r="Z36" s="255">
        <v>157</v>
      </c>
      <c r="AA36" s="256">
        <v>31</v>
      </c>
      <c r="AB36" s="261">
        <v>510</v>
      </c>
      <c r="AC36" s="256">
        <v>31</v>
      </c>
      <c r="AD36" s="261">
        <v>1094</v>
      </c>
      <c r="AE36" s="256">
        <v>31</v>
      </c>
      <c r="AF36" s="263">
        <v>274</v>
      </c>
      <c r="AG36" s="256">
        <v>31</v>
      </c>
      <c r="AH36" s="272">
        <v>916</v>
      </c>
      <c r="AI36" s="256">
        <v>31</v>
      </c>
      <c r="AJ36" s="264">
        <v>2550</v>
      </c>
      <c r="AK36" s="256">
        <v>31</v>
      </c>
      <c r="AL36" s="265">
        <v>3170</v>
      </c>
      <c r="AM36" s="256">
        <v>31</v>
      </c>
    </row>
    <row r="37" spans="1:39" ht="15.75" x14ac:dyDescent="0.2">
      <c r="A37" s="266">
        <v>69</v>
      </c>
      <c r="B37" s="257">
        <v>1108</v>
      </c>
      <c r="C37" s="266">
        <v>69</v>
      </c>
      <c r="D37" s="264">
        <v>2264</v>
      </c>
      <c r="E37" s="266">
        <v>69</v>
      </c>
      <c r="F37" s="264">
        <v>4220</v>
      </c>
      <c r="G37" s="266">
        <v>69</v>
      </c>
      <c r="H37" s="264">
        <v>5014</v>
      </c>
      <c r="I37" s="266">
        <v>69</v>
      </c>
      <c r="J37" s="264">
        <v>1519</v>
      </c>
      <c r="K37" s="266">
        <v>69</v>
      </c>
      <c r="L37" s="264">
        <v>3904</v>
      </c>
      <c r="M37" s="266">
        <v>69</v>
      </c>
      <c r="N37" s="260">
        <v>15744</v>
      </c>
      <c r="O37" s="266">
        <v>69</v>
      </c>
      <c r="P37" s="260">
        <v>40384</v>
      </c>
      <c r="Q37" s="266">
        <v>69</v>
      </c>
      <c r="R37" s="260">
        <v>61624</v>
      </c>
      <c r="S37" s="266">
        <v>69</v>
      </c>
      <c r="T37" s="260">
        <v>85624</v>
      </c>
      <c r="U37" s="266">
        <v>69</v>
      </c>
      <c r="V37" s="257">
        <v>5254</v>
      </c>
      <c r="W37" s="266">
        <v>69</v>
      </c>
      <c r="X37" s="267">
        <v>20664</v>
      </c>
      <c r="Y37" s="266">
        <v>69</v>
      </c>
      <c r="Z37" s="268">
        <v>158</v>
      </c>
      <c r="AA37" s="269">
        <v>32</v>
      </c>
      <c r="AB37" s="262">
        <v>516</v>
      </c>
      <c r="AC37" s="269">
        <v>32</v>
      </c>
      <c r="AD37" s="262">
        <v>1103</v>
      </c>
      <c r="AE37" s="269">
        <v>32</v>
      </c>
      <c r="AF37" s="270">
        <v>278</v>
      </c>
      <c r="AG37" s="269">
        <v>32</v>
      </c>
      <c r="AH37" s="268">
        <v>932</v>
      </c>
      <c r="AI37" s="269">
        <v>32</v>
      </c>
      <c r="AJ37" s="259">
        <v>2600</v>
      </c>
      <c r="AK37" s="269">
        <v>32</v>
      </c>
      <c r="AL37" s="271">
        <v>3240</v>
      </c>
      <c r="AM37" s="269">
        <v>32</v>
      </c>
    </row>
    <row r="38" spans="1:39" ht="15.75" x14ac:dyDescent="0.2">
      <c r="A38" s="254">
        <v>68</v>
      </c>
      <c r="B38" s="258">
        <v>1111</v>
      </c>
      <c r="C38" s="254">
        <v>68</v>
      </c>
      <c r="D38" s="259">
        <v>2274</v>
      </c>
      <c r="E38" s="254">
        <v>68</v>
      </c>
      <c r="F38" s="259">
        <v>4240</v>
      </c>
      <c r="G38" s="254">
        <v>68</v>
      </c>
      <c r="H38" s="259">
        <v>5034</v>
      </c>
      <c r="I38" s="254">
        <v>68</v>
      </c>
      <c r="J38" s="259">
        <v>1524</v>
      </c>
      <c r="K38" s="254">
        <v>68</v>
      </c>
      <c r="L38" s="259">
        <v>3919</v>
      </c>
      <c r="M38" s="254">
        <v>68</v>
      </c>
      <c r="N38" s="260">
        <v>15794</v>
      </c>
      <c r="O38" s="254">
        <v>68</v>
      </c>
      <c r="P38" s="260">
        <v>40484</v>
      </c>
      <c r="Q38" s="254">
        <v>68</v>
      </c>
      <c r="R38" s="260">
        <v>61724</v>
      </c>
      <c r="S38" s="254">
        <v>68</v>
      </c>
      <c r="T38" s="260">
        <v>85824</v>
      </c>
      <c r="U38" s="254">
        <v>68</v>
      </c>
      <c r="V38" s="258">
        <v>5274</v>
      </c>
      <c r="W38" s="254">
        <v>68</v>
      </c>
      <c r="X38" s="260">
        <v>20704</v>
      </c>
      <c r="Y38" s="254">
        <v>68</v>
      </c>
      <c r="Z38" s="255">
        <v>159</v>
      </c>
      <c r="AA38" s="256">
        <v>33</v>
      </c>
      <c r="AB38" s="261">
        <v>521</v>
      </c>
      <c r="AC38" s="256">
        <v>33</v>
      </c>
      <c r="AD38" s="261">
        <v>1112</v>
      </c>
      <c r="AE38" s="256">
        <v>33</v>
      </c>
      <c r="AF38" s="263">
        <v>282</v>
      </c>
      <c r="AG38" s="256">
        <v>33</v>
      </c>
      <c r="AH38" s="272">
        <v>948</v>
      </c>
      <c r="AI38" s="256">
        <v>33</v>
      </c>
      <c r="AJ38" s="264">
        <v>2650</v>
      </c>
      <c r="AK38" s="256">
        <v>33</v>
      </c>
      <c r="AL38" s="265">
        <v>3310</v>
      </c>
      <c r="AM38" s="256">
        <v>33</v>
      </c>
    </row>
    <row r="39" spans="1:39" ht="15.75" x14ac:dyDescent="0.2">
      <c r="A39" s="266">
        <v>67</v>
      </c>
      <c r="B39" s="257">
        <v>1114</v>
      </c>
      <c r="C39" s="266">
        <v>67</v>
      </c>
      <c r="D39" s="264">
        <v>2284</v>
      </c>
      <c r="E39" s="266">
        <v>67</v>
      </c>
      <c r="F39" s="264">
        <v>4260</v>
      </c>
      <c r="G39" s="266">
        <v>67</v>
      </c>
      <c r="H39" s="264">
        <v>5054</v>
      </c>
      <c r="I39" s="266">
        <v>67</v>
      </c>
      <c r="J39" s="264">
        <v>1529</v>
      </c>
      <c r="K39" s="266">
        <v>67</v>
      </c>
      <c r="L39" s="264">
        <v>3934</v>
      </c>
      <c r="M39" s="266">
        <v>67</v>
      </c>
      <c r="N39" s="260">
        <v>15844</v>
      </c>
      <c r="O39" s="266">
        <v>67</v>
      </c>
      <c r="P39" s="260">
        <v>40584</v>
      </c>
      <c r="Q39" s="266">
        <v>67</v>
      </c>
      <c r="R39" s="260">
        <v>61824</v>
      </c>
      <c r="S39" s="266">
        <v>67</v>
      </c>
      <c r="T39" s="260">
        <v>90024</v>
      </c>
      <c r="U39" s="266">
        <v>67</v>
      </c>
      <c r="V39" s="257">
        <v>5294</v>
      </c>
      <c r="W39" s="266">
        <v>67</v>
      </c>
      <c r="X39" s="267">
        <v>20744</v>
      </c>
      <c r="Y39" s="266">
        <v>67</v>
      </c>
      <c r="Z39" s="268">
        <v>160</v>
      </c>
      <c r="AA39" s="269">
        <v>34</v>
      </c>
      <c r="AB39" s="262">
        <v>526</v>
      </c>
      <c r="AC39" s="269">
        <v>34</v>
      </c>
      <c r="AD39" s="262">
        <v>1121</v>
      </c>
      <c r="AE39" s="269">
        <v>34</v>
      </c>
      <c r="AF39" s="270">
        <v>286</v>
      </c>
      <c r="AG39" s="269">
        <v>34</v>
      </c>
      <c r="AH39" s="268">
        <v>964</v>
      </c>
      <c r="AI39" s="269">
        <v>34</v>
      </c>
      <c r="AJ39" s="259">
        <v>2700</v>
      </c>
      <c r="AK39" s="269">
        <v>34</v>
      </c>
      <c r="AL39" s="271">
        <v>3380</v>
      </c>
      <c r="AM39" s="269">
        <v>34</v>
      </c>
    </row>
    <row r="40" spans="1:39" ht="15.75" x14ac:dyDescent="0.2">
      <c r="A40" s="254">
        <v>66</v>
      </c>
      <c r="B40" s="258">
        <v>1117</v>
      </c>
      <c r="C40" s="254">
        <v>66</v>
      </c>
      <c r="D40" s="259">
        <v>2294</v>
      </c>
      <c r="E40" s="254">
        <v>66</v>
      </c>
      <c r="F40" s="259">
        <v>4280</v>
      </c>
      <c r="G40" s="254">
        <v>66</v>
      </c>
      <c r="H40" s="259">
        <v>5074</v>
      </c>
      <c r="I40" s="254">
        <v>66</v>
      </c>
      <c r="J40" s="259">
        <v>1534</v>
      </c>
      <c r="K40" s="254">
        <v>66</v>
      </c>
      <c r="L40" s="259">
        <v>3949</v>
      </c>
      <c r="M40" s="254">
        <v>66</v>
      </c>
      <c r="N40" s="260">
        <v>15894</v>
      </c>
      <c r="O40" s="254">
        <v>66</v>
      </c>
      <c r="P40" s="260">
        <v>40684</v>
      </c>
      <c r="Q40" s="254">
        <v>66</v>
      </c>
      <c r="R40" s="260">
        <v>61924</v>
      </c>
      <c r="S40" s="254">
        <v>66</v>
      </c>
      <c r="T40" s="260">
        <v>90224</v>
      </c>
      <c r="U40" s="254">
        <v>66</v>
      </c>
      <c r="V40" s="258">
        <v>5314</v>
      </c>
      <c r="W40" s="254">
        <v>66</v>
      </c>
      <c r="X40" s="260">
        <v>20784</v>
      </c>
      <c r="Y40" s="254">
        <v>66</v>
      </c>
      <c r="Z40" s="255">
        <v>161</v>
      </c>
      <c r="AA40" s="256">
        <v>35</v>
      </c>
      <c r="AB40" s="261">
        <v>531</v>
      </c>
      <c r="AC40" s="256">
        <v>35</v>
      </c>
      <c r="AD40" s="261">
        <v>1130</v>
      </c>
      <c r="AE40" s="256">
        <v>35</v>
      </c>
      <c r="AF40" s="263">
        <v>290</v>
      </c>
      <c r="AG40" s="256">
        <v>35</v>
      </c>
      <c r="AH40" s="272">
        <v>980</v>
      </c>
      <c r="AI40" s="256">
        <v>35</v>
      </c>
      <c r="AJ40" s="264">
        <v>2750</v>
      </c>
      <c r="AK40" s="256">
        <v>35</v>
      </c>
      <c r="AL40" s="265">
        <v>3450</v>
      </c>
      <c r="AM40" s="256">
        <v>35</v>
      </c>
    </row>
    <row r="41" spans="1:39" ht="15.75" x14ac:dyDescent="0.2">
      <c r="A41" s="266">
        <v>65</v>
      </c>
      <c r="B41" s="257">
        <v>1120</v>
      </c>
      <c r="C41" s="266">
        <v>65</v>
      </c>
      <c r="D41" s="264">
        <v>2304</v>
      </c>
      <c r="E41" s="266">
        <v>65</v>
      </c>
      <c r="F41" s="264">
        <v>4300</v>
      </c>
      <c r="G41" s="266">
        <v>65</v>
      </c>
      <c r="H41" s="264">
        <v>5094</v>
      </c>
      <c r="I41" s="266">
        <v>65</v>
      </c>
      <c r="J41" s="264">
        <v>1539</v>
      </c>
      <c r="K41" s="266">
        <v>65</v>
      </c>
      <c r="L41" s="264">
        <v>3964</v>
      </c>
      <c r="M41" s="266">
        <v>65</v>
      </c>
      <c r="N41" s="260">
        <v>15944</v>
      </c>
      <c r="O41" s="266">
        <v>65</v>
      </c>
      <c r="P41" s="260">
        <v>40784</v>
      </c>
      <c r="Q41" s="266">
        <v>65</v>
      </c>
      <c r="R41" s="260">
        <v>62024</v>
      </c>
      <c r="S41" s="266">
        <v>65</v>
      </c>
      <c r="T41" s="260">
        <v>90424</v>
      </c>
      <c r="U41" s="266">
        <v>65</v>
      </c>
      <c r="V41" s="257">
        <v>5334</v>
      </c>
      <c r="W41" s="266">
        <v>65</v>
      </c>
      <c r="X41" s="267">
        <v>20824</v>
      </c>
      <c r="Y41" s="266">
        <v>65</v>
      </c>
      <c r="Z41" s="268">
        <v>162</v>
      </c>
      <c r="AA41" s="269">
        <v>36</v>
      </c>
      <c r="AB41" s="262">
        <v>536</v>
      </c>
      <c r="AC41" s="269">
        <v>36</v>
      </c>
      <c r="AD41" s="262">
        <v>1139</v>
      </c>
      <c r="AE41" s="269">
        <v>36</v>
      </c>
      <c r="AF41" s="270">
        <v>294</v>
      </c>
      <c r="AG41" s="269">
        <v>36</v>
      </c>
      <c r="AH41" s="268">
        <v>995</v>
      </c>
      <c r="AI41" s="269">
        <v>36</v>
      </c>
      <c r="AJ41" s="259">
        <v>2800</v>
      </c>
      <c r="AK41" s="269">
        <v>36</v>
      </c>
      <c r="AL41" s="271">
        <v>3520</v>
      </c>
      <c r="AM41" s="269">
        <v>36</v>
      </c>
    </row>
    <row r="42" spans="1:39" ht="15.75" x14ac:dyDescent="0.2">
      <c r="A42" s="254">
        <v>64</v>
      </c>
      <c r="B42" s="258">
        <v>1123</v>
      </c>
      <c r="C42" s="254">
        <v>64</v>
      </c>
      <c r="D42" s="259">
        <v>2314</v>
      </c>
      <c r="E42" s="254">
        <v>64</v>
      </c>
      <c r="F42" s="259">
        <v>4310</v>
      </c>
      <c r="G42" s="254">
        <v>64</v>
      </c>
      <c r="H42" s="259">
        <v>5114</v>
      </c>
      <c r="I42" s="254">
        <v>64</v>
      </c>
      <c r="J42" s="259">
        <v>1544</v>
      </c>
      <c r="K42" s="254">
        <v>64</v>
      </c>
      <c r="L42" s="259">
        <v>3979</v>
      </c>
      <c r="M42" s="254">
        <v>64</v>
      </c>
      <c r="N42" s="260">
        <v>15994</v>
      </c>
      <c r="O42" s="254">
        <v>64</v>
      </c>
      <c r="P42" s="260">
        <v>40884</v>
      </c>
      <c r="Q42" s="254">
        <v>64</v>
      </c>
      <c r="R42" s="260">
        <v>62124</v>
      </c>
      <c r="S42" s="254">
        <v>64</v>
      </c>
      <c r="T42" s="260">
        <v>90624</v>
      </c>
      <c r="U42" s="254">
        <v>64</v>
      </c>
      <c r="V42" s="258">
        <v>5354</v>
      </c>
      <c r="W42" s="254">
        <v>64</v>
      </c>
      <c r="X42" s="260">
        <v>20864</v>
      </c>
      <c r="Y42" s="254">
        <v>64</v>
      </c>
      <c r="Z42" s="255">
        <v>163</v>
      </c>
      <c r="AA42" s="256">
        <v>37</v>
      </c>
      <c r="AB42" s="261">
        <v>541</v>
      </c>
      <c r="AC42" s="256">
        <v>37</v>
      </c>
      <c r="AD42" s="261">
        <v>1148</v>
      </c>
      <c r="AE42" s="256">
        <v>37</v>
      </c>
      <c r="AF42" s="263">
        <v>298</v>
      </c>
      <c r="AG42" s="256">
        <v>37</v>
      </c>
      <c r="AH42" s="257">
        <v>1010</v>
      </c>
      <c r="AI42" s="256">
        <v>37</v>
      </c>
      <c r="AJ42" s="264">
        <v>2850</v>
      </c>
      <c r="AK42" s="256">
        <v>37</v>
      </c>
      <c r="AL42" s="265">
        <v>3590</v>
      </c>
      <c r="AM42" s="256">
        <v>37</v>
      </c>
    </row>
    <row r="43" spans="1:39" ht="15.75" x14ac:dyDescent="0.2">
      <c r="A43" s="266">
        <v>63</v>
      </c>
      <c r="B43" s="257">
        <v>1126</v>
      </c>
      <c r="C43" s="266">
        <v>63</v>
      </c>
      <c r="D43" s="264">
        <v>2324</v>
      </c>
      <c r="E43" s="266">
        <v>63</v>
      </c>
      <c r="F43" s="264">
        <v>4320</v>
      </c>
      <c r="G43" s="266">
        <v>63</v>
      </c>
      <c r="H43" s="264">
        <v>5134</v>
      </c>
      <c r="I43" s="266">
        <v>63</v>
      </c>
      <c r="J43" s="264">
        <v>1554</v>
      </c>
      <c r="K43" s="266">
        <v>63</v>
      </c>
      <c r="L43" s="264">
        <v>3994</v>
      </c>
      <c r="M43" s="266">
        <v>63</v>
      </c>
      <c r="N43" s="260">
        <v>20244</v>
      </c>
      <c r="O43" s="266">
        <v>63</v>
      </c>
      <c r="P43" s="260">
        <v>40984</v>
      </c>
      <c r="Q43" s="266">
        <v>63</v>
      </c>
      <c r="R43" s="260">
        <v>62224</v>
      </c>
      <c r="S43" s="266">
        <v>63</v>
      </c>
      <c r="T43" s="260">
        <v>90824</v>
      </c>
      <c r="U43" s="266">
        <v>63</v>
      </c>
      <c r="V43" s="257">
        <v>5374</v>
      </c>
      <c r="W43" s="266">
        <v>63</v>
      </c>
      <c r="X43" s="267">
        <v>20904</v>
      </c>
      <c r="Y43" s="266">
        <v>63</v>
      </c>
      <c r="Z43" s="268">
        <v>164</v>
      </c>
      <c r="AA43" s="269">
        <v>38</v>
      </c>
      <c r="AB43" s="262">
        <v>546</v>
      </c>
      <c r="AC43" s="269">
        <v>38</v>
      </c>
      <c r="AD43" s="262">
        <v>1157</v>
      </c>
      <c r="AE43" s="269">
        <v>38</v>
      </c>
      <c r="AF43" s="270">
        <v>302</v>
      </c>
      <c r="AG43" s="269">
        <v>38</v>
      </c>
      <c r="AH43" s="258">
        <v>1025</v>
      </c>
      <c r="AI43" s="269">
        <v>38</v>
      </c>
      <c r="AJ43" s="259">
        <v>2900</v>
      </c>
      <c r="AK43" s="269">
        <v>38</v>
      </c>
      <c r="AL43" s="271">
        <v>3660</v>
      </c>
      <c r="AM43" s="269">
        <v>38</v>
      </c>
    </row>
    <row r="44" spans="1:39" ht="15.75" x14ac:dyDescent="0.2">
      <c r="A44" s="254">
        <v>62</v>
      </c>
      <c r="B44" s="258">
        <v>1129</v>
      </c>
      <c r="C44" s="254">
        <v>62</v>
      </c>
      <c r="D44" s="259">
        <v>2334</v>
      </c>
      <c r="E44" s="254">
        <v>62</v>
      </c>
      <c r="F44" s="259">
        <v>4330</v>
      </c>
      <c r="G44" s="254">
        <v>62</v>
      </c>
      <c r="H44" s="259">
        <v>5154</v>
      </c>
      <c r="I44" s="254">
        <v>62</v>
      </c>
      <c r="J44" s="259">
        <v>1564</v>
      </c>
      <c r="K44" s="254">
        <v>62</v>
      </c>
      <c r="L44" s="259">
        <v>4009</v>
      </c>
      <c r="M44" s="254">
        <v>62</v>
      </c>
      <c r="N44" s="260">
        <v>20104</v>
      </c>
      <c r="O44" s="254">
        <v>62</v>
      </c>
      <c r="P44" s="260">
        <v>41084</v>
      </c>
      <c r="Q44" s="254">
        <v>62</v>
      </c>
      <c r="R44" s="260">
        <v>62324</v>
      </c>
      <c r="S44" s="254">
        <v>62</v>
      </c>
      <c r="T44" s="260">
        <v>91024</v>
      </c>
      <c r="U44" s="254">
        <v>62</v>
      </c>
      <c r="V44" s="258">
        <v>5394</v>
      </c>
      <c r="W44" s="254">
        <v>62</v>
      </c>
      <c r="X44" s="260">
        <v>20944</v>
      </c>
      <c r="Y44" s="254">
        <v>62</v>
      </c>
      <c r="Z44" s="255">
        <v>165</v>
      </c>
      <c r="AA44" s="256">
        <v>39</v>
      </c>
      <c r="AB44" s="261">
        <v>551</v>
      </c>
      <c r="AC44" s="256">
        <v>39</v>
      </c>
      <c r="AD44" s="261">
        <v>1166</v>
      </c>
      <c r="AE44" s="256">
        <v>39</v>
      </c>
      <c r="AF44" s="263">
        <v>306</v>
      </c>
      <c r="AG44" s="256">
        <v>39</v>
      </c>
      <c r="AH44" s="257">
        <v>1040</v>
      </c>
      <c r="AI44" s="256">
        <v>39</v>
      </c>
      <c r="AJ44" s="264">
        <v>2950</v>
      </c>
      <c r="AK44" s="256">
        <v>39</v>
      </c>
      <c r="AL44" s="265">
        <v>3730</v>
      </c>
      <c r="AM44" s="256">
        <v>39</v>
      </c>
    </row>
    <row r="45" spans="1:39" ht="15.75" x14ac:dyDescent="0.2">
      <c r="A45" s="266">
        <v>61</v>
      </c>
      <c r="B45" s="257">
        <v>1132</v>
      </c>
      <c r="C45" s="266">
        <v>61</v>
      </c>
      <c r="D45" s="264">
        <v>2344</v>
      </c>
      <c r="E45" s="266">
        <v>61</v>
      </c>
      <c r="F45" s="264">
        <v>4340</v>
      </c>
      <c r="G45" s="266">
        <v>61</v>
      </c>
      <c r="H45" s="264">
        <v>5174</v>
      </c>
      <c r="I45" s="266">
        <v>61</v>
      </c>
      <c r="J45" s="264">
        <v>1574</v>
      </c>
      <c r="K45" s="266">
        <v>61</v>
      </c>
      <c r="L45" s="264">
        <v>4024</v>
      </c>
      <c r="M45" s="266">
        <v>61</v>
      </c>
      <c r="N45" s="260">
        <v>20164</v>
      </c>
      <c r="O45" s="266">
        <v>61</v>
      </c>
      <c r="P45" s="260">
        <v>41184</v>
      </c>
      <c r="Q45" s="266">
        <v>61</v>
      </c>
      <c r="R45" s="260">
        <v>62424</v>
      </c>
      <c r="S45" s="266">
        <v>61</v>
      </c>
      <c r="T45" s="260">
        <v>91224</v>
      </c>
      <c r="U45" s="266">
        <v>61</v>
      </c>
      <c r="V45" s="257">
        <v>5424</v>
      </c>
      <c r="W45" s="266">
        <v>61</v>
      </c>
      <c r="X45" s="267">
        <v>20984</v>
      </c>
      <c r="Y45" s="266">
        <v>61</v>
      </c>
      <c r="Z45" s="268">
        <v>166</v>
      </c>
      <c r="AA45" s="269">
        <v>40</v>
      </c>
      <c r="AB45" s="262">
        <v>556</v>
      </c>
      <c r="AC45" s="269">
        <v>40</v>
      </c>
      <c r="AD45" s="262">
        <v>1175</v>
      </c>
      <c r="AE45" s="269">
        <v>40</v>
      </c>
      <c r="AF45" s="270">
        <v>310</v>
      </c>
      <c r="AG45" s="269">
        <v>40</v>
      </c>
      <c r="AH45" s="258">
        <v>1055</v>
      </c>
      <c r="AI45" s="269">
        <v>40</v>
      </c>
      <c r="AJ45" s="259">
        <v>3000</v>
      </c>
      <c r="AK45" s="269">
        <v>40</v>
      </c>
      <c r="AL45" s="271">
        <v>3800</v>
      </c>
      <c r="AM45" s="269">
        <v>40</v>
      </c>
    </row>
    <row r="46" spans="1:39" ht="15.75" x14ac:dyDescent="0.2">
      <c r="A46" s="254">
        <v>60</v>
      </c>
      <c r="B46" s="258">
        <v>1135</v>
      </c>
      <c r="C46" s="254">
        <v>60</v>
      </c>
      <c r="D46" s="259">
        <v>2354</v>
      </c>
      <c r="E46" s="254">
        <v>60</v>
      </c>
      <c r="F46" s="259">
        <v>4350</v>
      </c>
      <c r="G46" s="254">
        <v>60</v>
      </c>
      <c r="H46" s="259">
        <v>5194</v>
      </c>
      <c r="I46" s="254">
        <v>60</v>
      </c>
      <c r="J46" s="259">
        <v>1584</v>
      </c>
      <c r="K46" s="254">
        <v>60</v>
      </c>
      <c r="L46" s="259">
        <v>4039</v>
      </c>
      <c r="M46" s="254">
        <v>60</v>
      </c>
      <c r="N46" s="260">
        <v>20224</v>
      </c>
      <c r="O46" s="254">
        <v>60</v>
      </c>
      <c r="P46" s="260">
        <v>41284</v>
      </c>
      <c r="Q46" s="254">
        <v>60</v>
      </c>
      <c r="R46" s="260">
        <v>62524</v>
      </c>
      <c r="S46" s="254">
        <v>60</v>
      </c>
      <c r="T46" s="260">
        <v>91424</v>
      </c>
      <c r="U46" s="254">
        <v>60</v>
      </c>
      <c r="V46" s="258">
        <v>5454</v>
      </c>
      <c r="W46" s="254">
        <v>60</v>
      </c>
      <c r="X46" s="260">
        <v>21024</v>
      </c>
      <c r="Y46" s="254">
        <v>60</v>
      </c>
      <c r="Z46" s="255">
        <v>167</v>
      </c>
      <c r="AA46" s="256">
        <v>41</v>
      </c>
      <c r="AB46" s="261">
        <v>560</v>
      </c>
      <c r="AC46" s="256">
        <v>41</v>
      </c>
      <c r="AD46" s="261">
        <v>1184</v>
      </c>
      <c r="AE46" s="256">
        <v>41</v>
      </c>
      <c r="AF46" s="263">
        <v>314</v>
      </c>
      <c r="AG46" s="256">
        <v>41</v>
      </c>
      <c r="AH46" s="257">
        <v>1070</v>
      </c>
      <c r="AI46" s="256">
        <v>41</v>
      </c>
      <c r="AJ46" s="264">
        <v>3050</v>
      </c>
      <c r="AK46" s="256">
        <v>41</v>
      </c>
      <c r="AL46" s="265">
        <v>3870</v>
      </c>
      <c r="AM46" s="256">
        <v>41</v>
      </c>
    </row>
    <row r="47" spans="1:39" ht="15.75" x14ac:dyDescent="0.2">
      <c r="A47" s="266">
        <v>59</v>
      </c>
      <c r="B47" s="257">
        <v>1139</v>
      </c>
      <c r="C47" s="266">
        <v>59</v>
      </c>
      <c r="D47" s="264">
        <v>2364</v>
      </c>
      <c r="E47" s="266">
        <v>59</v>
      </c>
      <c r="F47" s="264">
        <v>4360</v>
      </c>
      <c r="G47" s="266">
        <v>59</v>
      </c>
      <c r="H47" s="264">
        <v>5214</v>
      </c>
      <c r="I47" s="266">
        <v>59</v>
      </c>
      <c r="J47" s="264">
        <v>1594</v>
      </c>
      <c r="K47" s="266">
        <v>59</v>
      </c>
      <c r="L47" s="264">
        <v>4054</v>
      </c>
      <c r="M47" s="266">
        <v>59</v>
      </c>
      <c r="N47" s="260">
        <v>20284</v>
      </c>
      <c r="O47" s="266">
        <v>59</v>
      </c>
      <c r="P47" s="260">
        <v>41384</v>
      </c>
      <c r="Q47" s="266">
        <v>59</v>
      </c>
      <c r="R47" s="260">
        <v>62624</v>
      </c>
      <c r="S47" s="266">
        <v>59</v>
      </c>
      <c r="T47" s="260">
        <v>91624</v>
      </c>
      <c r="U47" s="266">
        <v>59</v>
      </c>
      <c r="V47" s="257">
        <v>5484</v>
      </c>
      <c r="W47" s="266">
        <v>59</v>
      </c>
      <c r="X47" s="267">
        <v>21064</v>
      </c>
      <c r="Y47" s="266">
        <v>59</v>
      </c>
      <c r="Z47" s="268">
        <v>168</v>
      </c>
      <c r="AA47" s="269">
        <v>42</v>
      </c>
      <c r="AB47" s="262">
        <v>564</v>
      </c>
      <c r="AC47" s="269">
        <v>42</v>
      </c>
      <c r="AD47" s="262">
        <v>1193</v>
      </c>
      <c r="AE47" s="269">
        <v>42</v>
      </c>
      <c r="AF47" s="270">
        <v>318</v>
      </c>
      <c r="AG47" s="269">
        <v>42</v>
      </c>
      <c r="AH47" s="258">
        <v>1085</v>
      </c>
      <c r="AI47" s="269">
        <v>42</v>
      </c>
      <c r="AJ47" s="259">
        <v>3100</v>
      </c>
      <c r="AK47" s="269">
        <v>42</v>
      </c>
      <c r="AL47" s="271">
        <v>3940</v>
      </c>
      <c r="AM47" s="269">
        <v>42</v>
      </c>
    </row>
    <row r="48" spans="1:39" ht="15.75" x14ac:dyDescent="0.2">
      <c r="A48" s="254">
        <v>58</v>
      </c>
      <c r="B48" s="258">
        <v>1143</v>
      </c>
      <c r="C48" s="254">
        <v>58</v>
      </c>
      <c r="D48" s="259">
        <v>2374</v>
      </c>
      <c r="E48" s="254">
        <v>58</v>
      </c>
      <c r="F48" s="259">
        <v>4370</v>
      </c>
      <c r="G48" s="254">
        <v>58</v>
      </c>
      <c r="H48" s="259">
        <v>5234</v>
      </c>
      <c r="I48" s="254">
        <v>58</v>
      </c>
      <c r="J48" s="259">
        <v>1604</v>
      </c>
      <c r="K48" s="254">
        <v>58</v>
      </c>
      <c r="L48" s="259">
        <v>4074</v>
      </c>
      <c r="M48" s="254">
        <v>58</v>
      </c>
      <c r="N48" s="260">
        <v>20344</v>
      </c>
      <c r="O48" s="254">
        <v>58</v>
      </c>
      <c r="P48" s="260">
        <v>41484</v>
      </c>
      <c r="Q48" s="254">
        <v>58</v>
      </c>
      <c r="R48" s="260">
        <v>62724</v>
      </c>
      <c r="S48" s="254">
        <v>58</v>
      </c>
      <c r="T48" s="260">
        <v>91824</v>
      </c>
      <c r="U48" s="254">
        <v>58</v>
      </c>
      <c r="V48" s="258">
        <v>5514</v>
      </c>
      <c r="W48" s="254">
        <v>58</v>
      </c>
      <c r="X48" s="260">
        <v>21104</v>
      </c>
      <c r="Y48" s="254">
        <v>58</v>
      </c>
      <c r="Z48" s="255">
        <v>169</v>
      </c>
      <c r="AA48" s="256">
        <v>43</v>
      </c>
      <c r="AB48" s="261">
        <v>568</v>
      </c>
      <c r="AC48" s="256">
        <v>43</v>
      </c>
      <c r="AD48" s="261">
        <v>1202</v>
      </c>
      <c r="AE48" s="256">
        <v>43</v>
      </c>
      <c r="AF48" s="263">
        <v>322</v>
      </c>
      <c r="AG48" s="256">
        <v>43</v>
      </c>
      <c r="AH48" s="257">
        <v>1100</v>
      </c>
      <c r="AI48" s="256">
        <v>43</v>
      </c>
      <c r="AJ48" s="264">
        <v>3150</v>
      </c>
      <c r="AK48" s="256">
        <v>43</v>
      </c>
      <c r="AL48" s="265">
        <v>4010</v>
      </c>
      <c r="AM48" s="256">
        <v>43</v>
      </c>
    </row>
    <row r="49" spans="1:39" ht="15.75" x14ac:dyDescent="0.2">
      <c r="A49" s="266">
        <v>57</v>
      </c>
      <c r="B49" s="257">
        <v>1147</v>
      </c>
      <c r="C49" s="266">
        <v>57</v>
      </c>
      <c r="D49" s="264">
        <v>2384</v>
      </c>
      <c r="E49" s="266">
        <v>57</v>
      </c>
      <c r="F49" s="264">
        <v>4380</v>
      </c>
      <c r="G49" s="266">
        <v>57</v>
      </c>
      <c r="H49" s="264">
        <v>5254</v>
      </c>
      <c r="I49" s="266">
        <v>57</v>
      </c>
      <c r="J49" s="264">
        <v>1614</v>
      </c>
      <c r="K49" s="266">
        <v>57</v>
      </c>
      <c r="L49" s="264">
        <v>4094</v>
      </c>
      <c r="M49" s="266">
        <v>57</v>
      </c>
      <c r="N49" s="260">
        <v>20404</v>
      </c>
      <c r="O49" s="266">
        <v>57</v>
      </c>
      <c r="P49" s="260">
        <v>41584</v>
      </c>
      <c r="Q49" s="266">
        <v>57</v>
      </c>
      <c r="R49" s="260">
        <v>62824</v>
      </c>
      <c r="S49" s="266">
        <v>57</v>
      </c>
      <c r="T49" s="260">
        <v>92024</v>
      </c>
      <c r="U49" s="266">
        <v>57</v>
      </c>
      <c r="V49" s="257">
        <v>5544</v>
      </c>
      <c r="W49" s="266">
        <v>57</v>
      </c>
      <c r="X49" s="267">
        <v>21144</v>
      </c>
      <c r="Y49" s="266">
        <v>57</v>
      </c>
      <c r="Z49" s="268">
        <v>170</v>
      </c>
      <c r="AA49" s="269">
        <v>44</v>
      </c>
      <c r="AB49" s="262">
        <v>572</v>
      </c>
      <c r="AC49" s="269">
        <v>44</v>
      </c>
      <c r="AD49" s="262">
        <v>1211</v>
      </c>
      <c r="AE49" s="269">
        <v>44</v>
      </c>
      <c r="AF49" s="270">
        <v>326</v>
      </c>
      <c r="AG49" s="269">
        <v>44</v>
      </c>
      <c r="AH49" s="258">
        <v>1115</v>
      </c>
      <c r="AI49" s="269">
        <v>44</v>
      </c>
      <c r="AJ49" s="259">
        <v>3200</v>
      </c>
      <c r="AK49" s="269">
        <v>44</v>
      </c>
      <c r="AL49" s="271">
        <v>4080</v>
      </c>
      <c r="AM49" s="269">
        <v>44</v>
      </c>
    </row>
    <row r="50" spans="1:39" ht="15.75" x14ac:dyDescent="0.2">
      <c r="A50" s="254">
        <v>56</v>
      </c>
      <c r="B50" s="258">
        <v>1151</v>
      </c>
      <c r="C50" s="254">
        <v>56</v>
      </c>
      <c r="D50" s="259">
        <v>2394</v>
      </c>
      <c r="E50" s="254">
        <v>56</v>
      </c>
      <c r="F50" s="259">
        <v>4390</v>
      </c>
      <c r="G50" s="254">
        <v>56</v>
      </c>
      <c r="H50" s="259">
        <v>5274</v>
      </c>
      <c r="I50" s="254">
        <v>56</v>
      </c>
      <c r="J50" s="259">
        <v>1624</v>
      </c>
      <c r="K50" s="254">
        <v>56</v>
      </c>
      <c r="L50" s="259">
        <v>4114</v>
      </c>
      <c r="M50" s="254">
        <v>56</v>
      </c>
      <c r="N50" s="260">
        <v>20464</v>
      </c>
      <c r="O50" s="254">
        <v>56</v>
      </c>
      <c r="P50" s="260">
        <v>41684</v>
      </c>
      <c r="Q50" s="254">
        <v>56</v>
      </c>
      <c r="R50" s="260">
        <v>62924</v>
      </c>
      <c r="S50" s="254">
        <v>56</v>
      </c>
      <c r="T50" s="260">
        <v>92224</v>
      </c>
      <c r="U50" s="254">
        <v>56</v>
      </c>
      <c r="V50" s="258">
        <v>5574</v>
      </c>
      <c r="W50" s="254">
        <v>56</v>
      </c>
      <c r="X50" s="260">
        <v>21184</v>
      </c>
      <c r="Y50" s="254">
        <v>56</v>
      </c>
      <c r="Z50" s="255">
        <v>171</v>
      </c>
      <c r="AA50" s="256">
        <v>45</v>
      </c>
      <c r="AB50" s="261">
        <v>576</v>
      </c>
      <c r="AC50" s="256">
        <v>45</v>
      </c>
      <c r="AD50" s="261">
        <v>1220</v>
      </c>
      <c r="AE50" s="256">
        <v>45</v>
      </c>
      <c r="AF50" s="263">
        <v>330</v>
      </c>
      <c r="AG50" s="256">
        <v>45</v>
      </c>
      <c r="AH50" s="257">
        <v>1130</v>
      </c>
      <c r="AI50" s="256">
        <v>45</v>
      </c>
      <c r="AJ50" s="264">
        <v>3250</v>
      </c>
      <c r="AK50" s="256">
        <v>45</v>
      </c>
      <c r="AL50" s="265">
        <v>4150</v>
      </c>
      <c r="AM50" s="256">
        <v>45</v>
      </c>
    </row>
    <row r="51" spans="1:39" ht="15.75" x14ac:dyDescent="0.2">
      <c r="A51" s="266">
        <v>55</v>
      </c>
      <c r="B51" s="257">
        <v>1155</v>
      </c>
      <c r="C51" s="266">
        <v>55</v>
      </c>
      <c r="D51" s="264">
        <v>2404</v>
      </c>
      <c r="E51" s="266">
        <v>55</v>
      </c>
      <c r="F51" s="264">
        <v>4400</v>
      </c>
      <c r="G51" s="266">
        <v>55</v>
      </c>
      <c r="H51" s="264">
        <v>5294</v>
      </c>
      <c r="I51" s="266">
        <v>55</v>
      </c>
      <c r="J51" s="264">
        <v>1634</v>
      </c>
      <c r="K51" s="266">
        <v>55</v>
      </c>
      <c r="L51" s="264">
        <v>4134</v>
      </c>
      <c r="M51" s="266">
        <v>55</v>
      </c>
      <c r="N51" s="260">
        <v>20524</v>
      </c>
      <c r="O51" s="266">
        <v>55</v>
      </c>
      <c r="P51" s="260">
        <v>41784</v>
      </c>
      <c r="Q51" s="266">
        <v>55</v>
      </c>
      <c r="R51" s="260">
        <v>63024</v>
      </c>
      <c r="S51" s="266">
        <v>55</v>
      </c>
      <c r="T51" s="260">
        <v>92424</v>
      </c>
      <c r="U51" s="266">
        <v>55</v>
      </c>
      <c r="V51" s="257">
        <v>5604</v>
      </c>
      <c r="W51" s="266">
        <v>55</v>
      </c>
      <c r="X51" s="267">
        <v>21224</v>
      </c>
      <c r="Y51" s="266">
        <v>55</v>
      </c>
      <c r="Z51" s="268">
        <v>172</v>
      </c>
      <c r="AA51" s="269">
        <v>46</v>
      </c>
      <c r="AB51" s="262">
        <v>580</v>
      </c>
      <c r="AC51" s="269">
        <v>46</v>
      </c>
      <c r="AD51" s="262">
        <v>1229</v>
      </c>
      <c r="AE51" s="269">
        <v>46</v>
      </c>
      <c r="AF51" s="270">
        <v>334</v>
      </c>
      <c r="AG51" s="269">
        <v>46</v>
      </c>
      <c r="AH51" s="258">
        <v>1145</v>
      </c>
      <c r="AI51" s="269">
        <v>46</v>
      </c>
      <c r="AJ51" s="259">
        <v>3300</v>
      </c>
      <c r="AK51" s="269">
        <v>46</v>
      </c>
      <c r="AL51" s="271">
        <v>4220</v>
      </c>
      <c r="AM51" s="269">
        <v>46</v>
      </c>
    </row>
    <row r="52" spans="1:39" ht="15.75" x14ac:dyDescent="0.2">
      <c r="A52" s="254">
        <v>54</v>
      </c>
      <c r="B52" s="258">
        <v>1159</v>
      </c>
      <c r="C52" s="254">
        <v>54</v>
      </c>
      <c r="D52" s="259">
        <v>2414</v>
      </c>
      <c r="E52" s="254">
        <v>54</v>
      </c>
      <c r="F52" s="259">
        <v>4410</v>
      </c>
      <c r="G52" s="254">
        <v>54</v>
      </c>
      <c r="H52" s="259">
        <v>5314</v>
      </c>
      <c r="I52" s="254">
        <v>54</v>
      </c>
      <c r="J52" s="259">
        <v>1644</v>
      </c>
      <c r="K52" s="254">
        <v>54</v>
      </c>
      <c r="L52" s="259">
        <v>4154</v>
      </c>
      <c r="M52" s="254">
        <v>54</v>
      </c>
      <c r="N52" s="260">
        <v>20584</v>
      </c>
      <c r="O52" s="254">
        <v>54</v>
      </c>
      <c r="P52" s="260">
        <v>41884</v>
      </c>
      <c r="Q52" s="254">
        <v>54</v>
      </c>
      <c r="R52" s="260">
        <v>63124</v>
      </c>
      <c r="S52" s="254">
        <v>54</v>
      </c>
      <c r="T52" s="260">
        <v>92624</v>
      </c>
      <c r="U52" s="254">
        <v>54</v>
      </c>
      <c r="V52" s="258">
        <v>5634</v>
      </c>
      <c r="W52" s="254">
        <v>54</v>
      </c>
      <c r="X52" s="260">
        <v>21264</v>
      </c>
      <c r="Y52" s="254">
        <v>54</v>
      </c>
      <c r="Z52" s="255">
        <v>173</v>
      </c>
      <c r="AA52" s="256">
        <v>47</v>
      </c>
      <c r="AB52" s="261">
        <v>584</v>
      </c>
      <c r="AC52" s="256">
        <v>47</v>
      </c>
      <c r="AD52" s="261">
        <v>1238</v>
      </c>
      <c r="AE52" s="256">
        <v>47</v>
      </c>
      <c r="AF52" s="263">
        <v>338</v>
      </c>
      <c r="AG52" s="256">
        <v>47</v>
      </c>
      <c r="AH52" s="257">
        <v>1160</v>
      </c>
      <c r="AI52" s="256">
        <v>47</v>
      </c>
      <c r="AJ52" s="264">
        <v>3350</v>
      </c>
      <c r="AK52" s="256">
        <v>47</v>
      </c>
      <c r="AL52" s="265">
        <v>4290</v>
      </c>
      <c r="AM52" s="256">
        <v>47</v>
      </c>
    </row>
    <row r="53" spans="1:39" ht="15.75" x14ac:dyDescent="0.2">
      <c r="A53" s="266">
        <v>53</v>
      </c>
      <c r="B53" s="257">
        <v>1164</v>
      </c>
      <c r="C53" s="266">
        <v>53</v>
      </c>
      <c r="D53" s="264">
        <v>2424</v>
      </c>
      <c r="E53" s="266">
        <v>53</v>
      </c>
      <c r="F53" s="264">
        <v>4420</v>
      </c>
      <c r="G53" s="266">
        <v>53</v>
      </c>
      <c r="H53" s="264">
        <v>5334</v>
      </c>
      <c r="I53" s="266">
        <v>53</v>
      </c>
      <c r="J53" s="264">
        <v>1654</v>
      </c>
      <c r="K53" s="266">
        <v>53</v>
      </c>
      <c r="L53" s="264">
        <v>4174</v>
      </c>
      <c r="M53" s="266">
        <v>53</v>
      </c>
      <c r="N53" s="260">
        <v>20644</v>
      </c>
      <c r="O53" s="266">
        <v>53</v>
      </c>
      <c r="P53" s="260">
        <v>41984</v>
      </c>
      <c r="Q53" s="266">
        <v>53</v>
      </c>
      <c r="R53" s="260">
        <v>63224</v>
      </c>
      <c r="S53" s="266">
        <v>53</v>
      </c>
      <c r="T53" s="260">
        <v>92824</v>
      </c>
      <c r="U53" s="266">
        <v>53</v>
      </c>
      <c r="V53" s="257">
        <v>5664</v>
      </c>
      <c r="W53" s="266">
        <v>53</v>
      </c>
      <c r="X53" s="267">
        <v>21304</v>
      </c>
      <c r="Y53" s="266">
        <v>53</v>
      </c>
      <c r="Z53" s="268">
        <v>174</v>
      </c>
      <c r="AA53" s="269">
        <v>48</v>
      </c>
      <c r="AB53" s="262">
        <v>588</v>
      </c>
      <c r="AC53" s="269">
        <v>48</v>
      </c>
      <c r="AD53" s="262">
        <v>1247</v>
      </c>
      <c r="AE53" s="269">
        <v>48</v>
      </c>
      <c r="AF53" s="270">
        <v>342</v>
      </c>
      <c r="AG53" s="269">
        <v>48</v>
      </c>
      <c r="AH53" s="258">
        <v>1175</v>
      </c>
      <c r="AI53" s="269">
        <v>48</v>
      </c>
      <c r="AJ53" s="259">
        <v>3400</v>
      </c>
      <c r="AK53" s="269">
        <v>48</v>
      </c>
      <c r="AL53" s="271">
        <v>4360</v>
      </c>
      <c r="AM53" s="269">
        <v>48</v>
      </c>
    </row>
    <row r="54" spans="1:39" ht="15.75" x14ac:dyDescent="0.2">
      <c r="A54" s="254">
        <v>52</v>
      </c>
      <c r="B54" s="258">
        <v>1169</v>
      </c>
      <c r="C54" s="254">
        <v>52</v>
      </c>
      <c r="D54" s="259">
        <v>2434</v>
      </c>
      <c r="E54" s="254">
        <v>52</v>
      </c>
      <c r="F54" s="259">
        <v>4430</v>
      </c>
      <c r="G54" s="254">
        <v>52</v>
      </c>
      <c r="H54" s="259">
        <v>5354</v>
      </c>
      <c r="I54" s="254">
        <v>52</v>
      </c>
      <c r="J54" s="259">
        <v>1664</v>
      </c>
      <c r="K54" s="254">
        <v>52</v>
      </c>
      <c r="L54" s="259">
        <v>4194</v>
      </c>
      <c r="M54" s="254">
        <v>52</v>
      </c>
      <c r="N54" s="260">
        <v>20704</v>
      </c>
      <c r="O54" s="254">
        <v>52</v>
      </c>
      <c r="P54" s="260">
        <v>42084</v>
      </c>
      <c r="Q54" s="254">
        <v>52</v>
      </c>
      <c r="R54" s="260">
        <v>63324</v>
      </c>
      <c r="S54" s="254">
        <v>52</v>
      </c>
      <c r="T54" s="260">
        <v>93024</v>
      </c>
      <c r="U54" s="254">
        <v>52</v>
      </c>
      <c r="V54" s="258">
        <v>5694</v>
      </c>
      <c r="W54" s="254">
        <v>52</v>
      </c>
      <c r="X54" s="260">
        <v>21344</v>
      </c>
      <c r="Y54" s="254">
        <v>52</v>
      </c>
      <c r="Z54" s="255">
        <v>175</v>
      </c>
      <c r="AA54" s="256">
        <v>49</v>
      </c>
      <c r="AB54" s="261">
        <v>592</v>
      </c>
      <c r="AC54" s="256">
        <v>49</v>
      </c>
      <c r="AD54" s="261">
        <v>1256</v>
      </c>
      <c r="AE54" s="256">
        <v>49</v>
      </c>
      <c r="AF54" s="263">
        <v>346</v>
      </c>
      <c r="AG54" s="256">
        <v>49</v>
      </c>
      <c r="AH54" s="257">
        <v>1190</v>
      </c>
      <c r="AI54" s="256">
        <v>49</v>
      </c>
      <c r="AJ54" s="264">
        <v>3450</v>
      </c>
      <c r="AK54" s="256">
        <v>49</v>
      </c>
      <c r="AL54" s="265">
        <v>4430</v>
      </c>
      <c r="AM54" s="256">
        <v>49</v>
      </c>
    </row>
    <row r="55" spans="1:39" ht="15.75" x14ac:dyDescent="0.2">
      <c r="A55" s="266">
        <v>51</v>
      </c>
      <c r="B55" s="257">
        <v>1174</v>
      </c>
      <c r="C55" s="266">
        <v>51</v>
      </c>
      <c r="D55" s="264">
        <v>2444</v>
      </c>
      <c r="E55" s="266">
        <v>51</v>
      </c>
      <c r="F55" s="264">
        <v>4440</v>
      </c>
      <c r="G55" s="266">
        <v>51</v>
      </c>
      <c r="H55" s="264">
        <v>5374</v>
      </c>
      <c r="I55" s="266">
        <v>51</v>
      </c>
      <c r="J55" s="264">
        <v>1674</v>
      </c>
      <c r="K55" s="266">
        <v>51</v>
      </c>
      <c r="L55" s="264">
        <v>4214</v>
      </c>
      <c r="M55" s="266">
        <v>51</v>
      </c>
      <c r="N55" s="260">
        <v>20764</v>
      </c>
      <c r="O55" s="266">
        <v>51</v>
      </c>
      <c r="P55" s="260">
        <v>42204</v>
      </c>
      <c r="Q55" s="266">
        <v>51</v>
      </c>
      <c r="R55" s="260">
        <v>63424</v>
      </c>
      <c r="S55" s="266">
        <v>51</v>
      </c>
      <c r="T55" s="260">
        <v>93324</v>
      </c>
      <c r="U55" s="266">
        <v>51</v>
      </c>
      <c r="V55" s="257">
        <v>5724</v>
      </c>
      <c r="W55" s="266">
        <v>51</v>
      </c>
      <c r="X55" s="267">
        <v>21384</v>
      </c>
      <c r="Y55" s="266">
        <v>51</v>
      </c>
      <c r="Z55" s="268">
        <v>176</v>
      </c>
      <c r="AA55" s="269">
        <v>50</v>
      </c>
      <c r="AB55" s="262">
        <v>596</v>
      </c>
      <c r="AC55" s="269">
        <v>50</v>
      </c>
      <c r="AD55" s="262">
        <v>1265</v>
      </c>
      <c r="AE55" s="269">
        <v>50</v>
      </c>
      <c r="AF55" s="270">
        <v>350</v>
      </c>
      <c r="AG55" s="269">
        <v>50</v>
      </c>
      <c r="AH55" s="258">
        <v>1205</v>
      </c>
      <c r="AI55" s="269">
        <v>50</v>
      </c>
      <c r="AJ55" s="259">
        <v>3500</v>
      </c>
      <c r="AK55" s="269">
        <v>50</v>
      </c>
      <c r="AL55" s="271">
        <v>4500</v>
      </c>
      <c r="AM55" s="269">
        <v>50</v>
      </c>
    </row>
    <row r="56" spans="1:39" ht="15.75" x14ac:dyDescent="0.2">
      <c r="A56" s="254">
        <v>50</v>
      </c>
      <c r="B56" s="258">
        <v>1179</v>
      </c>
      <c r="C56" s="254">
        <v>50</v>
      </c>
      <c r="D56" s="259">
        <v>2454</v>
      </c>
      <c r="E56" s="254">
        <v>50</v>
      </c>
      <c r="F56" s="259">
        <v>4450</v>
      </c>
      <c r="G56" s="254">
        <v>50</v>
      </c>
      <c r="H56" s="259">
        <v>5394</v>
      </c>
      <c r="I56" s="254">
        <v>50</v>
      </c>
      <c r="J56" s="259">
        <v>1684</v>
      </c>
      <c r="K56" s="254">
        <v>50</v>
      </c>
      <c r="L56" s="259">
        <v>4234</v>
      </c>
      <c r="M56" s="254">
        <v>50</v>
      </c>
      <c r="N56" s="260">
        <v>20824</v>
      </c>
      <c r="O56" s="254">
        <v>50</v>
      </c>
      <c r="P56" s="260">
        <v>42324</v>
      </c>
      <c r="Q56" s="254">
        <v>50</v>
      </c>
      <c r="R56" s="260">
        <v>63524</v>
      </c>
      <c r="S56" s="254">
        <v>50</v>
      </c>
      <c r="T56" s="260">
        <v>93624</v>
      </c>
      <c r="U56" s="254">
        <v>50</v>
      </c>
      <c r="V56" s="258">
        <v>5754</v>
      </c>
      <c r="W56" s="254">
        <v>50</v>
      </c>
      <c r="X56" s="260">
        <v>21424</v>
      </c>
      <c r="Y56" s="254">
        <v>50</v>
      </c>
      <c r="Z56" s="255">
        <v>177</v>
      </c>
      <c r="AA56" s="256">
        <v>51</v>
      </c>
      <c r="AB56" s="261">
        <v>600</v>
      </c>
      <c r="AC56" s="256">
        <v>51</v>
      </c>
      <c r="AD56" s="261">
        <v>1273</v>
      </c>
      <c r="AE56" s="256">
        <v>51</v>
      </c>
      <c r="AF56" s="263">
        <v>354</v>
      </c>
      <c r="AG56" s="256">
        <v>51</v>
      </c>
      <c r="AH56" s="257">
        <v>1220</v>
      </c>
      <c r="AI56" s="256">
        <v>51</v>
      </c>
      <c r="AJ56" s="264">
        <v>3550</v>
      </c>
      <c r="AK56" s="256">
        <v>51</v>
      </c>
      <c r="AL56" s="265">
        <v>4570</v>
      </c>
      <c r="AM56" s="256">
        <v>51</v>
      </c>
    </row>
    <row r="57" spans="1:39" ht="15.75" x14ac:dyDescent="0.2">
      <c r="A57" s="266">
        <v>49</v>
      </c>
      <c r="B57" s="257">
        <v>1184</v>
      </c>
      <c r="C57" s="266">
        <v>49</v>
      </c>
      <c r="D57" s="264">
        <v>2464</v>
      </c>
      <c r="E57" s="266">
        <v>49</v>
      </c>
      <c r="F57" s="264">
        <v>4460</v>
      </c>
      <c r="G57" s="266">
        <v>49</v>
      </c>
      <c r="H57" s="264">
        <v>5424</v>
      </c>
      <c r="I57" s="266">
        <v>49</v>
      </c>
      <c r="J57" s="264">
        <v>1694</v>
      </c>
      <c r="K57" s="266">
        <v>49</v>
      </c>
      <c r="L57" s="264">
        <v>4254</v>
      </c>
      <c r="M57" s="266">
        <v>49</v>
      </c>
      <c r="N57" s="260">
        <v>20904</v>
      </c>
      <c r="O57" s="266">
        <v>49</v>
      </c>
      <c r="P57" s="260">
        <v>42474</v>
      </c>
      <c r="Q57" s="266">
        <v>49</v>
      </c>
      <c r="R57" s="260">
        <v>63624</v>
      </c>
      <c r="S57" s="266">
        <v>49</v>
      </c>
      <c r="T57" s="260">
        <v>93924</v>
      </c>
      <c r="U57" s="266">
        <v>49</v>
      </c>
      <c r="V57" s="257">
        <v>5784</v>
      </c>
      <c r="W57" s="266">
        <v>49</v>
      </c>
      <c r="X57" s="267">
        <v>21484</v>
      </c>
      <c r="Y57" s="266">
        <v>49</v>
      </c>
      <c r="Z57" s="268">
        <v>178</v>
      </c>
      <c r="AA57" s="269">
        <v>52</v>
      </c>
      <c r="AB57" s="262">
        <v>604</v>
      </c>
      <c r="AC57" s="269">
        <v>52</v>
      </c>
      <c r="AD57" s="262">
        <v>1281</v>
      </c>
      <c r="AE57" s="269">
        <v>52</v>
      </c>
      <c r="AF57" s="270">
        <v>358</v>
      </c>
      <c r="AG57" s="269">
        <v>52</v>
      </c>
      <c r="AH57" s="258">
        <v>1235</v>
      </c>
      <c r="AI57" s="269">
        <v>52</v>
      </c>
      <c r="AJ57" s="259">
        <v>3600</v>
      </c>
      <c r="AK57" s="269">
        <v>52</v>
      </c>
      <c r="AL57" s="271">
        <v>4640</v>
      </c>
      <c r="AM57" s="269">
        <v>52</v>
      </c>
    </row>
    <row r="58" spans="1:39" ht="15.75" x14ac:dyDescent="0.2">
      <c r="A58" s="254">
        <v>48</v>
      </c>
      <c r="B58" s="258">
        <v>1189</v>
      </c>
      <c r="C58" s="254">
        <v>48</v>
      </c>
      <c r="D58" s="259">
        <v>2474</v>
      </c>
      <c r="E58" s="254">
        <v>48</v>
      </c>
      <c r="F58" s="259">
        <v>4470</v>
      </c>
      <c r="G58" s="254">
        <v>48</v>
      </c>
      <c r="H58" s="259">
        <v>5454</v>
      </c>
      <c r="I58" s="254">
        <v>48</v>
      </c>
      <c r="J58" s="259">
        <v>1704</v>
      </c>
      <c r="K58" s="254">
        <v>48</v>
      </c>
      <c r="L58" s="259">
        <v>4274</v>
      </c>
      <c r="M58" s="254">
        <v>48</v>
      </c>
      <c r="N58" s="260">
        <v>20984</v>
      </c>
      <c r="O58" s="254">
        <v>48</v>
      </c>
      <c r="P58" s="260">
        <v>42624</v>
      </c>
      <c r="Q58" s="254">
        <v>48</v>
      </c>
      <c r="R58" s="260">
        <v>63724</v>
      </c>
      <c r="S58" s="254">
        <v>48</v>
      </c>
      <c r="T58" s="260">
        <v>94224</v>
      </c>
      <c r="U58" s="254">
        <v>48</v>
      </c>
      <c r="V58" s="258">
        <v>5824</v>
      </c>
      <c r="W58" s="254">
        <v>48</v>
      </c>
      <c r="X58" s="260">
        <v>21544</v>
      </c>
      <c r="Y58" s="254">
        <v>48</v>
      </c>
      <c r="Z58" s="255">
        <v>179</v>
      </c>
      <c r="AA58" s="256">
        <v>53</v>
      </c>
      <c r="AB58" s="261">
        <v>608</v>
      </c>
      <c r="AC58" s="256">
        <v>53</v>
      </c>
      <c r="AD58" s="261">
        <v>1289</v>
      </c>
      <c r="AE58" s="256">
        <v>53</v>
      </c>
      <c r="AF58" s="263">
        <v>362</v>
      </c>
      <c r="AG58" s="256">
        <v>53</v>
      </c>
      <c r="AH58" s="257">
        <v>1250</v>
      </c>
      <c r="AI58" s="256">
        <v>53</v>
      </c>
      <c r="AJ58" s="264">
        <v>3650</v>
      </c>
      <c r="AK58" s="256">
        <v>53</v>
      </c>
      <c r="AL58" s="265">
        <v>4710</v>
      </c>
      <c r="AM58" s="256">
        <v>53</v>
      </c>
    </row>
    <row r="59" spans="1:39" ht="15.75" x14ac:dyDescent="0.2">
      <c r="A59" s="266">
        <v>47</v>
      </c>
      <c r="B59" s="257">
        <v>1194</v>
      </c>
      <c r="C59" s="266">
        <v>47</v>
      </c>
      <c r="D59" s="264">
        <v>2484</v>
      </c>
      <c r="E59" s="266">
        <v>47</v>
      </c>
      <c r="F59" s="264">
        <v>4480</v>
      </c>
      <c r="G59" s="266">
        <v>47</v>
      </c>
      <c r="H59" s="264">
        <v>5484</v>
      </c>
      <c r="I59" s="266">
        <v>47</v>
      </c>
      <c r="J59" s="264">
        <v>1714</v>
      </c>
      <c r="K59" s="266">
        <v>47</v>
      </c>
      <c r="L59" s="264">
        <v>4294</v>
      </c>
      <c r="M59" s="266">
        <v>47</v>
      </c>
      <c r="N59" s="260">
        <v>21064</v>
      </c>
      <c r="O59" s="266">
        <v>47</v>
      </c>
      <c r="P59" s="260">
        <v>42774</v>
      </c>
      <c r="Q59" s="266">
        <v>47</v>
      </c>
      <c r="R59" s="260">
        <v>63824</v>
      </c>
      <c r="S59" s="266">
        <v>47</v>
      </c>
      <c r="T59" s="260">
        <v>94524</v>
      </c>
      <c r="U59" s="266">
        <v>47</v>
      </c>
      <c r="V59" s="257">
        <v>5864</v>
      </c>
      <c r="W59" s="266">
        <v>47</v>
      </c>
      <c r="X59" s="267">
        <v>21604</v>
      </c>
      <c r="Y59" s="266">
        <v>47</v>
      </c>
      <c r="Z59" s="268">
        <v>180</v>
      </c>
      <c r="AA59" s="269">
        <v>54</v>
      </c>
      <c r="AB59" s="262">
        <v>612</v>
      </c>
      <c r="AC59" s="269">
        <v>54</v>
      </c>
      <c r="AD59" s="262">
        <v>1297</v>
      </c>
      <c r="AE59" s="269">
        <v>54</v>
      </c>
      <c r="AF59" s="270">
        <v>366</v>
      </c>
      <c r="AG59" s="269">
        <v>54</v>
      </c>
      <c r="AH59" s="258">
        <v>1265</v>
      </c>
      <c r="AI59" s="269">
        <v>54</v>
      </c>
      <c r="AJ59" s="259">
        <v>3700</v>
      </c>
      <c r="AK59" s="269">
        <v>54</v>
      </c>
      <c r="AL59" s="271">
        <v>4780</v>
      </c>
      <c r="AM59" s="269">
        <v>54</v>
      </c>
    </row>
    <row r="60" spans="1:39" ht="15.75" x14ac:dyDescent="0.2">
      <c r="A60" s="254">
        <v>46</v>
      </c>
      <c r="B60" s="258">
        <v>1199</v>
      </c>
      <c r="C60" s="254">
        <v>46</v>
      </c>
      <c r="D60" s="259">
        <v>2494</v>
      </c>
      <c r="E60" s="254">
        <v>46</v>
      </c>
      <c r="F60" s="259">
        <v>4490</v>
      </c>
      <c r="G60" s="254">
        <v>46</v>
      </c>
      <c r="H60" s="259">
        <v>5514</v>
      </c>
      <c r="I60" s="254">
        <v>46</v>
      </c>
      <c r="J60" s="259">
        <v>1724</v>
      </c>
      <c r="K60" s="254">
        <v>46</v>
      </c>
      <c r="L60" s="259">
        <v>4324</v>
      </c>
      <c r="M60" s="254">
        <v>46</v>
      </c>
      <c r="N60" s="260">
        <v>21144</v>
      </c>
      <c r="O60" s="254">
        <v>46</v>
      </c>
      <c r="P60" s="260">
        <v>42924</v>
      </c>
      <c r="Q60" s="254">
        <v>46</v>
      </c>
      <c r="R60" s="260">
        <v>63924</v>
      </c>
      <c r="S60" s="254">
        <v>46</v>
      </c>
      <c r="T60" s="260">
        <v>94824</v>
      </c>
      <c r="U60" s="254">
        <v>46</v>
      </c>
      <c r="V60" s="258">
        <v>5904</v>
      </c>
      <c r="W60" s="254">
        <v>46</v>
      </c>
      <c r="X60" s="260">
        <v>21664</v>
      </c>
      <c r="Y60" s="254">
        <v>46</v>
      </c>
      <c r="Z60" s="255">
        <v>181</v>
      </c>
      <c r="AA60" s="256">
        <v>55</v>
      </c>
      <c r="AB60" s="261">
        <v>616</v>
      </c>
      <c r="AC60" s="256">
        <v>55</v>
      </c>
      <c r="AD60" s="261">
        <v>1305</v>
      </c>
      <c r="AE60" s="256">
        <v>55</v>
      </c>
      <c r="AF60" s="263">
        <v>370</v>
      </c>
      <c r="AG60" s="256">
        <v>55</v>
      </c>
      <c r="AH60" s="257">
        <v>1280</v>
      </c>
      <c r="AI60" s="256">
        <v>55</v>
      </c>
      <c r="AJ60" s="264">
        <v>3750</v>
      </c>
      <c r="AK60" s="256">
        <v>55</v>
      </c>
      <c r="AL60" s="265">
        <v>4850</v>
      </c>
      <c r="AM60" s="256">
        <v>55</v>
      </c>
    </row>
    <row r="61" spans="1:39" ht="15.75" x14ac:dyDescent="0.2">
      <c r="A61" s="266">
        <v>45</v>
      </c>
      <c r="B61" s="257">
        <v>1204</v>
      </c>
      <c r="C61" s="266">
        <v>45</v>
      </c>
      <c r="D61" s="264">
        <v>2504</v>
      </c>
      <c r="E61" s="266">
        <v>45</v>
      </c>
      <c r="F61" s="264">
        <v>4500</v>
      </c>
      <c r="G61" s="266">
        <v>45</v>
      </c>
      <c r="H61" s="264">
        <v>5544</v>
      </c>
      <c r="I61" s="266">
        <v>45</v>
      </c>
      <c r="J61" s="264">
        <v>1734</v>
      </c>
      <c r="K61" s="266">
        <v>45</v>
      </c>
      <c r="L61" s="264">
        <v>4354</v>
      </c>
      <c r="M61" s="266">
        <v>45</v>
      </c>
      <c r="N61" s="260">
        <v>21224</v>
      </c>
      <c r="O61" s="266">
        <v>45</v>
      </c>
      <c r="P61" s="260">
        <v>43074</v>
      </c>
      <c r="Q61" s="266">
        <v>45</v>
      </c>
      <c r="R61" s="260">
        <v>64024</v>
      </c>
      <c r="S61" s="266">
        <v>45</v>
      </c>
      <c r="T61" s="260">
        <v>95124</v>
      </c>
      <c r="U61" s="266">
        <v>45</v>
      </c>
      <c r="V61" s="257">
        <v>5944</v>
      </c>
      <c r="W61" s="266">
        <v>45</v>
      </c>
      <c r="X61" s="267">
        <v>21724</v>
      </c>
      <c r="Y61" s="266">
        <v>45</v>
      </c>
      <c r="Z61" s="268">
        <v>182</v>
      </c>
      <c r="AA61" s="269">
        <v>56</v>
      </c>
      <c r="AB61" s="262">
        <v>620</v>
      </c>
      <c r="AC61" s="269">
        <v>56</v>
      </c>
      <c r="AD61" s="262">
        <v>1313</v>
      </c>
      <c r="AE61" s="269">
        <v>56</v>
      </c>
      <c r="AF61" s="270">
        <v>374</v>
      </c>
      <c r="AG61" s="269">
        <v>56</v>
      </c>
      <c r="AH61" s="258">
        <v>1295</v>
      </c>
      <c r="AI61" s="269">
        <v>56</v>
      </c>
      <c r="AJ61" s="259">
        <v>3800</v>
      </c>
      <c r="AK61" s="269">
        <v>56</v>
      </c>
      <c r="AL61" s="271">
        <v>4920</v>
      </c>
      <c r="AM61" s="269">
        <v>56</v>
      </c>
    </row>
    <row r="62" spans="1:39" ht="15.75" x14ac:dyDescent="0.2">
      <c r="A62" s="254">
        <v>44</v>
      </c>
      <c r="B62" s="258">
        <v>1209</v>
      </c>
      <c r="C62" s="254">
        <v>44</v>
      </c>
      <c r="D62" s="259">
        <v>2514</v>
      </c>
      <c r="E62" s="254">
        <v>44</v>
      </c>
      <c r="F62" s="259">
        <v>4510</v>
      </c>
      <c r="G62" s="254">
        <v>44</v>
      </c>
      <c r="H62" s="259">
        <v>5574</v>
      </c>
      <c r="I62" s="254">
        <v>44</v>
      </c>
      <c r="J62" s="259">
        <v>1744</v>
      </c>
      <c r="K62" s="254">
        <v>44</v>
      </c>
      <c r="L62" s="259">
        <v>4384</v>
      </c>
      <c r="M62" s="254">
        <v>44</v>
      </c>
      <c r="N62" s="260">
        <v>21304</v>
      </c>
      <c r="O62" s="254">
        <v>44</v>
      </c>
      <c r="P62" s="260">
        <v>43224</v>
      </c>
      <c r="Q62" s="254">
        <v>44</v>
      </c>
      <c r="R62" s="260">
        <v>64124</v>
      </c>
      <c r="S62" s="254">
        <v>44</v>
      </c>
      <c r="T62" s="260">
        <v>95524</v>
      </c>
      <c r="U62" s="254">
        <v>44</v>
      </c>
      <c r="V62" s="258">
        <v>5984</v>
      </c>
      <c r="W62" s="254">
        <v>44</v>
      </c>
      <c r="X62" s="260">
        <v>21784</v>
      </c>
      <c r="Y62" s="254">
        <v>44</v>
      </c>
      <c r="Z62" s="255">
        <v>183</v>
      </c>
      <c r="AA62" s="256">
        <v>57</v>
      </c>
      <c r="AB62" s="261">
        <v>624</v>
      </c>
      <c r="AC62" s="256">
        <v>57</v>
      </c>
      <c r="AD62" s="261">
        <v>1321</v>
      </c>
      <c r="AE62" s="256">
        <v>57</v>
      </c>
      <c r="AF62" s="263">
        <v>378</v>
      </c>
      <c r="AG62" s="256">
        <v>57</v>
      </c>
      <c r="AH62" s="257">
        <v>1310</v>
      </c>
      <c r="AI62" s="256">
        <v>57</v>
      </c>
      <c r="AJ62" s="264">
        <v>3850</v>
      </c>
      <c r="AK62" s="256">
        <v>57</v>
      </c>
      <c r="AL62" s="265">
        <v>4990</v>
      </c>
      <c r="AM62" s="256">
        <v>57</v>
      </c>
    </row>
    <row r="63" spans="1:39" ht="15.75" x14ac:dyDescent="0.2">
      <c r="A63" s="266">
        <v>43</v>
      </c>
      <c r="B63" s="257">
        <v>1214</v>
      </c>
      <c r="C63" s="266">
        <v>43</v>
      </c>
      <c r="D63" s="264">
        <v>2524</v>
      </c>
      <c r="E63" s="266">
        <v>43</v>
      </c>
      <c r="F63" s="264">
        <v>4520</v>
      </c>
      <c r="G63" s="266">
        <v>43</v>
      </c>
      <c r="H63" s="264">
        <v>5604</v>
      </c>
      <c r="I63" s="266">
        <v>43</v>
      </c>
      <c r="J63" s="264">
        <v>1754</v>
      </c>
      <c r="K63" s="266">
        <v>43</v>
      </c>
      <c r="L63" s="264">
        <v>4414</v>
      </c>
      <c r="M63" s="266">
        <v>43</v>
      </c>
      <c r="N63" s="260">
        <v>21404</v>
      </c>
      <c r="O63" s="266">
        <v>43</v>
      </c>
      <c r="P63" s="260">
        <v>43374</v>
      </c>
      <c r="Q63" s="266">
        <v>43</v>
      </c>
      <c r="R63" s="260">
        <v>64224</v>
      </c>
      <c r="S63" s="266">
        <v>43</v>
      </c>
      <c r="T63" s="260">
        <v>95924</v>
      </c>
      <c r="U63" s="266">
        <v>43</v>
      </c>
      <c r="V63" s="273">
        <v>10024</v>
      </c>
      <c r="W63" s="266">
        <v>43</v>
      </c>
      <c r="X63" s="267">
        <v>21844</v>
      </c>
      <c r="Y63" s="266">
        <v>43</v>
      </c>
      <c r="Z63" s="268">
        <v>184</v>
      </c>
      <c r="AA63" s="269">
        <v>58</v>
      </c>
      <c r="AB63" s="262">
        <v>628</v>
      </c>
      <c r="AC63" s="269">
        <v>58</v>
      </c>
      <c r="AD63" s="262">
        <v>1329</v>
      </c>
      <c r="AE63" s="269">
        <v>58</v>
      </c>
      <c r="AF63" s="270">
        <v>382</v>
      </c>
      <c r="AG63" s="269">
        <v>58</v>
      </c>
      <c r="AH63" s="258">
        <v>1325</v>
      </c>
      <c r="AI63" s="269">
        <v>58</v>
      </c>
      <c r="AJ63" s="259">
        <v>3900</v>
      </c>
      <c r="AK63" s="269">
        <v>58</v>
      </c>
      <c r="AL63" s="271">
        <v>5060</v>
      </c>
      <c r="AM63" s="269">
        <v>58</v>
      </c>
    </row>
    <row r="64" spans="1:39" ht="15.75" x14ac:dyDescent="0.2">
      <c r="A64" s="254">
        <v>42</v>
      </c>
      <c r="B64" s="258">
        <v>1219</v>
      </c>
      <c r="C64" s="254">
        <v>42</v>
      </c>
      <c r="D64" s="259">
        <v>2534</v>
      </c>
      <c r="E64" s="254">
        <v>42</v>
      </c>
      <c r="F64" s="259">
        <v>4530</v>
      </c>
      <c r="G64" s="254">
        <v>42</v>
      </c>
      <c r="H64" s="259">
        <v>5634</v>
      </c>
      <c r="I64" s="254">
        <v>42</v>
      </c>
      <c r="J64" s="259">
        <v>1764</v>
      </c>
      <c r="K64" s="254">
        <v>42</v>
      </c>
      <c r="L64" s="259">
        <v>4444</v>
      </c>
      <c r="M64" s="254">
        <v>42</v>
      </c>
      <c r="N64" s="260">
        <v>21504</v>
      </c>
      <c r="O64" s="254">
        <v>42</v>
      </c>
      <c r="P64" s="260">
        <v>43524</v>
      </c>
      <c r="Q64" s="254">
        <v>42</v>
      </c>
      <c r="R64" s="260">
        <v>64324</v>
      </c>
      <c r="S64" s="254">
        <v>42</v>
      </c>
      <c r="T64" s="260">
        <v>100324</v>
      </c>
      <c r="U64" s="254">
        <v>42</v>
      </c>
      <c r="V64" s="274">
        <v>10064</v>
      </c>
      <c r="W64" s="254">
        <v>42</v>
      </c>
      <c r="X64" s="260">
        <v>21904</v>
      </c>
      <c r="Y64" s="254">
        <v>42</v>
      </c>
      <c r="Z64" s="255">
        <v>185</v>
      </c>
      <c r="AA64" s="256">
        <v>59</v>
      </c>
      <c r="AB64" s="261">
        <v>632</v>
      </c>
      <c r="AC64" s="256">
        <v>59</v>
      </c>
      <c r="AD64" s="261">
        <v>1337</v>
      </c>
      <c r="AE64" s="256">
        <v>59</v>
      </c>
      <c r="AF64" s="263">
        <v>386</v>
      </c>
      <c r="AG64" s="256">
        <v>59</v>
      </c>
      <c r="AH64" s="257">
        <v>1340</v>
      </c>
      <c r="AI64" s="256">
        <v>59</v>
      </c>
      <c r="AJ64" s="264">
        <v>3950</v>
      </c>
      <c r="AK64" s="256">
        <v>59</v>
      </c>
      <c r="AL64" s="265">
        <v>5130</v>
      </c>
      <c r="AM64" s="256">
        <v>59</v>
      </c>
    </row>
    <row r="65" spans="1:39" ht="15.75" x14ac:dyDescent="0.2">
      <c r="A65" s="266">
        <v>41</v>
      </c>
      <c r="B65" s="257">
        <v>1224</v>
      </c>
      <c r="C65" s="266">
        <v>41</v>
      </c>
      <c r="D65" s="264">
        <v>2544</v>
      </c>
      <c r="E65" s="266">
        <v>41</v>
      </c>
      <c r="F65" s="264">
        <v>4540</v>
      </c>
      <c r="G65" s="266">
        <v>41</v>
      </c>
      <c r="H65" s="264">
        <v>5664</v>
      </c>
      <c r="I65" s="266">
        <v>41</v>
      </c>
      <c r="J65" s="264">
        <v>1774</v>
      </c>
      <c r="K65" s="266">
        <v>41</v>
      </c>
      <c r="L65" s="264">
        <v>4474</v>
      </c>
      <c r="M65" s="266">
        <v>41</v>
      </c>
      <c r="N65" s="260">
        <v>21604</v>
      </c>
      <c r="O65" s="266">
        <v>41</v>
      </c>
      <c r="P65" s="260">
        <v>43674</v>
      </c>
      <c r="Q65" s="266">
        <v>41</v>
      </c>
      <c r="R65" s="260">
        <v>64424</v>
      </c>
      <c r="S65" s="266">
        <v>41</v>
      </c>
      <c r="T65" s="260">
        <v>100724</v>
      </c>
      <c r="U65" s="266">
        <v>41</v>
      </c>
      <c r="V65" s="273">
        <v>10104</v>
      </c>
      <c r="W65" s="266">
        <v>41</v>
      </c>
      <c r="X65" s="267">
        <v>21964</v>
      </c>
      <c r="Y65" s="266">
        <v>41</v>
      </c>
      <c r="Z65" s="268">
        <v>186</v>
      </c>
      <c r="AA65" s="269">
        <v>60</v>
      </c>
      <c r="AB65" s="262">
        <v>636</v>
      </c>
      <c r="AC65" s="269">
        <v>60</v>
      </c>
      <c r="AD65" s="262">
        <v>1345</v>
      </c>
      <c r="AE65" s="269">
        <v>60</v>
      </c>
      <c r="AF65" s="270">
        <v>390</v>
      </c>
      <c r="AG65" s="269">
        <v>60</v>
      </c>
      <c r="AH65" s="258">
        <v>1355</v>
      </c>
      <c r="AI65" s="269">
        <v>60</v>
      </c>
      <c r="AJ65" s="259">
        <v>4000</v>
      </c>
      <c r="AK65" s="269">
        <v>60</v>
      </c>
      <c r="AL65" s="271">
        <v>5200</v>
      </c>
      <c r="AM65" s="269">
        <v>60</v>
      </c>
    </row>
    <row r="66" spans="1:39" ht="15.75" x14ac:dyDescent="0.2">
      <c r="A66" s="254">
        <v>40</v>
      </c>
      <c r="B66" s="258">
        <v>1229</v>
      </c>
      <c r="C66" s="254">
        <v>40</v>
      </c>
      <c r="D66" s="259">
        <v>2554</v>
      </c>
      <c r="E66" s="254">
        <v>40</v>
      </c>
      <c r="F66" s="259">
        <v>4550</v>
      </c>
      <c r="G66" s="254">
        <v>40</v>
      </c>
      <c r="H66" s="259">
        <v>5694</v>
      </c>
      <c r="I66" s="254">
        <v>40</v>
      </c>
      <c r="J66" s="259">
        <v>1784</v>
      </c>
      <c r="K66" s="254">
        <v>40</v>
      </c>
      <c r="L66" s="259">
        <v>4504</v>
      </c>
      <c r="M66" s="254">
        <v>40</v>
      </c>
      <c r="N66" s="260">
        <v>21704</v>
      </c>
      <c r="O66" s="254">
        <v>40</v>
      </c>
      <c r="P66" s="260">
        <v>43824</v>
      </c>
      <c r="Q66" s="254">
        <v>40</v>
      </c>
      <c r="R66" s="260">
        <v>64524</v>
      </c>
      <c r="S66" s="254">
        <v>40</v>
      </c>
      <c r="T66" s="260">
        <v>101124</v>
      </c>
      <c r="U66" s="254">
        <v>40</v>
      </c>
      <c r="V66" s="274">
        <v>10144</v>
      </c>
      <c r="W66" s="254">
        <v>40</v>
      </c>
      <c r="X66" s="260">
        <v>22024</v>
      </c>
      <c r="Y66" s="254">
        <v>40</v>
      </c>
      <c r="Z66" s="255">
        <v>187</v>
      </c>
      <c r="AA66" s="256">
        <v>61</v>
      </c>
      <c r="AB66" s="261">
        <v>640</v>
      </c>
      <c r="AC66" s="256">
        <v>61</v>
      </c>
      <c r="AD66" s="261">
        <v>1352</v>
      </c>
      <c r="AE66" s="256">
        <v>61</v>
      </c>
      <c r="AF66" s="263">
        <v>393</v>
      </c>
      <c r="AG66" s="256">
        <v>61</v>
      </c>
      <c r="AH66" s="257">
        <v>1370</v>
      </c>
      <c r="AI66" s="256">
        <v>61</v>
      </c>
      <c r="AJ66" s="264">
        <v>4040</v>
      </c>
      <c r="AK66" s="256">
        <v>61</v>
      </c>
      <c r="AL66" s="265">
        <v>5260</v>
      </c>
      <c r="AM66" s="256">
        <v>61</v>
      </c>
    </row>
    <row r="67" spans="1:39" ht="15.75" x14ac:dyDescent="0.2">
      <c r="A67" s="266">
        <v>39</v>
      </c>
      <c r="B67" s="257">
        <v>1234</v>
      </c>
      <c r="C67" s="266">
        <v>39</v>
      </c>
      <c r="D67" s="264">
        <v>2574</v>
      </c>
      <c r="E67" s="266">
        <v>39</v>
      </c>
      <c r="F67" s="264">
        <v>4560</v>
      </c>
      <c r="G67" s="266">
        <v>39</v>
      </c>
      <c r="H67" s="264">
        <v>5724</v>
      </c>
      <c r="I67" s="266">
        <v>39</v>
      </c>
      <c r="J67" s="264">
        <v>1794</v>
      </c>
      <c r="K67" s="266">
        <v>39</v>
      </c>
      <c r="L67" s="264">
        <v>4534</v>
      </c>
      <c r="M67" s="266">
        <v>39</v>
      </c>
      <c r="N67" s="260">
        <v>21804</v>
      </c>
      <c r="O67" s="266">
        <v>39</v>
      </c>
      <c r="P67" s="260">
        <v>44024</v>
      </c>
      <c r="Q67" s="266">
        <v>39</v>
      </c>
      <c r="R67" s="260">
        <v>64624</v>
      </c>
      <c r="S67" s="266">
        <v>39</v>
      </c>
      <c r="T67" s="260">
        <v>101624</v>
      </c>
      <c r="U67" s="266">
        <v>39</v>
      </c>
      <c r="V67" s="273">
        <v>10184</v>
      </c>
      <c r="W67" s="266">
        <v>39</v>
      </c>
      <c r="X67" s="267">
        <v>22084</v>
      </c>
      <c r="Y67" s="266">
        <v>39</v>
      </c>
      <c r="Z67" s="268">
        <v>188</v>
      </c>
      <c r="AA67" s="269">
        <v>62</v>
      </c>
      <c r="AB67" s="262">
        <v>644</v>
      </c>
      <c r="AC67" s="269">
        <v>62</v>
      </c>
      <c r="AD67" s="262">
        <v>1359</v>
      </c>
      <c r="AE67" s="269">
        <v>62</v>
      </c>
      <c r="AF67" s="270">
        <v>396</v>
      </c>
      <c r="AG67" s="269">
        <v>62</v>
      </c>
      <c r="AH67" s="258">
        <v>1385</v>
      </c>
      <c r="AI67" s="269">
        <v>62</v>
      </c>
      <c r="AJ67" s="259">
        <v>4080</v>
      </c>
      <c r="AK67" s="269">
        <v>62</v>
      </c>
      <c r="AL67" s="271">
        <v>5320</v>
      </c>
      <c r="AM67" s="269">
        <v>62</v>
      </c>
    </row>
    <row r="68" spans="1:39" ht="15.75" x14ac:dyDescent="0.2">
      <c r="A68" s="254">
        <v>38</v>
      </c>
      <c r="B68" s="258">
        <v>1244</v>
      </c>
      <c r="C68" s="254">
        <v>38</v>
      </c>
      <c r="D68" s="259">
        <v>2594</v>
      </c>
      <c r="E68" s="254">
        <v>38</v>
      </c>
      <c r="F68" s="259">
        <v>4570</v>
      </c>
      <c r="G68" s="254">
        <v>38</v>
      </c>
      <c r="H68" s="259">
        <v>5754</v>
      </c>
      <c r="I68" s="254">
        <v>38</v>
      </c>
      <c r="J68" s="259">
        <v>1804</v>
      </c>
      <c r="K68" s="254">
        <v>38</v>
      </c>
      <c r="L68" s="259">
        <v>4564</v>
      </c>
      <c r="M68" s="254">
        <v>38</v>
      </c>
      <c r="N68" s="260">
        <v>21904</v>
      </c>
      <c r="O68" s="254">
        <v>38</v>
      </c>
      <c r="P68" s="260">
        <v>44224</v>
      </c>
      <c r="Q68" s="254">
        <v>38</v>
      </c>
      <c r="R68" s="260">
        <v>64724</v>
      </c>
      <c r="S68" s="254">
        <v>38</v>
      </c>
      <c r="T68" s="260">
        <v>102124</v>
      </c>
      <c r="U68" s="254">
        <v>38</v>
      </c>
      <c r="V68" s="274">
        <v>10224</v>
      </c>
      <c r="W68" s="254">
        <v>38</v>
      </c>
      <c r="X68" s="260">
        <v>22144</v>
      </c>
      <c r="Y68" s="254">
        <v>38</v>
      </c>
      <c r="Z68" s="255">
        <v>189</v>
      </c>
      <c r="AA68" s="256">
        <v>63</v>
      </c>
      <c r="AB68" s="261">
        <v>648</v>
      </c>
      <c r="AC68" s="256">
        <v>63</v>
      </c>
      <c r="AD68" s="261">
        <v>1366</v>
      </c>
      <c r="AE68" s="256">
        <v>63</v>
      </c>
      <c r="AF68" s="263">
        <v>399</v>
      </c>
      <c r="AG68" s="256">
        <v>63</v>
      </c>
      <c r="AH68" s="257">
        <v>1400</v>
      </c>
      <c r="AI68" s="256">
        <v>63</v>
      </c>
      <c r="AJ68" s="264">
        <v>4120</v>
      </c>
      <c r="AK68" s="256">
        <v>63</v>
      </c>
      <c r="AL68" s="265">
        <v>5380</v>
      </c>
      <c r="AM68" s="256">
        <v>63</v>
      </c>
    </row>
    <row r="69" spans="1:39" ht="15.75" x14ac:dyDescent="0.2">
      <c r="A69" s="266">
        <v>37</v>
      </c>
      <c r="B69" s="257">
        <v>1254</v>
      </c>
      <c r="C69" s="266">
        <v>37</v>
      </c>
      <c r="D69" s="264">
        <v>2614</v>
      </c>
      <c r="E69" s="266">
        <v>37</v>
      </c>
      <c r="F69" s="264">
        <v>4580</v>
      </c>
      <c r="G69" s="266">
        <v>37</v>
      </c>
      <c r="H69" s="264">
        <v>5784</v>
      </c>
      <c r="I69" s="266">
        <v>37</v>
      </c>
      <c r="J69" s="264">
        <v>1814</v>
      </c>
      <c r="K69" s="266">
        <v>37</v>
      </c>
      <c r="L69" s="264">
        <v>4594</v>
      </c>
      <c r="M69" s="266">
        <v>37</v>
      </c>
      <c r="N69" s="260">
        <v>22004</v>
      </c>
      <c r="O69" s="266">
        <v>37</v>
      </c>
      <c r="P69" s="260">
        <v>44424</v>
      </c>
      <c r="Q69" s="266">
        <v>37</v>
      </c>
      <c r="R69" s="260">
        <v>64824</v>
      </c>
      <c r="S69" s="266">
        <v>37</v>
      </c>
      <c r="T69" s="260">
        <v>102624</v>
      </c>
      <c r="U69" s="266">
        <v>37</v>
      </c>
      <c r="V69" s="273">
        <v>10264</v>
      </c>
      <c r="W69" s="266">
        <v>37</v>
      </c>
      <c r="X69" s="267">
        <v>22204</v>
      </c>
      <c r="Y69" s="266">
        <v>37</v>
      </c>
      <c r="Z69" s="268">
        <v>190</v>
      </c>
      <c r="AA69" s="269">
        <v>64</v>
      </c>
      <c r="AB69" s="262">
        <v>652</v>
      </c>
      <c r="AC69" s="269">
        <v>64</v>
      </c>
      <c r="AD69" s="262">
        <v>1373</v>
      </c>
      <c r="AE69" s="269">
        <v>64</v>
      </c>
      <c r="AF69" s="270">
        <v>402</v>
      </c>
      <c r="AG69" s="269">
        <v>64</v>
      </c>
      <c r="AH69" s="258">
        <v>1415</v>
      </c>
      <c r="AI69" s="269">
        <v>64</v>
      </c>
      <c r="AJ69" s="259">
        <v>4160</v>
      </c>
      <c r="AK69" s="269">
        <v>64</v>
      </c>
      <c r="AL69" s="271">
        <v>5440</v>
      </c>
      <c r="AM69" s="269">
        <v>64</v>
      </c>
    </row>
    <row r="70" spans="1:39" ht="15.75" x14ac:dyDescent="0.2">
      <c r="A70" s="254">
        <v>36</v>
      </c>
      <c r="B70" s="258">
        <v>1264</v>
      </c>
      <c r="C70" s="254">
        <v>36</v>
      </c>
      <c r="D70" s="259">
        <v>2634</v>
      </c>
      <c r="E70" s="254">
        <v>36</v>
      </c>
      <c r="F70" s="259">
        <v>4590</v>
      </c>
      <c r="G70" s="254">
        <v>36</v>
      </c>
      <c r="H70" s="259">
        <v>5824</v>
      </c>
      <c r="I70" s="254">
        <v>36</v>
      </c>
      <c r="J70" s="259">
        <v>1824</v>
      </c>
      <c r="K70" s="254">
        <v>36</v>
      </c>
      <c r="L70" s="259">
        <v>4624</v>
      </c>
      <c r="M70" s="254">
        <v>36</v>
      </c>
      <c r="N70" s="260">
        <v>22124</v>
      </c>
      <c r="O70" s="254">
        <v>36</v>
      </c>
      <c r="P70" s="260">
        <v>44624</v>
      </c>
      <c r="Q70" s="254">
        <v>36</v>
      </c>
      <c r="R70" s="260">
        <v>64924</v>
      </c>
      <c r="S70" s="254">
        <v>36</v>
      </c>
      <c r="T70" s="260">
        <v>103124</v>
      </c>
      <c r="U70" s="254">
        <v>36</v>
      </c>
      <c r="V70" s="274">
        <v>10314</v>
      </c>
      <c r="W70" s="254">
        <v>36</v>
      </c>
      <c r="X70" s="260">
        <v>22264</v>
      </c>
      <c r="Y70" s="254">
        <v>36</v>
      </c>
      <c r="Z70" s="255">
        <v>191</v>
      </c>
      <c r="AA70" s="256">
        <v>65</v>
      </c>
      <c r="AB70" s="261">
        <v>656</v>
      </c>
      <c r="AC70" s="256">
        <v>65</v>
      </c>
      <c r="AD70" s="261">
        <v>1380</v>
      </c>
      <c r="AE70" s="256">
        <v>65</v>
      </c>
      <c r="AF70" s="263">
        <v>405</v>
      </c>
      <c r="AG70" s="256">
        <v>65</v>
      </c>
      <c r="AH70" s="257">
        <v>1430</v>
      </c>
      <c r="AI70" s="256">
        <v>65</v>
      </c>
      <c r="AJ70" s="264">
        <v>4200</v>
      </c>
      <c r="AK70" s="256">
        <v>65</v>
      </c>
      <c r="AL70" s="265">
        <v>5500</v>
      </c>
      <c r="AM70" s="256">
        <v>65</v>
      </c>
    </row>
    <row r="71" spans="1:39" ht="15.75" x14ac:dyDescent="0.2">
      <c r="A71" s="266">
        <v>35</v>
      </c>
      <c r="B71" s="257">
        <v>1274</v>
      </c>
      <c r="C71" s="266">
        <v>35</v>
      </c>
      <c r="D71" s="264">
        <v>2654</v>
      </c>
      <c r="E71" s="266">
        <v>35</v>
      </c>
      <c r="F71" s="264">
        <v>4600</v>
      </c>
      <c r="G71" s="266">
        <v>35</v>
      </c>
      <c r="H71" s="264">
        <v>5864</v>
      </c>
      <c r="I71" s="266">
        <v>35</v>
      </c>
      <c r="J71" s="264">
        <v>1844</v>
      </c>
      <c r="K71" s="266">
        <v>35</v>
      </c>
      <c r="L71" s="264">
        <v>4654</v>
      </c>
      <c r="M71" s="266">
        <v>35</v>
      </c>
      <c r="N71" s="260">
        <v>22244</v>
      </c>
      <c r="O71" s="266">
        <v>35</v>
      </c>
      <c r="P71" s="260">
        <v>44924</v>
      </c>
      <c r="Q71" s="266">
        <v>35</v>
      </c>
      <c r="R71" s="260">
        <v>65024</v>
      </c>
      <c r="S71" s="266">
        <v>35</v>
      </c>
      <c r="T71" s="260">
        <v>103624</v>
      </c>
      <c r="U71" s="266">
        <v>35</v>
      </c>
      <c r="V71" s="273">
        <v>10364</v>
      </c>
      <c r="W71" s="266">
        <v>35</v>
      </c>
      <c r="X71" s="267">
        <v>22324</v>
      </c>
      <c r="Y71" s="266">
        <v>35</v>
      </c>
      <c r="Z71" s="268">
        <v>192</v>
      </c>
      <c r="AA71" s="269">
        <v>66</v>
      </c>
      <c r="AB71" s="262">
        <v>660</v>
      </c>
      <c r="AC71" s="269">
        <v>66</v>
      </c>
      <c r="AD71" s="262">
        <v>1387</v>
      </c>
      <c r="AE71" s="269">
        <v>66</v>
      </c>
      <c r="AF71" s="270">
        <v>408</v>
      </c>
      <c r="AG71" s="269">
        <v>66</v>
      </c>
      <c r="AH71" s="258">
        <v>1445</v>
      </c>
      <c r="AI71" s="269">
        <v>66</v>
      </c>
      <c r="AJ71" s="259">
        <v>4240</v>
      </c>
      <c r="AK71" s="269">
        <v>66</v>
      </c>
      <c r="AL71" s="271">
        <v>5560</v>
      </c>
      <c r="AM71" s="269">
        <v>66</v>
      </c>
    </row>
    <row r="72" spans="1:39" ht="15.75" x14ac:dyDescent="0.2">
      <c r="A72" s="254">
        <v>34</v>
      </c>
      <c r="B72" s="258">
        <v>1284</v>
      </c>
      <c r="C72" s="254">
        <v>34</v>
      </c>
      <c r="D72" s="259">
        <v>2674</v>
      </c>
      <c r="E72" s="254">
        <v>34</v>
      </c>
      <c r="F72" s="259">
        <v>4610</v>
      </c>
      <c r="G72" s="254">
        <v>34</v>
      </c>
      <c r="H72" s="259">
        <v>5904</v>
      </c>
      <c r="I72" s="254">
        <v>34</v>
      </c>
      <c r="J72" s="259">
        <v>1864</v>
      </c>
      <c r="K72" s="254">
        <v>34</v>
      </c>
      <c r="L72" s="259">
        <v>4684</v>
      </c>
      <c r="M72" s="254">
        <v>34</v>
      </c>
      <c r="N72" s="260">
        <v>22364</v>
      </c>
      <c r="O72" s="254">
        <v>34</v>
      </c>
      <c r="P72" s="260">
        <v>45224</v>
      </c>
      <c r="Q72" s="254">
        <v>34</v>
      </c>
      <c r="R72" s="260">
        <v>65124</v>
      </c>
      <c r="S72" s="254">
        <v>34</v>
      </c>
      <c r="T72" s="260">
        <v>104124</v>
      </c>
      <c r="U72" s="254">
        <v>34</v>
      </c>
      <c r="V72" s="274">
        <v>10414</v>
      </c>
      <c r="W72" s="254">
        <v>34</v>
      </c>
      <c r="X72" s="260">
        <v>22384</v>
      </c>
      <c r="Y72" s="254">
        <v>34</v>
      </c>
      <c r="Z72" s="255">
        <v>193</v>
      </c>
      <c r="AA72" s="256">
        <v>67</v>
      </c>
      <c r="AB72" s="261">
        <v>664</v>
      </c>
      <c r="AC72" s="256">
        <v>67</v>
      </c>
      <c r="AD72" s="261">
        <v>1394</v>
      </c>
      <c r="AE72" s="256">
        <v>67</v>
      </c>
      <c r="AF72" s="263">
        <v>411</v>
      </c>
      <c r="AG72" s="256">
        <v>67</v>
      </c>
      <c r="AH72" s="257">
        <v>1460</v>
      </c>
      <c r="AI72" s="256">
        <v>67</v>
      </c>
      <c r="AJ72" s="264">
        <v>4280</v>
      </c>
      <c r="AK72" s="256">
        <v>67</v>
      </c>
      <c r="AL72" s="265">
        <v>5620</v>
      </c>
      <c r="AM72" s="256">
        <v>67</v>
      </c>
    </row>
    <row r="73" spans="1:39" ht="15.75" x14ac:dyDescent="0.2">
      <c r="A73" s="266">
        <v>33</v>
      </c>
      <c r="B73" s="257">
        <v>1294</v>
      </c>
      <c r="C73" s="266">
        <v>33</v>
      </c>
      <c r="D73" s="264">
        <v>2694</v>
      </c>
      <c r="E73" s="266">
        <v>33</v>
      </c>
      <c r="F73" s="264">
        <v>4620</v>
      </c>
      <c r="G73" s="266">
        <v>33</v>
      </c>
      <c r="H73" s="264">
        <v>5944</v>
      </c>
      <c r="I73" s="266">
        <v>33</v>
      </c>
      <c r="J73" s="264">
        <v>1884</v>
      </c>
      <c r="K73" s="266">
        <v>33</v>
      </c>
      <c r="L73" s="264">
        <v>4714</v>
      </c>
      <c r="M73" s="266">
        <v>33</v>
      </c>
      <c r="N73" s="260">
        <v>22484</v>
      </c>
      <c r="O73" s="266">
        <v>33</v>
      </c>
      <c r="P73" s="260">
        <v>45524</v>
      </c>
      <c r="Q73" s="266">
        <v>33</v>
      </c>
      <c r="R73" s="260">
        <v>65224</v>
      </c>
      <c r="S73" s="266">
        <v>33</v>
      </c>
      <c r="T73" s="260">
        <v>104724</v>
      </c>
      <c r="U73" s="266">
        <v>33</v>
      </c>
      <c r="V73" s="273">
        <v>10464</v>
      </c>
      <c r="W73" s="266">
        <v>33</v>
      </c>
      <c r="X73" s="267">
        <v>22444</v>
      </c>
      <c r="Y73" s="266">
        <v>33</v>
      </c>
      <c r="Z73" s="268">
        <v>194</v>
      </c>
      <c r="AA73" s="269">
        <v>68</v>
      </c>
      <c r="AB73" s="262">
        <v>668</v>
      </c>
      <c r="AC73" s="269">
        <v>68</v>
      </c>
      <c r="AD73" s="262">
        <v>1401</v>
      </c>
      <c r="AE73" s="269">
        <v>68</v>
      </c>
      <c r="AF73" s="270">
        <v>414</v>
      </c>
      <c r="AG73" s="269">
        <v>68</v>
      </c>
      <c r="AH73" s="258">
        <v>1475</v>
      </c>
      <c r="AI73" s="269">
        <v>68</v>
      </c>
      <c r="AJ73" s="259">
        <v>4320</v>
      </c>
      <c r="AK73" s="269">
        <v>68</v>
      </c>
      <c r="AL73" s="271">
        <v>5680</v>
      </c>
      <c r="AM73" s="269">
        <v>68</v>
      </c>
    </row>
    <row r="74" spans="1:39" ht="15.75" x14ac:dyDescent="0.2">
      <c r="A74" s="254">
        <v>32</v>
      </c>
      <c r="B74" s="258">
        <v>1304</v>
      </c>
      <c r="C74" s="254">
        <v>32</v>
      </c>
      <c r="D74" s="259">
        <v>2714</v>
      </c>
      <c r="E74" s="254">
        <v>32</v>
      </c>
      <c r="F74" s="259">
        <v>4630</v>
      </c>
      <c r="G74" s="254">
        <v>32</v>
      </c>
      <c r="H74" s="259">
        <v>5984</v>
      </c>
      <c r="I74" s="254">
        <v>32</v>
      </c>
      <c r="J74" s="259">
        <v>1904</v>
      </c>
      <c r="K74" s="254">
        <v>32</v>
      </c>
      <c r="L74" s="259">
        <v>4744</v>
      </c>
      <c r="M74" s="254">
        <v>32</v>
      </c>
      <c r="N74" s="260">
        <v>22604</v>
      </c>
      <c r="O74" s="254">
        <v>32</v>
      </c>
      <c r="P74" s="260">
        <v>45824</v>
      </c>
      <c r="Q74" s="254">
        <v>32</v>
      </c>
      <c r="R74" s="260">
        <v>65324</v>
      </c>
      <c r="S74" s="254">
        <v>32</v>
      </c>
      <c r="T74" s="260">
        <v>105324</v>
      </c>
      <c r="U74" s="254">
        <v>32</v>
      </c>
      <c r="V74" s="274">
        <v>10514</v>
      </c>
      <c r="W74" s="254">
        <v>32</v>
      </c>
      <c r="X74" s="260">
        <v>22504</v>
      </c>
      <c r="Y74" s="254">
        <v>32</v>
      </c>
      <c r="Z74" s="255">
        <v>195</v>
      </c>
      <c r="AA74" s="256">
        <v>69</v>
      </c>
      <c r="AB74" s="261">
        <v>672</v>
      </c>
      <c r="AC74" s="256">
        <v>69</v>
      </c>
      <c r="AD74" s="261">
        <v>1408</v>
      </c>
      <c r="AE74" s="256">
        <v>69</v>
      </c>
      <c r="AF74" s="263">
        <v>417</v>
      </c>
      <c r="AG74" s="256">
        <v>69</v>
      </c>
      <c r="AH74" s="257">
        <v>1490</v>
      </c>
      <c r="AI74" s="256">
        <v>69</v>
      </c>
      <c r="AJ74" s="264">
        <v>4360</v>
      </c>
      <c r="AK74" s="256">
        <v>69</v>
      </c>
      <c r="AL74" s="265">
        <v>5740</v>
      </c>
      <c r="AM74" s="256">
        <v>69</v>
      </c>
    </row>
    <row r="75" spans="1:39" ht="15.75" x14ac:dyDescent="0.2">
      <c r="A75" s="266">
        <v>31</v>
      </c>
      <c r="B75" s="257">
        <v>1314</v>
      </c>
      <c r="C75" s="266">
        <v>31</v>
      </c>
      <c r="D75" s="264">
        <v>2734</v>
      </c>
      <c r="E75" s="266">
        <v>31</v>
      </c>
      <c r="F75" s="264">
        <v>4640</v>
      </c>
      <c r="G75" s="266">
        <v>31</v>
      </c>
      <c r="H75" s="275">
        <v>10024</v>
      </c>
      <c r="I75" s="266">
        <v>31</v>
      </c>
      <c r="J75" s="264">
        <v>1924</v>
      </c>
      <c r="K75" s="266">
        <v>31</v>
      </c>
      <c r="L75" s="264">
        <v>4774</v>
      </c>
      <c r="M75" s="266">
        <v>31</v>
      </c>
      <c r="N75" s="260">
        <v>22724</v>
      </c>
      <c r="O75" s="266">
        <v>31</v>
      </c>
      <c r="P75" s="260">
        <v>50124</v>
      </c>
      <c r="Q75" s="266">
        <v>31</v>
      </c>
      <c r="R75" s="260">
        <v>65424</v>
      </c>
      <c r="S75" s="266">
        <v>31</v>
      </c>
      <c r="T75" s="260">
        <v>105924</v>
      </c>
      <c r="U75" s="266">
        <v>31</v>
      </c>
      <c r="V75" s="273">
        <v>10564</v>
      </c>
      <c r="W75" s="266">
        <v>31</v>
      </c>
      <c r="X75" s="267">
        <v>22564</v>
      </c>
      <c r="Y75" s="266">
        <v>31</v>
      </c>
      <c r="Z75" s="268">
        <v>196</v>
      </c>
      <c r="AA75" s="269">
        <v>70</v>
      </c>
      <c r="AB75" s="262">
        <v>676</v>
      </c>
      <c r="AC75" s="269">
        <v>70</v>
      </c>
      <c r="AD75" s="262">
        <v>1415</v>
      </c>
      <c r="AE75" s="269">
        <v>70</v>
      </c>
      <c r="AF75" s="270">
        <v>420</v>
      </c>
      <c r="AG75" s="269">
        <v>70</v>
      </c>
      <c r="AH75" s="258">
        <v>1505</v>
      </c>
      <c r="AI75" s="269">
        <v>70</v>
      </c>
      <c r="AJ75" s="259">
        <v>4400</v>
      </c>
      <c r="AK75" s="269">
        <v>70</v>
      </c>
      <c r="AL75" s="271">
        <v>5800</v>
      </c>
      <c r="AM75" s="269">
        <v>70</v>
      </c>
    </row>
    <row r="76" spans="1:39" ht="15.75" x14ac:dyDescent="0.2">
      <c r="A76" s="254">
        <v>30</v>
      </c>
      <c r="B76" s="258">
        <v>1324</v>
      </c>
      <c r="C76" s="254">
        <v>30</v>
      </c>
      <c r="D76" s="259">
        <v>2754</v>
      </c>
      <c r="E76" s="254">
        <v>30</v>
      </c>
      <c r="F76" s="259">
        <v>4650</v>
      </c>
      <c r="G76" s="254">
        <v>30</v>
      </c>
      <c r="H76" s="276">
        <v>10064</v>
      </c>
      <c r="I76" s="254">
        <v>30</v>
      </c>
      <c r="J76" s="259">
        <v>1944</v>
      </c>
      <c r="K76" s="254">
        <v>30</v>
      </c>
      <c r="L76" s="259">
        <v>4804</v>
      </c>
      <c r="M76" s="254">
        <v>30</v>
      </c>
      <c r="N76" s="260">
        <v>22874</v>
      </c>
      <c r="O76" s="254">
        <v>30</v>
      </c>
      <c r="P76" s="260">
        <v>50424</v>
      </c>
      <c r="Q76" s="254">
        <v>30</v>
      </c>
      <c r="R76" s="260">
        <v>65524</v>
      </c>
      <c r="S76" s="254">
        <v>30</v>
      </c>
      <c r="T76" s="260">
        <v>110524</v>
      </c>
      <c r="U76" s="254">
        <v>30</v>
      </c>
      <c r="V76" s="274">
        <v>10624</v>
      </c>
      <c r="W76" s="254">
        <v>30</v>
      </c>
      <c r="X76" s="260">
        <v>22624</v>
      </c>
      <c r="Y76" s="254">
        <v>30</v>
      </c>
      <c r="Z76" s="255">
        <v>197</v>
      </c>
      <c r="AA76" s="256">
        <v>71</v>
      </c>
      <c r="AB76" s="261">
        <v>680</v>
      </c>
      <c r="AC76" s="256">
        <v>71</v>
      </c>
      <c r="AD76" s="261">
        <v>1422</v>
      </c>
      <c r="AE76" s="256">
        <v>71</v>
      </c>
      <c r="AF76" s="263">
        <v>423</v>
      </c>
      <c r="AG76" s="256">
        <v>71</v>
      </c>
      <c r="AH76" s="257">
        <v>1520</v>
      </c>
      <c r="AI76" s="256">
        <v>71</v>
      </c>
      <c r="AJ76" s="264">
        <v>4440</v>
      </c>
      <c r="AK76" s="256">
        <v>71</v>
      </c>
      <c r="AL76" s="265">
        <v>5860</v>
      </c>
      <c r="AM76" s="256">
        <v>71</v>
      </c>
    </row>
    <row r="77" spans="1:39" ht="15.75" x14ac:dyDescent="0.2">
      <c r="A77" s="266">
        <v>29</v>
      </c>
      <c r="B77" s="257">
        <v>1334</v>
      </c>
      <c r="C77" s="266">
        <v>29</v>
      </c>
      <c r="D77" s="264">
        <v>2774</v>
      </c>
      <c r="E77" s="266">
        <v>29</v>
      </c>
      <c r="F77" s="264">
        <v>4660</v>
      </c>
      <c r="G77" s="266">
        <v>29</v>
      </c>
      <c r="H77" s="275">
        <v>10104</v>
      </c>
      <c r="I77" s="266">
        <v>29</v>
      </c>
      <c r="J77" s="264">
        <v>1964</v>
      </c>
      <c r="K77" s="266">
        <v>29</v>
      </c>
      <c r="L77" s="264">
        <v>4834</v>
      </c>
      <c r="M77" s="266">
        <v>29</v>
      </c>
      <c r="N77" s="260">
        <v>23024</v>
      </c>
      <c r="O77" s="266">
        <v>29</v>
      </c>
      <c r="P77" s="260">
        <v>50724</v>
      </c>
      <c r="Q77" s="266">
        <v>29</v>
      </c>
      <c r="R77" s="260">
        <v>65624</v>
      </c>
      <c r="S77" s="266">
        <v>29</v>
      </c>
      <c r="T77" s="260">
        <v>111224</v>
      </c>
      <c r="U77" s="266">
        <v>29</v>
      </c>
      <c r="V77" s="273">
        <v>10684</v>
      </c>
      <c r="W77" s="266">
        <v>29</v>
      </c>
      <c r="X77" s="267">
        <v>22684</v>
      </c>
      <c r="Y77" s="266">
        <v>29</v>
      </c>
      <c r="Z77" s="268">
        <v>198</v>
      </c>
      <c r="AA77" s="269">
        <v>72</v>
      </c>
      <c r="AB77" s="262">
        <v>684</v>
      </c>
      <c r="AC77" s="269">
        <v>72</v>
      </c>
      <c r="AD77" s="262">
        <v>1429</v>
      </c>
      <c r="AE77" s="269">
        <v>72</v>
      </c>
      <c r="AF77" s="270">
        <v>426</v>
      </c>
      <c r="AG77" s="269">
        <v>72</v>
      </c>
      <c r="AH77" s="258">
        <v>1535</v>
      </c>
      <c r="AI77" s="269">
        <v>72</v>
      </c>
      <c r="AJ77" s="259">
        <v>4480</v>
      </c>
      <c r="AK77" s="269">
        <v>72</v>
      </c>
      <c r="AL77" s="271">
        <v>5920</v>
      </c>
      <c r="AM77" s="269">
        <v>72</v>
      </c>
    </row>
    <row r="78" spans="1:39" ht="15.75" x14ac:dyDescent="0.2">
      <c r="A78" s="254">
        <v>28</v>
      </c>
      <c r="B78" s="258">
        <v>1344</v>
      </c>
      <c r="C78" s="254">
        <v>28</v>
      </c>
      <c r="D78" s="259">
        <v>2794</v>
      </c>
      <c r="E78" s="254">
        <v>28</v>
      </c>
      <c r="F78" s="259">
        <v>4670</v>
      </c>
      <c r="G78" s="254">
        <v>28</v>
      </c>
      <c r="H78" s="276">
        <v>10144</v>
      </c>
      <c r="I78" s="254">
        <v>28</v>
      </c>
      <c r="J78" s="259">
        <v>1984</v>
      </c>
      <c r="K78" s="254">
        <v>28</v>
      </c>
      <c r="L78" s="259">
        <v>4864</v>
      </c>
      <c r="M78" s="254">
        <v>28</v>
      </c>
      <c r="N78" s="260">
        <v>23174</v>
      </c>
      <c r="O78" s="254">
        <v>28</v>
      </c>
      <c r="P78" s="260">
        <v>51024</v>
      </c>
      <c r="Q78" s="254">
        <v>28</v>
      </c>
      <c r="R78" s="260">
        <v>65724</v>
      </c>
      <c r="S78" s="254">
        <v>28</v>
      </c>
      <c r="T78" s="260">
        <v>111924</v>
      </c>
      <c r="U78" s="254">
        <v>28</v>
      </c>
      <c r="V78" s="274">
        <v>10744</v>
      </c>
      <c r="W78" s="254">
        <v>28</v>
      </c>
      <c r="X78" s="260">
        <v>22744</v>
      </c>
      <c r="Y78" s="254">
        <v>28</v>
      </c>
      <c r="Z78" s="255">
        <v>199</v>
      </c>
      <c r="AA78" s="256">
        <v>73</v>
      </c>
      <c r="AB78" s="261">
        <v>688</v>
      </c>
      <c r="AC78" s="256">
        <v>73</v>
      </c>
      <c r="AD78" s="261">
        <v>1436</v>
      </c>
      <c r="AE78" s="256">
        <v>73</v>
      </c>
      <c r="AF78" s="263">
        <v>429</v>
      </c>
      <c r="AG78" s="256">
        <v>73</v>
      </c>
      <c r="AH78" s="257">
        <v>1550</v>
      </c>
      <c r="AI78" s="256">
        <v>73</v>
      </c>
      <c r="AJ78" s="264">
        <v>4520</v>
      </c>
      <c r="AK78" s="256">
        <v>73</v>
      </c>
      <c r="AL78" s="265">
        <v>5980</v>
      </c>
      <c r="AM78" s="256">
        <v>73</v>
      </c>
    </row>
    <row r="79" spans="1:39" ht="15.75" x14ac:dyDescent="0.2">
      <c r="A79" s="266">
        <v>27</v>
      </c>
      <c r="B79" s="257">
        <v>1354</v>
      </c>
      <c r="C79" s="266">
        <v>27</v>
      </c>
      <c r="D79" s="264">
        <v>2814</v>
      </c>
      <c r="E79" s="266">
        <v>27</v>
      </c>
      <c r="F79" s="264">
        <v>4680</v>
      </c>
      <c r="G79" s="266">
        <v>27</v>
      </c>
      <c r="H79" s="275">
        <v>10184</v>
      </c>
      <c r="I79" s="266">
        <v>27</v>
      </c>
      <c r="J79" s="264">
        <v>2004</v>
      </c>
      <c r="K79" s="266">
        <v>27</v>
      </c>
      <c r="L79" s="264">
        <v>4904</v>
      </c>
      <c r="M79" s="266">
        <v>27</v>
      </c>
      <c r="N79" s="260">
        <v>23324</v>
      </c>
      <c r="O79" s="266">
        <v>27</v>
      </c>
      <c r="P79" s="260">
        <v>51324</v>
      </c>
      <c r="Q79" s="266">
        <v>27</v>
      </c>
      <c r="R79" s="260">
        <v>65824</v>
      </c>
      <c r="S79" s="266">
        <v>27</v>
      </c>
      <c r="T79" s="260">
        <v>112624</v>
      </c>
      <c r="U79" s="266">
        <v>27</v>
      </c>
      <c r="V79" s="273">
        <v>10804</v>
      </c>
      <c r="W79" s="266">
        <v>27</v>
      </c>
      <c r="X79" s="267">
        <v>22804</v>
      </c>
      <c r="Y79" s="266">
        <v>27</v>
      </c>
      <c r="Z79" s="268">
        <v>200</v>
      </c>
      <c r="AA79" s="269">
        <v>74</v>
      </c>
      <c r="AB79" s="262">
        <v>692</v>
      </c>
      <c r="AC79" s="269">
        <v>74</v>
      </c>
      <c r="AD79" s="262">
        <v>1443</v>
      </c>
      <c r="AE79" s="269">
        <v>74</v>
      </c>
      <c r="AF79" s="270">
        <v>432</v>
      </c>
      <c r="AG79" s="269">
        <v>74</v>
      </c>
      <c r="AH79" s="258">
        <v>1565</v>
      </c>
      <c r="AI79" s="269">
        <v>74</v>
      </c>
      <c r="AJ79" s="259">
        <v>4560</v>
      </c>
      <c r="AK79" s="269">
        <v>74</v>
      </c>
      <c r="AL79" s="271">
        <v>6040</v>
      </c>
      <c r="AM79" s="269">
        <v>74</v>
      </c>
    </row>
    <row r="80" spans="1:39" ht="15.75" x14ac:dyDescent="0.2">
      <c r="A80" s="254">
        <v>26</v>
      </c>
      <c r="B80" s="258">
        <v>1364</v>
      </c>
      <c r="C80" s="254">
        <v>26</v>
      </c>
      <c r="D80" s="259">
        <v>2834</v>
      </c>
      <c r="E80" s="254">
        <v>26</v>
      </c>
      <c r="F80" s="259">
        <v>4690</v>
      </c>
      <c r="G80" s="254">
        <v>26</v>
      </c>
      <c r="H80" s="276">
        <v>10224</v>
      </c>
      <c r="I80" s="254">
        <v>26</v>
      </c>
      <c r="J80" s="259">
        <v>2024</v>
      </c>
      <c r="K80" s="254">
        <v>26</v>
      </c>
      <c r="L80" s="259">
        <v>4944</v>
      </c>
      <c r="M80" s="254">
        <v>26</v>
      </c>
      <c r="N80" s="260">
        <v>23474</v>
      </c>
      <c r="O80" s="254">
        <v>26</v>
      </c>
      <c r="P80" s="260">
        <v>51624</v>
      </c>
      <c r="Q80" s="254">
        <v>26</v>
      </c>
      <c r="R80" s="260">
        <v>65924</v>
      </c>
      <c r="S80" s="254">
        <v>26</v>
      </c>
      <c r="T80" s="260">
        <v>113324</v>
      </c>
      <c r="U80" s="254">
        <v>26</v>
      </c>
      <c r="V80" s="274">
        <v>10864</v>
      </c>
      <c r="W80" s="254">
        <v>26</v>
      </c>
      <c r="X80" s="260">
        <v>22864</v>
      </c>
      <c r="Y80" s="254">
        <v>26</v>
      </c>
      <c r="Z80" s="255">
        <v>201</v>
      </c>
      <c r="AA80" s="256">
        <v>75</v>
      </c>
      <c r="AB80" s="261">
        <v>696</v>
      </c>
      <c r="AC80" s="256">
        <v>75</v>
      </c>
      <c r="AD80" s="261">
        <v>1450</v>
      </c>
      <c r="AE80" s="256">
        <v>75</v>
      </c>
      <c r="AF80" s="263">
        <v>435</v>
      </c>
      <c r="AG80" s="256">
        <v>75</v>
      </c>
      <c r="AH80" s="257">
        <v>1580</v>
      </c>
      <c r="AI80" s="256">
        <v>75</v>
      </c>
      <c r="AJ80" s="264">
        <v>4600</v>
      </c>
      <c r="AK80" s="256">
        <v>75</v>
      </c>
      <c r="AL80" s="265">
        <v>6100</v>
      </c>
      <c r="AM80" s="256">
        <v>75</v>
      </c>
    </row>
    <row r="81" spans="1:39" ht="15.75" x14ac:dyDescent="0.2">
      <c r="A81" s="266">
        <v>25</v>
      </c>
      <c r="B81" s="257">
        <v>1374</v>
      </c>
      <c r="C81" s="266">
        <v>25</v>
      </c>
      <c r="D81" s="264">
        <v>2854</v>
      </c>
      <c r="E81" s="266">
        <v>25</v>
      </c>
      <c r="F81" s="264">
        <v>4700</v>
      </c>
      <c r="G81" s="266">
        <v>25</v>
      </c>
      <c r="H81" s="275">
        <v>10264</v>
      </c>
      <c r="I81" s="266">
        <v>25</v>
      </c>
      <c r="J81" s="264">
        <v>2044</v>
      </c>
      <c r="K81" s="266">
        <v>25</v>
      </c>
      <c r="L81" s="264">
        <v>4984</v>
      </c>
      <c r="M81" s="266">
        <v>25</v>
      </c>
      <c r="N81" s="260">
        <v>23624</v>
      </c>
      <c r="O81" s="266">
        <v>25</v>
      </c>
      <c r="P81" s="260">
        <v>51924</v>
      </c>
      <c r="Q81" s="266">
        <v>25</v>
      </c>
      <c r="R81" s="260">
        <v>70024</v>
      </c>
      <c r="S81" s="266">
        <v>25</v>
      </c>
      <c r="T81" s="260">
        <v>114024</v>
      </c>
      <c r="U81" s="266">
        <v>25</v>
      </c>
      <c r="V81" s="273">
        <v>10924</v>
      </c>
      <c r="W81" s="266">
        <v>25</v>
      </c>
      <c r="X81" s="267">
        <v>22924</v>
      </c>
      <c r="Y81" s="266">
        <v>25</v>
      </c>
      <c r="Z81" s="268">
        <v>202</v>
      </c>
      <c r="AA81" s="269">
        <v>76</v>
      </c>
      <c r="AB81" s="262">
        <v>700</v>
      </c>
      <c r="AC81" s="269">
        <v>76</v>
      </c>
      <c r="AD81" s="262">
        <v>1456</v>
      </c>
      <c r="AE81" s="269">
        <v>76</v>
      </c>
      <c r="AF81" s="270">
        <v>438</v>
      </c>
      <c r="AG81" s="269">
        <v>76</v>
      </c>
      <c r="AH81" s="258">
        <v>1595</v>
      </c>
      <c r="AI81" s="269">
        <v>76</v>
      </c>
      <c r="AJ81" s="259">
        <v>4640</v>
      </c>
      <c r="AK81" s="269">
        <v>76</v>
      </c>
      <c r="AL81" s="271">
        <v>6160</v>
      </c>
      <c r="AM81" s="269">
        <v>76</v>
      </c>
    </row>
    <row r="82" spans="1:39" ht="15.75" x14ac:dyDescent="0.2">
      <c r="A82" s="254">
        <v>24</v>
      </c>
      <c r="B82" s="258">
        <v>1384</v>
      </c>
      <c r="C82" s="254">
        <v>24</v>
      </c>
      <c r="D82" s="259">
        <v>2874</v>
      </c>
      <c r="E82" s="254">
        <v>24</v>
      </c>
      <c r="F82" s="259">
        <v>4710</v>
      </c>
      <c r="G82" s="254">
        <v>24</v>
      </c>
      <c r="H82" s="276">
        <v>10314</v>
      </c>
      <c r="I82" s="254">
        <v>24</v>
      </c>
      <c r="J82" s="259">
        <v>2064</v>
      </c>
      <c r="K82" s="254">
        <v>24</v>
      </c>
      <c r="L82" s="259">
        <v>5024</v>
      </c>
      <c r="M82" s="254">
        <v>24</v>
      </c>
      <c r="N82" s="260">
        <v>23824</v>
      </c>
      <c r="O82" s="254">
        <v>24</v>
      </c>
      <c r="P82" s="260">
        <v>52224</v>
      </c>
      <c r="Q82" s="254">
        <v>24</v>
      </c>
      <c r="R82" s="260">
        <v>70124</v>
      </c>
      <c r="S82" s="254">
        <v>24</v>
      </c>
      <c r="T82" s="260">
        <v>114824</v>
      </c>
      <c r="U82" s="254">
        <v>24</v>
      </c>
      <c r="V82" s="274">
        <v>11004</v>
      </c>
      <c r="W82" s="254">
        <v>24</v>
      </c>
      <c r="X82" s="260">
        <v>23024</v>
      </c>
      <c r="Y82" s="254">
        <v>24</v>
      </c>
      <c r="Z82" s="255">
        <v>203</v>
      </c>
      <c r="AA82" s="256">
        <v>77</v>
      </c>
      <c r="AB82" s="261">
        <v>704</v>
      </c>
      <c r="AC82" s="256">
        <v>77</v>
      </c>
      <c r="AD82" s="261">
        <v>1462</v>
      </c>
      <c r="AE82" s="256">
        <v>77</v>
      </c>
      <c r="AF82" s="263">
        <v>441</v>
      </c>
      <c r="AG82" s="256">
        <v>77</v>
      </c>
      <c r="AH82" s="257">
        <v>1610</v>
      </c>
      <c r="AI82" s="256">
        <v>77</v>
      </c>
      <c r="AJ82" s="264">
        <v>4680</v>
      </c>
      <c r="AK82" s="256">
        <v>77</v>
      </c>
      <c r="AL82" s="265">
        <v>6220</v>
      </c>
      <c r="AM82" s="256">
        <v>77</v>
      </c>
    </row>
    <row r="83" spans="1:39" ht="15.75" x14ac:dyDescent="0.2">
      <c r="A83" s="266">
        <v>23</v>
      </c>
      <c r="B83" s="257">
        <v>1394</v>
      </c>
      <c r="C83" s="266">
        <v>23</v>
      </c>
      <c r="D83" s="264">
        <v>2894</v>
      </c>
      <c r="E83" s="266">
        <v>23</v>
      </c>
      <c r="F83" s="264">
        <v>4720</v>
      </c>
      <c r="G83" s="266">
        <v>23</v>
      </c>
      <c r="H83" s="275">
        <v>10364</v>
      </c>
      <c r="I83" s="266">
        <v>23</v>
      </c>
      <c r="J83" s="264">
        <v>2084</v>
      </c>
      <c r="K83" s="266">
        <v>23</v>
      </c>
      <c r="L83" s="264">
        <v>5064</v>
      </c>
      <c r="M83" s="266">
        <v>23</v>
      </c>
      <c r="N83" s="260">
        <v>24024</v>
      </c>
      <c r="O83" s="266">
        <v>23</v>
      </c>
      <c r="P83" s="260">
        <v>52524</v>
      </c>
      <c r="Q83" s="266">
        <v>23</v>
      </c>
      <c r="R83" s="260">
        <v>70224</v>
      </c>
      <c r="S83" s="266">
        <v>23</v>
      </c>
      <c r="T83" s="260">
        <v>115624</v>
      </c>
      <c r="U83" s="266">
        <v>23</v>
      </c>
      <c r="V83" s="273">
        <v>11084</v>
      </c>
      <c r="W83" s="266">
        <v>23</v>
      </c>
      <c r="X83" s="267">
        <v>23124</v>
      </c>
      <c r="Y83" s="266">
        <v>23</v>
      </c>
      <c r="Z83" s="268">
        <v>204</v>
      </c>
      <c r="AA83" s="269">
        <v>78</v>
      </c>
      <c r="AB83" s="262">
        <v>708</v>
      </c>
      <c r="AC83" s="269">
        <v>78</v>
      </c>
      <c r="AD83" s="262">
        <v>1468</v>
      </c>
      <c r="AE83" s="269">
        <v>78</v>
      </c>
      <c r="AF83" s="270">
        <v>444</v>
      </c>
      <c r="AG83" s="269">
        <v>78</v>
      </c>
      <c r="AH83" s="258">
        <v>1625</v>
      </c>
      <c r="AI83" s="269">
        <v>78</v>
      </c>
      <c r="AJ83" s="259">
        <v>4720</v>
      </c>
      <c r="AK83" s="269">
        <v>78</v>
      </c>
      <c r="AL83" s="271">
        <v>6280</v>
      </c>
      <c r="AM83" s="269">
        <v>78</v>
      </c>
    </row>
    <row r="84" spans="1:39" ht="15.75" x14ac:dyDescent="0.2">
      <c r="A84" s="254">
        <v>22</v>
      </c>
      <c r="B84" s="258">
        <v>1404</v>
      </c>
      <c r="C84" s="254">
        <v>22</v>
      </c>
      <c r="D84" s="259">
        <v>2914</v>
      </c>
      <c r="E84" s="254">
        <v>22</v>
      </c>
      <c r="F84" s="259">
        <v>4730</v>
      </c>
      <c r="G84" s="254">
        <v>22</v>
      </c>
      <c r="H84" s="276">
        <v>10414</v>
      </c>
      <c r="I84" s="254">
        <v>22</v>
      </c>
      <c r="J84" s="259">
        <v>2104</v>
      </c>
      <c r="K84" s="254">
        <v>22</v>
      </c>
      <c r="L84" s="259">
        <v>5104</v>
      </c>
      <c r="M84" s="254">
        <v>22</v>
      </c>
      <c r="N84" s="260">
        <v>24224</v>
      </c>
      <c r="O84" s="254">
        <v>22</v>
      </c>
      <c r="P84" s="260">
        <v>52824</v>
      </c>
      <c r="Q84" s="254">
        <v>22</v>
      </c>
      <c r="R84" s="260">
        <v>70324</v>
      </c>
      <c r="S84" s="254">
        <v>22</v>
      </c>
      <c r="T84" s="260">
        <v>120424</v>
      </c>
      <c r="U84" s="254">
        <v>22</v>
      </c>
      <c r="V84" s="274">
        <v>11164</v>
      </c>
      <c r="W84" s="254">
        <v>22</v>
      </c>
      <c r="X84" s="260">
        <v>23224</v>
      </c>
      <c r="Y84" s="254">
        <v>22</v>
      </c>
      <c r="Z84" s="255">
        <v>205</v>
      </c>
      <c r="AA84" s="256">
        <v>79</v>
      </c>
      <c r="AB84" s="261">
        <v>712</v>
      </c>
      <c r="AC84" s="256">
        <v>79</v>
      </c>
      <c r="AD84" s="261">
        <v>1474</v>
      </c>
      <c r="AE84" s="256">
        <v>79</v>
      </c>
      <c r="AF84" s="263">
        <v>447</v>
      </c>
      <c r="AG84" s="256">
        <v>79</v>
      </c>
      <c r="AH84" s="257">
        <v>1640</v>
      </c>
      <c r="AI84" s="256">
        <v>79</v>
      </c>
      <c r="AJ84" s="264">
        <v>4760</v>
      </c>
      <c r="AK84" s="256">
        <v>79</v>
      </c>
      <c r="AL84" s="265">
        <v>6340</v>
      </c>
      <c r="AM84" s="256">
        <v>79</v>
      </c>
    </row>
    <row r="85" spans="1:39" ht="15.75" x14ac:dyDescent="0.2">
      <c r="A85" s="266">
        <v>21</v>
      </c>
      <c r="B85" s="257">
        <v>1414</v>
      </c>
      <c r="C85" s="266">
        <v>21</v>
      </c>
      <c r="D85" s="264">
        <v>2944</v>
      </c>
      <c r="E85" s="266">
        <v>21</v>
      </c>
      <c r="F85" s="264">
        <v>4740</v>
      </c>
      <c r="G85" s="266">
        <v>21</v>
      </c>
      <c r="H85" s="275">
        <v>10464</v>
      </c>
      <c r="I85" s="266">
        <v>21</v>
      </c>
      <c r="J85" s="264">
        <v>2124</v>
      </c>
      <c r="K85" s="266">
        <v>21</v>
      </c>
      <c r="L85" s="264">
        <v>5144</v>
      </c>
      <c r="M85" s="266">
        <v>21</v>
      </c>
      <c r="N85" s="260">
        <v>24424</v>
      </c>
      <c r="O85" s="266">
        <v>21</v>
      </c>
      <c r="P85" s="260">
        <v>53124</v>
      </c>
      <c r="Q85" s="266">
        <v>21</v>
      </c>
      <c r="R85" s="260">
        <v>70424</v>
      </c>
      <c r="S85" s="266">
        <v>21</v>
      </c>
      <c r="T85" s="260">
        <v>121224</v>
      </c>
      <c r="U85" s="266">
        <v>21</v>
      </c>
      <c r="V85" s="273">
        <v>11244</v>
      </c>
      <c r="W85" s="266">
        <v>21</v>
      </c>
      <c r="X85" s="267">
        <v>23324</v>
      </c>
      <c r="Y85" s="266">
        <v>21</v>
      </c>
      <c r="Z85" s="268">
        <v>206</v>
      </c>
      <c r="AA85" s="269">
        <v>80</v>
      </c>
      <c r="AB85" s="262">
        <v>716</v>
      </c>
      <c r="AC85" s="269">
        <v>80</v>
      </c>
      <c r="AD85" s="262">
        <v>1480</v>
      </c>
      <c r="AE85" s="269">
        <v>80</v>
      </c>
      <c r="AF85" s="270">
        <v>450</v>
      </c>
      <c r="AG85" s="269">
        <v>80</v>
      </c>
      <c r="AH85" s="258">
        <v>1655</v>
      </c>
      <c r="AI85" s="269">
        <v>80</v>
      </c>
      <c r="AJ85" s="259">
        <v>4800</v>
      </c>
      <c r="AK85" s="269">
        <v>80</v>
      </c>
      <c r="AL85" s="271">
        <v>6400</v>
      </c>
      <c r="AM85" s="269">
        <v>80</v>
      </c>
    </row>
    <row r="86" spans="1:39" ht="15.75" x14ac:dyDescent="0.2">
      <c r="A86" s="254">
        <v>20</v>
      </c>
      <c r="B86" s="258">
        <v>1424</v>
      </c>
      <c r="C86" s="254">
        <v>20</v>
      </c>
      <c r="D86" s="259">
        <v>2974</v>
      </c>
      <c r="E86" s="254">
        <v>20</v>
      </c>
      <c r="F86" s="259">
        <v>4750</v>
      </c>
      <c r="G86" s="254">
        <v>20</v>
      </c>
      <c r="H86" s="276">
        <v>10514</v>
      </c>
      <c r="I86" s="254">
        <v>20</v>
      </c>
      <c r="J86" s="259">
        <v>2144</v>
      </c>
      <c r="K86" s="254">
        <v>20</v>
      </c>
      <c r="L86" s="259">
        <v>5184</v>
      </c>
      <c r="M86" s="254">
        <v>20</v>
      </c>
      <c r="N86" s="260">
        <v>24624</v>
      </c>
      <c r="O86" s="254">
        <v>20</v>
      </c>
      <c r="P86" s="260">
        <v>53524</v>
      </c>
      <c r="Q86" s="254">
        <v>20</v>
      </c>
      <c r="R86" s="260">
        <v>70524</v>
      </c>
      <c r="S86" s="254">
        <v>20</v>
      </c>
      <c r="T86" s="260">
        <v>122124</v>
      </c>
      <c r="U86" s="254">
        <v>20</v>
      </c>
      <c r="V86" s="274">
        <v>11324</v>
      </c>
      <c r="W86" s="254">
        <v>20</v>
      </c>
      <c r="X86" s="260">
        <v>23424</v>
      </c>
      <c r="Y86" s="254">
        <v>20</v>
      </c>
      <c r="Z86" s="255">
        <v>207</v>
      </c>
      <c r="AA86" s="256">
        <v>81</v>
      </c>
      <c r="AB86" s="261">
        <v>720</v>
      </c>
      <c r="AC86" s="256">
        <v>81</v>
      </c>
      <c r="AD86" s="261">
        <v>1486</v>
      </c>
      <c r="AE86" s="256">
        <v>81</v>
      </c>
      <c r="AF86" s="263">
        <v>453</v>
      </c>
      <c r="AG86" s="256">
        <v>81</v>
      </c>
      <c r="AH86" s="257">
        <v>1670</v>
      </c>
      <c r="AI86" s="256">
        <v>81</v>
      </c>
      <c r="AJ86" s="264">
        <v>4840</v>
      </c>
      <c r="AK86" s="256">
        <v>81</v>
      </c>
      <c r="AL86" s="265">
        <v>6460</v>
      </c>
      <c r="AM86" s="256">
        <v>81</v>
      </c>
    </row>
    <row r="87" spans="1:39" ht="15.75" x14ac:dyDescent="0.2">
      <c r="A87" s="266">
        <v>19</v>
      </c>
      <c r="B87" s="257">
        <v>1434</v>
      </c>
      <c r="C87" s="266">
        <v>19</v>
      </c>
      <c r="D87" s="264">
        <v>3004</v>
      </c>
      <c r="E87" s="266">
        <v>19</v>
      </c>
      <c r="F87" s="264">
        <v>4760</v>
      </c>
      <c r="G87" s="266">
        <v>19</v>
      </c>
      <c r="H87" s="275">
        <v>10564</v>
      </c>
      <c r="I87" s="266">
        <v>19</v>
      </c>
      <c r="J87" s="264">
        <v>2164</v>
      </c>
      <c r="K87" s="266">
        <v>19</v>
      </c>
      <c r="L87" s="264">
        <v>5224</v>
      </c>
      <c r="M87" s="266">
        <v>19</v>
      </c>
      <c r="N87" s="260">
        <v>24824</v>
      </c>
      <c r="O87" s="266">
        <v>19</v>
      </c>
      <c r="P87" s="260">
        <v>53924</v>
      </c>
      <c r="Q87" s="266">
        <v>19</v>
      </c>
      <c r="R87" s="260">
        <v>70624</v>
      </c>
      <c r="S87" s="266">
        <v>19</v>
      </c>
      <c r="T87" s="260">
        <v>123024</v>
      </c>
      <c r="U87" s="266">
        <v>19</v>
      </c>
      <c r="V87" s="273">
        <v>11404</v>
      </c>
      <c r="W87" s="266">
        <v>19</v>
      </c>
      <c r="X87" s="267">
        <v>23524</v>
      </c>
      <c r="Y87" s="266">
        <v>19</v>
      </c>
      <c r="Z87" s="268">
        <v>208</v>
      </c>
      <c r="AA87" s="269">
        <v>82</v>
      </c>
      <c r="AB87" s="262">
        <v>724</v>
      </c>
      <c r="AC87" s="269">
        <v>82</v>
      </c>
      <c r="AD87" s="262">
        <v>1492</v>
      </c>
      <c r="AE87" s="269">
        <v>82</v>
      </c>
      <c r="AF87" s="270">
        <v>456</v>
      </c>
      <c r="AG87" s="269">
        <v>82</v>
      </c>
      <c r="AH87" s="258">
        <v>1685</v>
      </c>
      <c r="AI87" s="269">
        <v>82</v>
      </c>
      <c r="AJ87" s="259">
        <v>4880</v>
      </c>
      <c r="AK87" s="269">
        <v>82</v>
      </c>
      <c r="AL87" s="271">
        <v>6520</v>
      </c>
      <c r="AM87" s="269">
        <v>82</v>
      </c>
    </row>
    <row r="88" spans="1:39" ht="15.75" x14ac:dyDescent="0.2">
      <c r="A88" s="254">
        <v>18</v>
      </c>
      <c r="B88" s="258">
        <v>1444</v>
      </c>
      <c r="C88" s="254">
        <v>18</v>
      </c>
      <c r="D88" s="259">
        <v>3034</v>
      </c>
      <c r="E88" s="254">
        <v>18</v>
      </c>
      <c r="F88" s="259">
        <v>4770</v>
      </c>
      <c r="G88" s="254">
        <v>18</v>
      </c>
      <c r="H88" s="276">
        <v>10624</v>
      </c>
      <c r="I88" s="254">
        <v>18</v>
      </c>
      <c r="J88" s="259">
        <v>2184</v>
      </c>
      <c r="K88" s="254">
        <v>18</v>
      </c>
      <c r="L88" s="259">
        <v>5264</v>
      </c>
      <c r="M88" s="254">
        <v>18</v>
      </c>
      <c r="N88" s="260">
        <v>25024</v>
      </c>
      <c r="O88" s="254">
        <v>18</v>
      </c>
      <c r="P88" s="260">
        <v>54324</v>
      </c>
      <c r="Q88" s="254">
        <v>18</v>
      </c>
      <c r="R88" s="260">
        <v>70724</v>
      </c>
      <c r="S88" s="254">
        <v>18</v>
      </c>
      <c r="T88" s="260">
        <v>123924</v>
      </c>
      <c r="U88" s="254">
        <v>18</v>
      </c>
      <c r="V88" s="274">
        <v>11504</v>
      </c>
      <c r="W88" s="254">
        <v>18</v>
      </c>
      <c r="X88" s="260">
        <v>23624</v>
      </c>
      <c r="Y88" s="254">
        <v>18</v>
      </c>
      <c r="Z88" s="255">
        <v>209</v>
      </c>
      <c r="AA88" s="256">
        <v>83</v>
      </c>
      <c r="AB88" s="261">
        <v>728</v>
      </c>
      <c r="AC88" s="256">
        <v>83</v>
      </c>
      <c r="AD88" s="261">
        <v>1498</v>
      </c>
      <c r="AE88" s="256">
        <v>83</v>
      </c>
      <c r="AF88" s="263">
        <v>459</v>
      </c>
      <c r="AG88" s="256">
        <v>83</v>
      </c>
      <c r="AH88" s="257">
        <v>1700</v>
      </c>
      <c r="AI88" s="256">
        <v>83</v>
      </c>
      <c r="AJ88" s="264">
        <v>4920</v>
      </c>
      <c r="AK88" s="256">
        <v>83</v>
      </c>
      <c r="AL88" s="265">
        <v>6580</v>
      </c>
      <c r="AM88" s="256">
        <v>83</v>
      </c>
    </row>
    <row r="89" spans="1:39" ht="15.75" x14ac:dyDescent="0.2">
      <c r="A89" s="266">
        <v>17</v>
      </c>
      <c r="B89" s="257">
        <v>1454</v>
      </c>
      <c r="C89" s="266">
        <v>17</v>
      </c>
      <c r="D89" s="264">
        <v>3064</v>
      </c>
      <c r="E89" s="266">
        <v>17</v>
      </c>
      <c r="F89" s="264">
        <v>4780</v>
      </c>
      <c r="G89" s="266">
        <v>17</v>
      </c>
      <c r="H89" s="275">
        <v>10684</v>
      </c>
      <c r="I89" s="266">
        <v>17</v>
      </c>
      <c r="J89" s="264">
        <v>2204</v>
      </c>
      <c r="K89" s="266">
        <v>17</v>
      </c>
      <c r="L89" s="264">
        <v>5314</v>
      </c>
      <c r="M89" s="266">
        <v>17</v>
      </c>
      <c r="N89" s="260">
        <v>25224</v>
      </c>
      <c r="O89" s="266">
        <v>17</v>
      </c>
      <c r="P89" s="260">
        <v>54724</v>
      </c>
      <c r="Q89" s="266">
        <v>17</v>
      </c>
      <c r="R89" s="260">
        <v>70824</v>
      </c>
      <c r="S89" s="266">
        <v>17</v>
      </c>
      <c r="T89" s="260">
        <v>124824</v>
      </c>
      <c r="U89" s="266">
        <v>17</v>
      </c>
      <c r="V89" s="273">
        <v>11604</v>
      </c>
      <c r="W89" s="266">
        <v>17</v>
      </c>
      <c r="X89" s="267">
        <v>23724</v>
      </c>
      <c r="Y89" s="266">
        <v>17</v>
      </c>
      <c r="Z89" s="268">
        <v>210</v>
      </c>
      <c r="AA89" s="269">
        <v>84</v>
      </c>
      <c r="AB89" s="262">
        <v>732</v>
      </c>
      <c r="AC89" s="269">
        <v>84</v>
      </c>
      <c r="AD89" s="262">
        <v>1504</v>
      </c>
      <c r="AE89" s="269">
        <v>84</v>
      </c>
      <c r="AF89" s="270">
        <v>462</v>
      </c>
      <c r="AG89" s="269">
        <v>84</v>
      </c>
      <c r="AH89" s="258">
        <v>1715</v>
      </c>
      <c r="AI89" s="269">
        <v>84</v>
      </c>
      <c r="AJ89" s="259">
        <v>4960</v>
      </c>
      <c r="AK89" s="269">
        <v>84</v>
      </c>
      <c r="AL89" s="271">
        <v>6640</v>
      </c>
      <c r="AM89" s="269">
        <v>84</v>
      </c>
    </row>
    <row r="90" spans="1:39" ht="15.75" x14ac:dyDescent="0.2">
      <c r="A90" s="254">
        <v>16</v>
      </c>
      <c r="B90" s="258">
        <v>1464</v>
      </c>
      <c r="C90" s="254">
        <v>16</v>
      </c>
      <c r="D90" s="259">
        <v>3094</v>
      </c>
      <c r="E90" s="254">
        <v>16</v>
      </c>
      <c r="F90" s="259">
        <v>4790</v>
      </c>
      <c r="G90" s="254">
        <v>16</v>
      </c>
      <c r="H90" s="276">
        <v>10744</v>
      </c>
      <c r="I90" s="254">
        <v>16</v>
      </c>
      <c r="J90" s="259">
        <v>2224</v>
      </c>
      <c r="K90" s="254">
        <v>16</v>
      </c>
      <c r="L90" s="259">
        <v>5364</v>
      </c>
      <c r="M90" s="254">
        <v>16</v>
      </c>
      <c r="N90" s="260">
        <v>25424</v>
      </c>
      <c r="O90" s="254">
        <v>16</v>
      </c>
      <c r="P90" s="260">
        <v>55124</v>
      </c>
      <c r="Q90" s="254">
        <v>16</v>
      </c>
      <c r="R90" s="260">
        <v>70924</v>
      </c>
      <c r="S90" s="254">
        <v>16</v>
      </c>
      <c r="T90" s="260">
        <v>125824</v>
      </c>
      <c r="U90" s="254">
        <v>16</v>
      </c>
      <c r="V90" s="274">
        <v>11704</v>
      </c>
      <c r="W90" s="254">
        <v>16</v>
      </c>
      <c r="X90" s="260">
        <v>23824</v>
      </c>
      <c r="Y90" s="254">
        <v>16</v>
      </c>
      <c r="Z90" s="255">
        <v>211</v>
      </c>
      <c r="AA90" s="256">
        <v>85</v>
      </c>
      <c r="AB90" s="261">
        <v>736</v>
      </c>
      <c r="AC90" s="256">
        <v>85</v>
      </c>
      <c r="AD90" s="261">
        <v>1510</v>
      </c>
      <c r="AE90" s="256">
        <v>85</v>
      </c>
      <c r="AF90" s="263">
        <v>465</v>
      </c>
      <c r="AG90" s="256">
        <v>85</v>
      </c>
      <c r="AH90" s="257">
        <v>1730</v>
      </c>
      <c r="AI90" s="256">
        <v>85</v>
      </c>
      <c r="AJ90" s="264">
        <v>5000</v>
      </c>
      <c r="AK90" s="256">
        <v>85</v>
      </c>
      <c r="AL90" s="265">
        <v>6700</v>
      </c>
      <c r="AM90" s="256">
        <v>85</v>
      </c>
    </row>
    <row r="91" spans="1:39" ht="15.75" x14ac:dyDescent="0.2">
      <c r="A91" s="266">
        <v>15</v>
      </c>
      <c r="B91" s="257">
        <v>1474</v>
      </c>
      <c r="C91" s="266">
        <v>15</v>
      </c>
      <c r="D91" s="264">
        <v>3124</v>
      </c>
      <c r="E91" s="266">
        <v>15</v>
      </c>
      <c r="F91" s="264">
        <v>4800</v>
      </c>
      <c r="G91" s="266">
        <v>15</v>
      </c>
      <c r="H91" s="275">
        <v>10804</v>
      </c>
      <c r="I91" s="266">
        <v>15</v>
      </c>
      <c r="J91" s="264">
        <v>2244</v>
      </c>
      <c r="K91" s="266">
        <v>15</v>
      </c>
      <c r="L91" s="264">
        <v>5414</v>
      </c>
      <c r="M91" s="266">
        <v>15</v>
      </c>
      <c r="N91" s="260">
        <v>25624</v>
      </c>
      <c r="O91" s="266">
        <v>15</v>
      </c>
      <c r="P91" s="260">
        <v>55524</v>
      </c>
      <c r="Q91" s="266">
        <v>15</v>
      </c>
      <c r="R91" s="260">
        <v>71024</v>
      </c>
      <c r="S91" s="266">
        <v>15</v>
      </c>
      <c r="T91" s="260">
        <v>130824</v>
      </c>
      <c r="U91" s="266">
        <v>15</v>
      </c>
      <c r="V91" s="273">
        <v>11804</v>
      </c>
      <c r="W91" s="266">
        <v>15</v>
      </c>
      <c r="X91" s="267">
        <v>23924</v>
      </c>
      <c r="Y91" s="266">
        <v>15</v>
      </c>
      <c r="Z91" s="268">
        <v>212</v>
      </c>
      <c r="AA91" s="269">
        <v>86</v>
      </c>
      <c r="AB91" s="262">
        <v>739</v>
      </c>
      <c r="AC91" s="269">
        <v>86</v>
      </c>
      <c r="AD91" s="262">
        <v>1516</v>
      </c>
      <c r="AE91" s="269">
        <v>86</v>
      </c>
      <c r="AF91" s="270">
        <v>468</v>
      </c>
      <c r="AG91" s="269">
        <v>86</v>
      </c>
      <c r="AH91" s="258">
        <v>1745</v>
      </c>
      <c r="AI91" s="269">
        <v>86</v>
      </c>
      <c r="AJ91" s="259">
        <v>5040</v>
      </c>
      <c r="AK91" s="269">
        <v>86</v>
      </c>
      <c r="AL91" s="271">
        <v>6760</v>
      </c>
      <c r="AM91" s="269">
        <v>86</v>
      </c>
    </row>
    <row r="92" spans="1:39" ht="15.75" x14ac:dyDescent="0.2">
      <c r="A92" s="254">
        <v>14</v>
      </c>
      <c r="B92" s="258">
        <v>1484</v>
      </c>
      <c r="C92" s="254">
        <v>14</v>
      </c>
      <c r="D92" s="259">
        <v>3154</v>
      </c>
      <c r="E92" s="254">
        <v>14</v>
      </c>
      <c r="F92" s="259">
        <v>4810</v>
      </c>
      <c r="G92" s="254">
        <v>14</v>
      </c>
      <c r="H92" s="276">
        <v>10864</v>
      </c>
      <c r="I92" s="254">
        <v>14</v>
      </c>
      <c r="J92" s="259">
        <v>2264</v>
      </c>
      <c r="K92" s="254">
        <v>14</v>
      </c>
      <c r="L92" s="259">
        <v>5464</v>
      </c>
      <c r="M92" s="254">
        <v>14</v>
      </c>
      <c r="N92" s="260">
        <v>25824</v>
      </c>
      <c r="O92" s="254">
        <v>14</v>
      </c>
      <c r="P92" s="260">
        <v>55924</v>
      </c>
      <c r="Q92" s="254">
        <v>14</v>
      </c>
      <c r="R92" s="260">
        <v>71124</v>
      </c>
      <c r="S92" s="254">
        <v>14</v>
      </c>
      <c r="T92" s="260">
        <v>131824</v>
      </c>
      <c r="U92" s="254">
        <v>14</v>
      </c>
      <c r="V92" s="274">
        <v>11904</v>
      </c>
      <c r="W92" s="254">
        <v>14</v>
      </c>
      <c r="X92" s="260">
        <v>24024</v>
      </c>
      <c r="Y92" s="254">
        <v>14</v>
      </c>
      <c r="Z92" s="255">
        <v>213</v>
      </c>
      <c r="AA92" s="256">
        <v>87</v>
      </c>
      <c r="AB92" s="261">
        <v>742</v>
      </c>
      <c r="AC92" s="256">
        <v>87</v>
      </c>
      <c r="AD92" s="261">
        <v>1522</v>
      </c>
      <c r="AE92" s="256">
        <v>87</v>
      </c>
      <c r="AF92" s="263">
        <v>471</v>
      </c>
      <c r="AG92" s="256">
        <v>87</v>
      </c>
      <c r="AH92" s="257">
        <v>1760</v>
      </c>
      <c r="AI92" s="256">
        <v>87</v>
      </c>
      <c r="AJ92" s="264">
        <v>5080</v>
      </c>
      <c r="AK92" s="256">
        <v>87</v>
      </c>
      <c r="AL92" s="265">
        <v>6820</v>
      </c>
      <c r="AM92" s="256">
        <v>87</v>
      </c>
    </row>
    <row r="93" spans="1:39" ht="15.75" x14ac:dyDescent="0.2">
      <c r="A93" s="266">
        <v>13</v>
      </c>
      <c r="B93" s="257">
        <v>1494</v>
      </c>
      <c r="C93" s="266">
        <v>13</v>
      </c>
      <c r="D93" s="264">
        <v>3184</v>
      </c>
      <c r="E93" s="266">
        <v>13</v>
      </c>
      <c r="F93" s="264">
        <v>4820</v>
      </c>
      <c r="G93" s="266">
        <v>13</v>
      </c>
      <c r="H93" s="275">
        <v>10924</v>
      </c>
      <c r="I93" s="266">
        <v>13</v>
      </c>
      <c r="J93" s="264">
        <v>2284</v>
      </c>
      <c r="K93" s="266">
        <v>13</v>
      </c>
      <c r="L93" s="264">
        <v>5514</v>
      </c>
      <c r="M93" s="266">
        <v>13</v>
      </c>
      <c r="N93" s="260">
        <v>30024</v>
      </c>
      <c r="O93" s="266">
        <v>13</v>
      </c>
      <c r="P93" s="260">
        <v>60324</v>
      </c>
      <c r="Q93" s="266">
        <v>13</v>
      </c>
      <c r="R93" s="260">
        <v>71224</v>
      </c>
      <c r="S93" s="266">
        <v>13</v>
      </c>
      <c r="T93" s="260">
        <v>132824</v>
      </c>
      <c r="U93" s="266">
        <v>13</v>
      </c>
      <c r="V93" s="273">
        <v>12004</v>
      </c>
      <c r="W93" s="266">
        <v>13</v>
      </c>
      <c r="X93" s="267">
        <v>24124</v>
      </c>
      <c r="Y93" s="266">
        <v>13</v>
      </c>
      <c r="Z93" s="268">
        <v>214</v>
      </c>
      <c r="AA93" s="269">
        <v>88</v>
      </c>
      <c r="AB93" s="262">
        <v>745</v>
      </c>
      <c r="AC93" s="269">
        <v>88</v>
      </c>
      <c r="AD93" s="262">
        <v>1528</v>
      </c>
      <c r="AE93" s="269">
        <v>88</v>
      </c>
      <c r="AF93" s="270">
        <v>474</v>
      </c>
      <c r="AG93" s="269">
        <v>88</v>
      </c>
      <c r="AH93" s="258">
        <v>1775</v>
      </c>
      <c r="AI93" s="269">
        <v>88</v>
      </c>
      <c r="AJ93" s="259">
        <v>5120</v>
      </c>
      <c r="AK93" s="269">
        <v>88</v>
      </c>
      <c r="AL93" s="271">
        <v>6880</v>
      </c>
      <c r="AM93" s="269">
        <v>88</v>
      </c>
    </row>
    <row r="94" spans="1:39" ht="15.75" x14ac:dyDescent="0.2">
      <c r="A94" s="254">
        <v>12</v>
      </c>
      <c r="B94" s="258">
        <v>1504</v>
      </c>
      <c r="C94" s="254">
        <v>12</v>
      </c>
      <c r="D94" s="259">
        <v>3214</v>
      </c>
      <c r="E94" s="254">
        <v>12</v>
      </c>
      <c r="F94" s="259">
        <v>4830</v>
      </c>
      <c r="G94" s="254">
        <v>12</v>
      </c>
      <c r="H94" s="276">
        <v>11004</v>
      </c>
      <c r="I94" s="254">
        <v>12</v>
      </c>
      <c r="J94" s="259">
        <v>2304</v>
      </c>
      <c r="K94" s="254">
        <v>12</v>
      </c>
      <c r="L94" s="259">
        <v>5564</v>
      </c>
      <c r="M94" s="254">
        <v>12</v>
      </c>
      <c r="N94" s="260">
        <v>30224</v>
      </c>
      <c r="O94" s="254">
        <v>12</v>
      </c>
      <c r="P94" s="260">
        <v>60724</v>
      </c>
      <c r="Q94" s="254">
        <v>12</v>
      </c>
      <c r="R94" s="260">
        <v>71324</v>
      </c>
      <c r="S94" s="254">
        <v>12</v>
      </c>
      <c r="T94" s="260">
        <v>133924</v>
      </c>
      <c r="U94" s="254">
        <v>12</v>
      </c>
      <c r="V94" s="274">
        <v>12030</v>
      </c>
      <c r="W94" s="254">
        <v>12</v>
      </c>
      <c r="X94" s="260">
        <v>24224</v>
      </c>
      <c r="Y94" s="254">
        <v>12</v>
      </c>
      <c r="Z94" s="255">
        <v>215</v>
      </c>
      <c r="AA94" s="256">
        <v>89</v>
      </c>
      <c r="AB94" s="261">
        <v>748</v>
      </c>
      <c r="AC94" s="256">
        <v>89</v>
      </c>
      <c r="AD94" s="261">
        <v>1534</v>
      </c>
      <c r="AE94" s="256">
        <v>89</v>
      </c>
      <c r="AF94" s="263">
        <v>477</v>
      </c>
      <c r="AG94" s="256">
        <v>89</v>
      </c>
      <c r="AH94" s="257">
        <v>1790</v>
      </c>
      <c r="AI94" s="256">
        <v>89</v>
      </c>
      <c r="AJ94" s="264">
        <v>5160</v>
      </c>
      <c r="AK94" s="256">
        <v>89</v>
      </c>
      <c r="AL94" s="265">
        <v>6940</v>
      </c>
      <c r="AM94" s="256">
        <v>89</v>
      </c>
    </row>
    <row r="95" spans="1:39" ht="15.75" x14ac:dyDescent="0.2">
      <c r="A95" s="266">
        <v>11</v>
      </c>
      <c r="B95" s="257">
        <v>1524</v>
      </c>
      <c r="C95" s="266">
        <v>11</v>
      </c>
      <c r="D95" s="264">
        <v>3254</v>
      </c>
      <c r="E95" s="266">
        <v>11</v>
      </c>
      <c r="F95" s="264">
        <v>4840</v>
      </c>
      <c r="G95" s="266">
        <v>11</v>
      </c>
      <c r="H95" s="275">
        <v>11084</v>
      </c>
      <c r="I95" s="266">
        <v>11</v>
      </c>
      <c r="J95" s="264">
        <v>2324</v>
      </c>
      <c r="K95" s="266">
        <v>11</v>
      </c>
      <c r="L95" s="264">
        <v>5614</v>
      </c>
      <c r="M95" s="266">
        <v>11</v>
      </c>
      <c r="N95" s="260">
        <v>30524</v>
      </c>
      <c r="O95" s="266">
        <v>11</v>
      </c>
      <c r="P95" s="260">
        <v>61124</v>
      </c>
      <c r="Q95" s="266">
        <v>11</v>
      </c>
      <c r="R95" s="260">
        <v>71424</v>
      </c>
      <c r="S95" s="266">
        <v>11</v>
      </c>
      <c r="T95" s="260">
        <v>135024</v>
      </c>
      <c r="U95" s="266">
        <v>11</v>
      </c>
      <c r="V95" s="273">
        <v>12040</v>
      </c>
      <c r="W95" s="266">
        <v>11</v>
      </c>
      <c r="X95" s="267">
        <v>24324</v>
      </c>
      <c r="Y95" s="266">
        <v>11</v>
      </c>
      <c r="Z95" s="268">
        <v>216</v>
      </c>
      <c r="AA95" s="269">
        <v>90</v>
      </c>
      <c r="AB95" s="262">
        <v>751</v>
      </c>
      <c r="AC95" s="269">
        <v>90</v>
      </c>
      <c r="AD95" s="262">
        <v>1540</v>
      </c>
      <c r="AE95" s="269">
        <v>90</v>
      </c>
      <c r="AF95" s="270">
        <v>480</v>
      </c>
      <c r="AG95" s="269">
        <v>90</v>
      </c>
      <c r="AH95" s="258">
        <v>1805</v>
      </c>
      <c r="AI95" s="269">
        <v>90</v>
      </c>
      <c r="AJ95" s="259">
        <v>5200</v>
      </c>
      <c r="AK95" s="269">
        <v>90</v>
      </c>
      <c r="AL95" s="271">
        <v>7000</v>
      </c>
      <c r="AM95" s="269">
        <v>90</v>
      </c>
    </row>
    <row r="96" spans="1:39" ht="15.75" x14ac:dyDescent="0.2">
      <c r="A96" s="254">
        <v>10</v>
      </c>
      <c r="B96" s="258">
        <v>1544</v>
      </c>
      <c r="C96" s="254">
        <v>10</v>
      </c>
      <c r="D96" s="259">
        <v>3294</v>
      </c>
      <c r="E96" s="254">
        <v>10</v>
      </c>
      <c r="F96" s="259">
        <v>4850</v>
      </c>
      <c r="G96" s="254">
        <v>10</v>
      </c>
      <c r="H96" s="276">
        <v>11164</v>
      </c>
      <c r="I96" s="254">
        <v>10</v>
      </c>
      <c r="J96" s="259">
        <v>2354</v>
      </c>
      <c r="K96" s="254">
        <v>10</v>
      </c>
      <c r="L96" s="259">
        <v>5664</v>
      </c>
      <c r="M96" s="254">
        <v>10</v>
      </c>
      <c r="N96" s="260">
        <v>30824</v>
      </c>
      <c r="O96" s="254">
        <v>10</v>
      </c>
      <c r="P96" s="260">
        <v>61624</v>
      </c>
      <c r="Q96" s="254">
        <v>10</v>
      </c>
      <c r="R96" s="260">
        <v>71524</v>
      </c>
      <c r="S96" s="254">
        <v>10</v>
      </c>
      <c r="T96" s="260">
        <v>140124</v>
      </c>
      <c r="U96" s="254">
        <v>10</v>
      </c>
      <c r="V96" s="274">
        <v>12054</v>
      </c>
      <c r="W96" s="254">
        <v>10</v>
      </c>
      <c r="X96" s="260">
        <v>24424</v>
      </c>
      <c r="Y96" s="254">
        <v>10</v>
      </c>
      <c r="Z96" s="268"/>
      <c r="AA96" s="256">
        <v>91</v>
      </c>
      <c r="AB96" s="261">
        <v>754</v>
      </c>
      <c r="AC96" s="256">
        <v>91</v>
      </c>
      <c r="AD96" s="261">
        <v>1546</v>
      </c>
      <c r="AE96" s="256">
        <v>91</v>
      </c>
      <c r="AF96" s="263">
        <v>483</v>
      </c>
      <c r="AG96" s="256">
        <v>91</v>
      </c>
      <c r="AH96" s="257">
        <v>1820</v>
      </c>
      <c r="AI96" s="256">
        <v>91</v>
      </c>
      <c r="AJ96" s="264">
        <v>5240</v>
      </c>
      <c r="AK96" s="256">
        <v>91</v>
      </c>
      <c r="AL96" s="265">
        <v>7060</v>
      </c>
      <c r="AM96" s="256">
        <v>91</v>
      </c>
    </row>
    <row r="97" spans="1:39" ht="15.75" x14ac:dyDescent="0.2">
      <c r="A97" s="266">
        <v>9</v>
      </c>
      <c r="B97" s="257">
        <v>1564</v>
      </c>
      <c r="C97" s="266">
        <v>9</v>
      </c>
      <c r="D97" s="264">
        <v>3334</v>
      </c>
      <c r="E97" s="266">
        <v>9</v>
      </c>
      <c r="F97" s="264">
        <v>4860</v>
      </c>
      <c r="G97" s="266">
        <v>9</v>
      </c>
      <c r="H97" s="275">
        <v>11244</v>
      </c>
      <c r="I97" s="266">
        <v>9</v>
      </c>
      <c r="J97" s="264">
        <v>2384</v>
      </c>
      <c r="K97" s="266">
        <v>9</v>
      </c>
      <c r="L97" s="264">
        <v>5734</v>
      </c>
      <c r="M97" s="266">
        <v>9</v>
      </c>
      <c r="N97" s="260">
        <v>31124</v>
      </c>
      <c r="O97" s="266">
        <v>9</v>
      </c>
      <c r="P97" s="260">
        <v>62124</v>
      </c>
      <c r="Q97" s="266">
        <v>9</v>
      </c>
      <c r="R97" s="260">
        <v>71624</v>
      </c>
      <c r="S97" s="266">
        <v>9</v>
      </c>
      <c r="T97" s="260">
        <v>141224</v>
      </c>
      <c r="U97" s="266">
        <v>9</v>
      </c>
      <c r="V97" s="273">
        <v>12074</v>
      </c>
      <c r="W97" s="266">
        <v>9</v>
      </c>
      <c r="X97" s="267">
        <v>24524</v>
      </c>
      <c r="Y97" s="266">
        <v>9</v>
      </c>
      <c r="Z97" s="255">
        <v>217</v>
      </c>
      <c r="AA97" s="269">
        <v>92</v>
      </c>
      <c r="AB97" s="262">
        <v>757</v>
      </c>
      <c r="AC97" s="269">
        <v>92</v>
      </c>
      <c r="AD97" s="262">
        <v>1552</v>
      </c>
      <c r="AE97" s="269">
        <v>92</v>
      </c>
      <c r="AF97" s="270">
        <v>486</v>
      </c>
      <c r="AG97" s="269">
        <v>92</v>
      </c>
      <c r="AH97" s="258">
        <v>1835</v>
      </c>
      <c r="AI97" s="269">
        <v>92</v>
      </c>
      <c r="AJ97" s="259">
        <v>5280</v>
      </c>
      <c r="AK97" s="269">
        <v>92</v>
      </c>
      <c r="AL97" s="271">
        <v>7120</v>
      </c>
      <c r="AM97" s="269">
        <v>92</v>
      </c>
    </row>
    <row r="98" spans="1:39" ht="15.75" x14ac:dyDescent="0.2">
      <c r="A98" s="254">
        <v>8</v>
      </c>
      <c r="B98" s="258">
        <v>1584</v>
      </c>
      <c r="C98" s="254">
        <v>8</v>
      </c>
      <c r="D98" s="259">
        <v>3374</v>
      </c>
      <c r="E98" s="254">
        <v>8</v>
      </c>
      <c r="F98" s="259">
        <v>4870</v>
      </c>
      <c r="G98" s="254">
        <v>8</v>
      </c>
      <c r="H98" s="276">
        <v>11324</v>
      </c>
      <c r="I98" s="254">
        <v>8</v>
      </c>
      <c r="J98" s="259">
        <v>2414</v>
      </c>
      <c r="K98" s="254">
        <v>8</v>
      </c>
      <c r="L98" s="259">
        <v>5804</v>
      </c>
      <c r="M98" s="254">
        <v>8</v>
      </c>
      <c r="N98" s="260">
        <v>31424</v>
      </c>
      <c r="O98" s="254">
        <v>8</v>
      </c>
      <c r="P98" s="260">
        <v>62624</v>
      </c>
      <c r="Q98" s="254">
        <v>8</v>
      </c>
      <c r="R98" s="260">
        <v>71724</v>
      </c>
      <c r="S98" s="254">
        <v>8</v>
      </c>
      <c r="T98" s="260">
        <v>142324</v>
      </c>
      <c r="U98" s="254">
        <v>8</v>
      </c>
      <c r="V98" s="274">
        <v>13000</v>
      </c>
      <c r="W98" s="254">
        <v>8</v>
      </c>
      <c r="X98" s="260">
        <v>24624</v>
      </c>
      <c r="Y98" s="254">
        <v>8</v>
      </c>
      <c r="Z98" s="268"/>
      <c r="AA98" s="256">
        <v>93</v>
      </c>
      <c r="AB98" s="261">
        <v>760</v>
      </c>
      <c r="AC98" s="256">
        <v>93</v>
      </c>
      <c r="AD98" s="261">
        <v>1558</v>
      </c>
      <c r="AE98" s="256">
        <v>93</v>
      </c>
      <c r="AF98" s="263">
        <v>489</v>
      </c>
      <c r="AG98" s="256">
        <v>93</v>
      </c>
      <c r="AH98" s="257">
        <v>1850</v>
      </c>
      <c r="AI98" s="256">
        <v>93</v>
      </c>
      <c r="AJ98" s="264">
        <v>5320</v>
      </c>
      <c r="AK98" s="256">
        <v>93</v>
      </c>
      <c r="AL98" s="265">
        <v>7180</v>
      </c>
      <c r="AM98" s="256">
        <v>93</v>
      </c>
    </row>
    <row r="99" spans="1:39" ht="15.75" x14ac:dyDescent="0.2">
      <c r="A99" s="266">
        <v>7</v>
      </c>
      <c r="B99" s="257">
        <v>1604</v>
      </c>
      <c r="C99" s="266">
        <v>7</v>
      </c>
      <c r="D99" s="264">
        <v>3414</v>
      </c>
      <c r="E99" s="266">
        <v>7</v>
      </c>
      <c r="F99" s="264">
        <v>4880</v>
      </c>
      <c r="G99" s="266">
        <v>7</v>
      </c>
      <c r="H99" s="275">
        <v>11404</v>
      </c>
      <c r="I99" s="266">
        <v>7</v>
      </c>
      <c r="J99" s="264">
        <v>2444</v>
      </c>
      <c r="K99" s="266">
        <v>7</v>
      </c>
      <c r="L99" s="264">
        <v>5874</v>
      </c>
      <c r="M99" s="266">
        <v>7</v>
      </c>
      <c r="N99" s="260">
        <v>31724</v>
      </c>
      <c r="O99" s="266">
        <v>7</v>
      </c>
      <c r="P99" s="260">
        <v>63124</v>
      </c>
      <c r="Q99" s="266">
        <v>7</v>
      </c>
      <c r="R99" s="260">
        <v>71824</v>
      </c>
      <c r="S99" s="266">
        <v>7</v>
      </c>
      <c r="T99" s="260">
        <v>143424</v>
      </c>
      <c r="U99" s="266">
        <v>7</v>
      </c>
      <c r="V99" s="273">
        <v>13010</v>
      </c>
      <c r="W99" s="266">
        <v>7</v>
      </c>
      <c r="X99" s="267">
        <v>24724</v>
      </c>
      <c r="Y99" s="266">
        <v>7</v>
      </c>
      <c r="Z99" s="255">
        <v>218</v>
      </c>
      <c r="AA99" s="269">
        <v>94</v>
      </c>
      <c r="AB99" s="262">
        <v>763</v>
      </c>
      <c r="AC99" s="269">
        <v>94</v>
      </c>
      <c r="AD99" s="262">
        <v>1564</v>
      </c>
      <c r="AE99" s="269">
        <v>94</v>
      </c>
      <c r="AF99" s="270">
        <v>492</v>
      </c>
      <c r="AG99" s="269">
        <v>94</v>
      </c>
      <c r="AH99" s="258">
        <v>1865</v>
      </c>
      <c r="AI99" s="269">
        <v>94</v>
      </c>
      <c r="AJ99" s="259">
        <v>5360</v>
      </c>
      <c r="AK99" s="269">
        <v>94</v>
      </c>
      <c r="AL99" s="271">
        <v>7240</v>
      </c>
      <c r="AM99" s="269">
        <v>94</v>
      </c>
    </row>
    <row r="100" spans="1:39" ht="15.75" x14ac:dyDescent="0.2">
      <c r="A100" s="254">
        <v>6</v>
      </c>
      <c r="B100" s="258">
        <v>1624</v>
      </c>
      <c r="C100" s="254">
        <v>6</v>
      </c>
      <c r="D100" s="259">
        <v>3454</v>
      </c>
      <c r="E100" s="254">
        <v>6</v>
      </c>
      <c r="F100" s="259">
        <v>4890</v>
      </c>
      <c r="G100" s="254">
        <v>6</v>
      </c>
      <c r="H100" s="276">
        <v>11504</v>
      </c>
      <c r="I100" s="254">
        <v>6</v>
      </c>
      <c r="J100" s="259">
        <v>2474</v>
      </c>
      <c r="K100" s="254">
        <v>6</v>
      </c>
      <c r="L100" s="259">
        <v>5944</v>
      </c>
      <c r="M100" s="254">
        <v>6</v>
      </c>
      <c r="N100" s="260">
        <v>32024</v>
      </c>
      <c r="O100" s="254">
        <v>6</v>
      </c>
      <c r="P100" s="260">
        <v>63624</v>
      </c>
      <c r="Q100" s="254">
        <v>6</v>
      </c>
      <c r="R100" s="260">
        <v>71924</v>
      </c>
      <c r="S100" s="254">
        <v>6</v>
      </c>
      <c r="T100" s="260">
        <v>144524</v>
      </c>
      <c r="U100" s="254">
        <v>6</v>
      </c>
      <c r="V100" s="274">
        <v>13040</v>
      </c>
      <c r="W100" s="254">
        <v>6</v>
      </c>
      <c r="X100" s="260">
        <v>24824</v>
      </c>
      <c r="Y100" s="254">
        <v>6</v>
      </c>
      <c r="Z100" s="268"/>
      <c r="AA100" s="256">
        <v>95</v>
      </c>
      <c r="AB100" s="261">
        <v>766</v>
      </c>
      <c r="AC100" s="256">
        <v>95</v>
      </c>
      <c r="AD100" s="261">
        <v>1570</v>
      </c>
      <c r="AE100" s="256">
        <v>95</v>
      </c>
      <c r="AF100" s="263">
        <v>495</v>
      </c>
      <c r="AG100" s="256">
        <v>95</v>
      </c>
      <c r="AH100" s="257">
        <v>1880</v>
      </c>
      <c r="AI100" s="256">
        <v>95</v>
      </c>
      <c r="AJ100" s="264">
        <v>5400</v>
      </c>
      <c r="AK100" s="256">
        <v>95</v>
      </c>
      <c r="AL100" s="265">
        <v>7300</v>
      </c>
      <c r="AM100" s="256">
        <v>95</v>
      </c>
    </row>
    <row r="101" spans="1:39" ht="15.75" x14ac:dyDescent="0.2">
      <c r="A101" s="266">
        <v>5</v>
      </c>
      <c r="B101" s="257">
        <v>1644</v>
      </c>
      <c r="C101" s="266">
        <v>5</v>
      </c>
      <c r="D101" s="264">
        <v>3494</v>
      </c>
      <c r="E101" s="266">
        <v>5</v>
      </c>
      <c r="F101" s="264">
        <v>4900</v>
      </c>
      <c r="G101" s="266">
        <v>5</v>
      </c>
      <c r="H101" s="275">
        <v>11604</v>
      </c>
      <c r="I101" s="266">
        <v>5</v>
      </c>
      <c r="J101" s="264">
        <v>2504</v>
      </c>
      <c r="K101" s="266">
        <v>5</v>
      </c>
      <c r="L101" s="275">
        <v>10014</v>
      </c>
      <c r="M101" s="266">
        <v>5</v>
      </c>
      <c r="N101" s="260">
        <v>32324</v>
      </c>
      <c r="O101" s="266">
        <v>5</v>
      </c>
      <c r="P101" s="260">
        <v>64124</v>
      </c>
      <c r="Q101" s="266">
        <v>5</v>
      </c>
      <c r="R101" s="260">
        <v>72024</v>
      </c>
      <c r="S101" s="266">
        <v>5</v>
      </c>
      <c r="T101" s="260">
        <v>145624</v>
      </c>
      <c r="U101" s="266">
        <v>5</v>
      </c>
      <c r="V101" s="273">
        <v>13050</v>
      </c>
      <c r="W101" s="266">
        <v>5</v>
      </c>
      <c r="X101" s="267">
        <v>24924</v>
      </c>
      <c r="Y101" s="266">
        <v>5</v>
      </c>
      <c r="Z101" s="255">
        <v>219</v>
      </c>
      <c r="AA101" s="269">
        <v>96</v>
      </c>
      <c r="AB101" s="262">
        <v>768</v>
      </c>
      <c r="AC101" s="269">
        <v>96</v>
      </c>
      <c r="AD101" s="262">
        <v>1576</v>
      </c>
      <c r="AE101" s="269">
        <v>96</v>
      </c>
      <c r="AF101" s="270">
        <v>498</v>
      </c>
      <c r="AG101" s="269">
        <v>96</v>
      </c>
      <c r="AH101" s="258">
        <v>1894</v>
      </c>
      <c r="AI101" s="269">
        <v>96</v>
      </c>
      <c r="AJ101" s="259">
        <v>5440</v>
      </c>
      <c r="AK101" s="269">
        <v>96</v>
      </c>
      <c r="AL101" s="271">
        <v>7360</v>
      </c>
      <c r="AM101" s="269">
        <v>96</v>
      </c>
    </row>
    <row r="102" spans="1:39" ht="15.75" x14ac:dyDescent="0.2">
      <c r="A102" s="254">
        <v>4</v>
      </c>
      <c r="B102" s="258">
        <v>1664</v>
      </c>
      <c r="C102" s="254">
        <v>4</v>
      </c>
      <c r="D102" s="259">
        <v>3544</v>
      </c>
      <c r="E102" s="254">
        <v>4</v>
      </c>
      <c r="F102" s="259">
        <v>4910</v>
      </c>
      <c r="G102" s="254">
        <v>4</v>
      </c>
      <c r="H102" s="276">
        <v>11704</v>
      </c>
      <c r="I102" s="254">
        <v>4</v>
      </c>
      <c r="J102" s="259">
        <v>2544</v>
      </c>
      <c r="K102" s="254">
        <v>4</v>
      </c>
      <c r="L102" s="276">
        <v>10094</v>
      </c>
      <c r="M102" s="254">
        <v>4</v>
      </c>
      <c r="N102" s="260">
        <v>32624</v>
      </c>
      <c r="O102" s="254">
        <v>4</v>
      </c>
      <c r="P102" s="260">
        <v>64724</v>
      </c>
      <c r="Q102" s="254">
        <v>4</v>
      </c>
      <c r="R102" s="260">
        <v>72124</v>
      </c>
      <c r="S102" s="254">
        <v>4</v>
      </c>
      <c r="T102" s="260">
        <v>150724</v>
      </c>
      <c r="U102" s="254">
        <v>4</v>
      </c>
      <c r="V102" s="274">
        <v>13104</v>
      </c>
      <c r="W102" s="254">
        <v>4</v>
      </c>
      <c r="X102" s="260">
        <v>25024</v>
      </c>
      <c r="Y102" s="254">
        <v>4</v>
      </c>
      <c r="Z102" s="268"/>
      <c r="AA102" s="256">
        <v>97</v>
      </c>
      <c r="AB102" s="261">
        <v>770</v>
      </c>
      <c r="AC102" s="256">
        <v>97</v>
      </c>
      <c r="AD102" s="261">
        <v>1582</v>
      </c>
      <c r="AE102" s="256">
        <v>97</v>
      </c>
      <c r="AF102" s="263">
        <v>501</v>
      </c>
      <c r="AG102" s="256">
        <v>97</v>
      </c>
      <c r="AH102" s="257">
        <v>1908</v>
      </c>
      <c r="AI102" s="256">
        <v>97</v>
      </c>
      <c r="AJ102" s="264">
        <v>5480</v>
      </c>
      <c r="AK102" s="256">
        <v>97</v>
      </c>
      <c r="AL102" s="265">
        <v>7420</v>
      </c>
      <c r="AM102" s="256">
        <v>97</v>
      </c>
    </row>
    <row r="103" spans="1:39" ht="15.75" x14ac:dyDescent="0.2">
      <c r="A103" s="266">
        <v>3</v>
      </c>
      <c r="B103" s="257">
        <v>1684</v>
      </c>
      <c r="C103" s="266">
        <v>3</v>
      </c>
      <c r="D103" s="264">
        <v>3594</v>
      </c>
      <c r="E103" s="266">
        <v>3</v>
      </c>
      <c r="F103" s="264">
        <v>4920</v>
      </c>
      <c r="G103" s="266">
        <v>3</v>
      </c>
      <c r="H103" s="275">
        <v>11804</v>
      </c>
      <c r="I103" s="266">
        <v>3</v>
      </c>
      <c r="J103" s="264">
        <v>2584</v>
      </c>
      <c r="K103" s="266">
        <v>3</v>
      </c>
      <c r="L103" s="275">
        <v>10194</v>
      </c>
      <c r="M103" s="266">
        <v>3</v>
      </c>
      <c r="N103" s="260">
        <v>33024</v>
      </c>
      <c r="O103" s="266">
        <v>3</v>
      </c>
      <c r="P103" s="260">
        <v>65424</v>
      </c>
      <c r="Q103" s="266">
        <v>3</v>
      </c>
      <c r="R103" s="260">
        <v>72224</v>
      </c>
      <c r="S103" s="266">
        <v>3</v>
      </c>
      <c r="T103" s="260">
        <v>151824</v>
      </c>
      <c r="U103" s="266">
        <v>3</v>
      </c>
      <c r="V103" s="273">
        <v>13114</v>
      </c>
      <c r="W103" s="266">
        <v>3</v>
      </c>
      <c r="X103" s="267">
        <v>25124</v>
      </c>
      <c r="Y103" s="266">
        <v>3</v>
      </c>
      <c r="Z103" s="255">
        <v>220</v>
      </c>
      <c r="AA103" s="269">
        <v>98</v>
      </c>
      <c r="AB103" s="262">
        <v>772</v>
      </c>
      <c r="AC103" s="269">
        <v>98</v>
      </c>
      <c r="AD103" s="262">
        <v>1588</v>
      </c>
      <c r="AE103" s="269">
        <v>98</v>
      </c>
      <c r="AF103" s="270">
        <v>504</v>
      </c>
      <c r="AG103" s="269">
        <v>98</v>
      </c>
      <c r="AH103" s="258">
        <v>1922</v>
      </c>
      <c r="AI103" s="269">
        <v>98</v>
      </c>
      <c r="AJ103" s="259">
        <v>5520</v>
      </c>
      <c r="AK103" s="269">
        <v>98</v>
      </c>
      <c r="AL103" s="271">
        <v>7480</v>
      </c>
      <c r="AM103" s="269">
        <v>98</v>
      </c>
    </row>
    <row r="104" spans="1:39" ht="15.75" x14ac:dyDescent="0.2">
      <c r="A104" s="254">
        <v>2</v>
      </c>
      <c r="B104" s="258">
        <v>1704</v>
      </c>
      <c r="C104" s="254">
        <v>2</v>
      </c>
      <c r="D104" s="259">
        <v>3644</v>
      </c>
      <c r="E104" s="254">
        <v>2</v>
      </c>
      <c r="F104" s="259">
        <v>4930</v>
      </c>
      <c r="G104" s="254">
        <v>2</v>
      </c>
      <c r="H104" s="276">
        <v>11904</v>
      </c>
      <c r="I104" s="254">
        <v>2</v>
      </c>
      <c r="J104" s="259">
        <v>2624</v>
      </c>
      <c r="K104" s="254">
        <v>2</v>
      </c>
      <c r="L104" s="276">
        <v>10294</v>
      </c>
      <c r="M104" s="254">
        <v>2</v>
      </c>
      <c r="N104" s="260">
        <v>33524</v>
      </c>
      <c r="O104" s="254">
        <v>2</v>
      </c>
      <c r="P104" s="260">
        <v>70224</v>
      </c>
      <c r="Q104" s="254">
        <v>2</v>
      </c>
      <c r="R104" s="260">
        <v>72324</v>
      </c>
      <c r="S104" s="254">
        <v>2</v>
      </c>
      <c r="T104" s="260">
        <v>152924</v>
      </c>
      <c r="U104" s="254">
        <v>2</v>
      </c>
      <c r="V104" s="274">
        <v>13130</v>
      </c>
      <c r="W104" s="254">
        <v>2</v>
      </c>
      <c r="X104" s="260">
        <v>25224</v>
      </c>
      <c r="Y104" s="254">
        <v>2</v>
      </c>
      <c r="Z104" s="268"/>
      <c r="AA104" s="256">
        <v>99</v>
      </c>
      <c r="AB104" s="261">
        <v>774</v>
      </c>
      <c r="AC104" s="256">
        <v>99</v>
      </c>
      <c r="AD104" s="261">
        <v>1594</v>
      </c>
      <c r="AE104" s="256">
        <v>99</v>
      </c>
      <c r="AF104" s="263">
        <v>507</v>
      </c>
      <c r="AG104" s="256">
        <v>99</v>
      </c>
      <c r="AH104" s="257">
        <v>1936</v>
      </c>
      <c r="AI104" s="256">
        <v>99</v>
      </c>
      <c r="AJ104" s="264">
        <v>5560</v>
      </c>
      <c r="AK104" s="256">
        <v>99</v>
      </c>
      <c r="AL104" s="265">
        <v>7540</v>
      </c>
      <c r="AM104" s="256">
        <v>99</v>
      </c>
    </row>
    <row r="105" spans="1:39" ht="16.5" thickBot="1" x14ac:dyDescent="0.25">
      <c r="A105" s="277">
        <v>1</v>
      </c>
      <c r="B105" s="278">
        <v>1724</v>
      </c>
      <c r="C105" s="277">
        <v>1</v>
      </c>
      <c r="D105" s="279">
        <v>3694</v>
      </c>
      <c r="E105" s="277">
        <v>1</v>
      </c>
      <c r="F105" s="279">
        <v>4940</v>
      </c>
      <c r="G105" s="277">
        <v>1</v>
      </c>
      <c r="H105" s="280">
        <v>12004</v>
      </c>
      <c r="I105" s="277">
        <v>1</v>
      </c>
      <c r="J105" s="279">
        <v>2664</v>
      </c>
      <c r="K105" s="277">
        <v>1</v>
      </c>
      <c r="L105" s="280">
        <v>10394</v>
      </c>
      <c r="M105" s="277">
        <v>1</v>
      </c>
      <c r="N105" s="281">
        <v>34024</v>
      </c>
      <c r="O105" s="277">
        <v>1</v>
      </c>
      <c r="P105" s="281">
        <v>71124</v>
      </c>
      <c r="Q105" s="277">
        <v>1</v>
      </c>
      <c r="R105" s="281">
        <v>72424</v>
      </c>
      <c r="S105" s="277">
        <v>1</v>
      </c>
      <c r="T105" s="281">
        <v>153024</v>
      </c>
      <c r="U105" s="277">
        <v>1</v>
      </c>
      <c r="V105" s="282">
        <v>13140</v>
      </c>
      <c r="W105" s="277">
        <v>1</v>
      </c>
      <c r="X105" s="283">
        <v>25324</v>
      </c>
      <c r="Y105" s="277">
        <v>1</v>
      </c>
      <c r="Z105" s="284">
        <v>221</v>
      </c>
      <c r="AA105" s="285">
        <v>100</v>
      </c>
      <c r="AB105" s="286">
        <v>776</v>
      </c>
      <c r="AC105" s="285">
        <v>100</v>
      </c>
      <c r="AD105" s="286">
        <v>1600</v>
      </c>
      <c r="AE105" s="285">
        <v>100</v>
      </c>
      <c r="AF105" s="287">
        <v>510</v>
      </c>
      <c r="AG105" s="285">
        <v>100</v>
      </c>
      <c r="AH105" s="288">
        <v>1950</v>
      </c>
      <c r="AI105" s="285">
        <v>100</v>
      </c>
      <c r="AJ105" s="289">
        <v>5600</v>
      </c>
      <c r="AK105" s="285">
        <v>100</v>
      </c>
      <c r="AL105" s="290">
        <v>7600</v>
      </c>
      <c r="AM105" s="285">
        <v>100</v>
      </c>
    </row>
    <row r="106" spans="1:39" ht="15.75" x14ac:dyDescent="0.2">
      <c r="B106" s="2" t="s">
        <v>149</v>
      </c>
      <c r="C106" s="2"/>
      <c r="D106" s="2" t="s">
        <v>149</v>
      </c>
      <c r="E106" s="2"/>
      <c r="F106" s="2" t="s">
        <v>149</v>
      </c>
      <c r="G106" s="2"/>
      <c r="H106" s="2" t="s">
        <v>149</v>
      </c>
      <c r="I106" s="2"/>
      <c r="J106" s="2" t="s">
        <v>149</v>
      </c>
      <c r="K106" s="2"/>
      <c r="L106" s="2" t="s">
        <v>149</v>
      </c>
      <c r="M106" s="2"/>
      <c r="N106" s="2" t="s">
        <v>149</v>
      </c>
      <c r="O106" s="2"/>
      <c r="P106" s="2" t="s">
        <v>149</v>
      </c>
      <c r="Q106" s="2"/>
      <c r="R106" s="2" t="s">
        <v>149</v>
      </c>
      <c r="S106" s="2"/>
      <c r="T106" s="2" t="s">
        <v>149</v>
      </c>
      <c r="U106" s="2"/>
      <c r="V106" s="2" t="s">
        <v>149</v>
      </c>
      <c r="W106" s="2"/>
      <c r="X106" s="2" t="s">
        <v>149</v>
      </c>
      <c r="Y106" s="291">
        <v>0</v>
      </c>
      <c r="Z106" s="2" t="s">
        <v>149</v>
      </c>
      <c r="AA106" s="221">
        <v>0</v>
      </c>
      <c r="AB106" s="2" t="s">
        <v>149</v>
      </c>
      <c r="AC106" s="221">
        <v>0</v>
      </c>
      <c r="AD106" s="2" t="s">
        <v>149</v>
      </c>
      <c r="AE106" s="221">
        <v>0</v>
      </c>
      <c r="AF106" s="2" t="s">
        <v>149</v>
      </c>
      <c r="AG106" s="221">
        <v>0</v>
      </c>
      <c r="AH106" s="2" t="s">
        <v>149</v>
      </c>
      <c r="AI106" s="221">
        <v>0</v>
      </c>
      <c r="AJ106" s="2" t="s">
        <v>149</v>
      </c>
      <c r="AK106" s="221">
        <v>0</v>
      </c>
      <c r="AL106" s="2" t="s">
        <v>149</v>
      </c>
      <c r="AM106" s="221">
        <v>0</v>
      </c>
    </row>
    <row r="107" spans="1:39" ht="15.75" x14ac:dyDescent="0.2">
      <c r="B107" s="2" t="s">
        <v>150</v>
      </c>
      <c r="C107" s="2"/>
      <c r="D107" s="2" t="s">
        <v>150</v>
      </c>
      <c r="E107" s="2"/>
      <c r="F107" s="2" t="s">
        <v>150</v>
      </c>
      <c r="G107" s="2"/>
      <c r="H107" s="2" t="s">
        <v>150</v>
      </c>
      <c r="I107" s="2"/>
      <c r="J107" s="2" t="s">
        <v>150</v>
      </c>
      <c r="K107" s="2"/>
      <c r="L107" s="2" t="s">
        <v>150</v>
      </c>
      <c r="M107" s="2"/>
      <c r="N107" s="2" t="s">
        <v>150</v>
      </c>
      <c r="O107" s="2"/>
      <c r="P107" s="2" t="s">
        <v>150</v>
      </c>
      <c r="Q107" s="2"/>
      <c r="R107" s="2" t="s">
        <v>150</v>
      </c>
      <c r="S107" s="2"/>
      <c r="T107" s="2" t="s">
        <v>150</v>
      </c>
      <c r="U107" s="2"/>
      <c r="V107" s="2" t="s">
        <v>150</v>
      </c>
      <c r="W107" s="2"/>
      <c r="X107" s="2" t="s">
        <v>150</v>
      </c>
      <c r="Y107" s="292">
        <v>0</v>
      </c>
      <c r="Z107" s="2" t="s">
        <v>151</v>
      </c>
      <c r="AA107" s="222">
        <v>0</v>
      </c>
      <c r="AB107" s="2" t="s">
        <v>151</v>
      </c>
      <c r="AC107" s="222">
        <v>0</v>
      </c>
      <c r="AD107" s="2" t="s">
        <v>151</v>
      </c>
      <c r="AE107" s="222">
        <v>0</v>
      </c>
      <c r="AF107" s="2" t="s">
        <v>151</v>
      </c>
      <c r="AG107" s="222">
        <v>0</v>
      </c>
      <c r="AH107" s="2" t="s">
        <v>151</v>
      </c>
      <c r="AI107" s="222">
        <v>0</v>
      </c>
      <c r="AJ107" s="2" t="s">
        <v>151</v>
      </c>
      <c r="AK107" s="222">
        <v>0</v>
      </c>
      <c r="AL107" s="2" t="s">
        <v>151</v>
      </c>
      <c r="AM107" s="222">
        <v>0</v>
      </c>
    </row>
    <row r="108" spans="1:39" ht="15.75" x14ac:dyDescent="0.2">
      <c r="B108" s="2" t="s">
        <v>151</v>
      </c>
      <c r="C108" s="2"/>
      <c r="D108" s="2" t="s">
        <v>151</v>
      </c>
      <c r="E108" s="2"/>
      <c r="F108" s="2" t="s">
        <v>151</v>
      </c>
      <c r="G108" s="2"/>
      <c r="H108" s="2" t="s">
        <v>151</v>
      </c>
      <c r="I108" s="2"/>
      <c r="J108" s="2" t="s">
        <v>151</v>
      </c>
      <c r="K108" s="2"/>
      <c r="L108" s="2" t="s">
        <v>151</v>
      </c>
      <c r="M108" s="2"/>
      <c r="N108" s="2" t="s">
        <v>151</v>
      </c>
      <c r="O108" s="2"/>
      <c r="P108" s="2" t="s">
        <v>151</v>
      </c>
      <c r="Q108" s="2"/>
      <c r="R108" s="2" t="s">
        <v>151</v>
      </c>
      <c r="S108" s="2"/>
      <c r="T108" s="2" t="s">
        <v>151</v>
      </c>
      <c r="U108" s="2"/>
      <c r="V108" s="2" t="s">
        <v>151</v>
      </c>
      <c r="W108" s="2"/>
      <c r="X108" s="2" t="s">
        <v>151</v>
      </c>
      <c r="Y108" s="291">
        <v>0</v>
      </c>
      <c r="Z108" s="223" t="s">
        <v>152</v>
      </c>
      <c r="AA108" s="221">
        <v>0</v>
      </c>
      <c r="AB108" s="223" t="s">
        <v>152</v>
      </c>
      <c r="AC108" s="221">
        <v>0</v>
      </c>
      <c r="AD108" s="223" t="s">
        <v>152</v>
      </c>
      <c r="AE108" s="221">
        <v>0</v>
      </c>
      <c r="AF108" s="223" t="s">
        <v>152</v>
      </c>
      <c r="AG108" s="221">
        <v>0</v>
      </c>
      <c r="AH108" s="223" t="s">
        <v>152</v>
      </c>
      <c r="AI108" s="221">
        <v>0</v>
      </c>
      <c r="AJ108" s="223" t="s">
        <v>152</v>
      </c>
      <c r="AK108" s="221">
        <v>0</v>
      </c>
      <c r="AL108" s="223" t="s">
        <v>152</v>
      </c>
      <c r="AM108" s="221">
        <v>0</v>
      </c>
    </row>
    <row r="109" spans="1:39" ht="15.75" x14ac:dyDescent="0.2">
      <c r="B109" s="223" t="s">
        <v>152</v>
      </c>
      <c r="C109" s="223"/>
      <c r="D109" s="223" t="s">
        <v>152</v>
      </c>
      <c r="E109" s="223"/>
      <c r="F109" s="223" t="s">
        <v>152</v>
      </c>
      <c r="G109" s="223"/>
      <c r="H109" s="223" t="s">
        <v>152</v>
      </c>
      <c r="I109" s="223"/>
      <c r="J109" s="223" t="s">
        <v>152</v>
      </c>
      <c r="K109" s="223"/>
      <c r="L109" s="223" t="s">
        <v>152</v>
      </c>
      <c r="M109" s="223"/>
      <c r="N109" s="223" t="s">
        <v>152</v>
      </c>
      <c r="O109" s="223"/>
      <c r="P109" s="223" t="s">
        <v>152</v>
      </c>
      <c r="Q109" s="223"/>
      <c r="R109" s="223" t="s">
        <v>152</v>
      </c>
      <c r="S109" s="223"/>
      <c r="T109" s="223" t="s">
        <v>152</v>
      </c>
      <c r="U109" s="223"/>
      <c r="V109" s="223" t="s">
        <v>152</v>
      </c>
      <c r="W109" s="223"/>
      <c r="X109" s="223" t="s">
        <v>152</v>
      </c>
      <c r="Y109" s="292">
        <v>0</v>
      </c>
      <c r="Z109" s="223"/>
      <c r="AA109" s="222">
        <v>0</v>
      </c>
      <c r="AB109" s="223"/>
      <c r="AC109" s="222">
        <v>0</v>
      </c>
      <c r="AD109" s="223"/>
      <c r="AE109" s="222">
        <v>0</v>
      </c>
      <c r="AF109" s="223"/>
      <c r="AG109" s="222">
        <v>0</v>
      </c>
      <c r="AH109" s="223"/>
      <c r="AI109" s="222">
        <v>0</v>
      </c>
      <c r="AJ109" s="223"/>
      <c r="AK109" s="222">
        <v>0</v>
      </c>
      <c r="AL109" s="223"/>
      <c r="AM109" s="222">
        <v>0</v>
      </c>
    </row>
  </sheetData>
  <mergeCells count="6">
    <mergeCell ref="A1:AM1"/>
    <mergeCell ref="A2:A4"/>
    <mergeCell ref="Y2:Y4"/>
    <mergeCell ref="Z2:AG2"/>
    <mergeCell ref="AH2:AL2"/>
    <mergeCell ref="AM2:AM3"/>
  </mergeCells>
  <conditionalFormatting sqref="A2">
    <cfRule type="duplicateValues" dxfId="81" priority="55"/>
  </conditionalFormatting>
  <conditionalFormatting sqref="AM2">
    <cfRule type="duplicateValues" dxfId="80" priority="54"/>
  </conditionalFormatting>
  <conditionalFormatting sqref="B3:C3">
    <cfRule type="duplicateValues" dxfId="79" priority="53"/>
  </conditionalFormatting>
  <conditionalFormatting sqref="D3:E3">
    <cfRule type="duplicateValues" dxfId="78" priority="52"/>
  </conditionalFormatting>
  <conditionalFormatting sqref="J3:K3">
    <cfRule type="duplicateValues" dxfId="77" priority="51"/>
  </conditionalFormatting>
  <conditionalFormatting sqref="L3:M3">
    <cfRule type="duplicateValues" dxfId="76" priority="50"/>
  </conditionalFormatting>
  <conditionalFormatting sqref="Z3:AA3">
    <cfRule type="duplicateValues" dxfId="75" priority="49"/>
  </conditionalFormatting>
  <conditionalFormatting sqref="AB3:AC3">
    <cfRule type="duplicateValues" dxfId="74" priority="48"/>
  </conditionalFormatting>
  <conditionalFormatting sqref="AD3:AE3">
    <cfRule type="duplicateValues" dxfId="73" priority="47"/>
  </conditionalFormatting>
  <conditionalFormatting sqref="AF3:AG3">
    <cfRule type="duplicateValues" dxfId="72" priority="46"/>
  </conditionalFormatting>
  <conditionalFormatting sqref="AH3:AI3">
    <cfRule type="duplicateValues" dxfId="71" priority="45"/>
  </conditionalFormatting>
  <conditionalFormatting sqref="AJ3:AK3">
    <cfRule type="duplicateValues" dxfId="70" priority="44"/>
  </conditionalFormatting>
  <conditionalFormatting sqref="AL3">
    <cfRule type="duplicateValues" dxfId="69" priority="43"/>
  </conditionalFormatting>
  <conditionalFormatting sqref="N3:O3">
    <cfRule type="duplicateValues" dxfId="68" priority="42"/>
  </conditionalFormatting>
  <conditionalFormatting sqref="P3:Q3">
    <cfRule type="duplicateValues" dxfId="67" priority="41"/>
  </conditionalFormatting>
  <conditionalFormatting sqref="R3:S3">
    <cfRule type="duplicateValues" dxfId="66" priority="40"/>
  </conditionalFormatting>
  <conditionalFormatting sqref="T3:Y3">
    <cfRule type="duplicateValues" dxfId="65" priority="39"/>
  </conditionalFormatting>
  <conditionalFormatting sqref="H3:I3">
    <cfRule type="duplicateValues" dxfId="64" priority="38"/>
  </conditionalFormatting>
  <conditionalFormatting sqref="Y106:Y109 T6:Y105">
    <cfRule type="duplicateValues" dxfId="63" priority="37"/>
  </conditionalFormatting>
  <conditionalFormatting sqref="Y2">
    <cfRule type="duplicateValues" dxfId="62" priority="36"/>
  </conditionalFormatting>
  <conditionalFormatting sqref="V3:W3">
    <cfRule type="duplicateValues" dxfId="61" priority="35"/>
  </conditionalFormatting>
  <conditionalFormatting sqref="X3">
    <cfRule type="duplicateValues" dxfId="60" priority="34"/>
  </conditionalFormatting>
  <conditionalFormatting sqref="F3:G3">
    <cfRule type="duplicateValues" dxfId="59" priority="56"/>
  </conditionalFormatting>
  <conditionalFormatting sqref="A3">
    <cfRule type="duplicateValues" dxfId="58" priority="33"/>
  </conditionalFormatting>
  <conditionalFormatting sqref="AM5">
    <cfRule type="duplicateValues" dxfId="57" priority="32"/>
  </conditionalFormatting>
  <conditionalFormatting sqref="A6:A105 A1:A2">
    <cfRule type="duplicateValues" dxfId="56" priority="57"/>
  </conditionalFormatting>
  <conditionalFormatting sqref="D6:E105">
    <cfRule type="duplicateValues" dxfId="55" priority="58"/>
  </conditionalFormatting>
  <conditionalFormatting sqref="J6:K105">
    <cfRule type="duplicateValues" dxfId="54" priority="59"/>
  </conditionalFormatting>
  <conditionalFormatting sqref="L6:O105">
    <cfRule type="duplicateValues" dxfId="53" priority="60"/>
  </conditionalFormatting>
  <conditionalFormatting sqref="Z6:Z105">
    <cfRule type="duplicateValues" dxfId="52" priority="61"/>
  </conditionalFormatting>
  <conditionalFormatting sqref="AB6:AB105">
    <cfRule type="duplicateValues" dxfId="51" priority="62"/>
  </conditionalFormatting>
  <conditionalFormatting sqref="AD6:AD105">
    <cfRule type="duplicateValues" dxfId="50" priority="63"/>
  </conditionalFormatting>
  <conditionalFormatting sqref="AF6:AF105">
    <cfRule type="duplicateValues" dxfId="49" priority="64"/>
  </conditionalFormatting>
  <conditionalFormatting sqref="AH6:AH105">
    <cfRule type="duplicateValues" dxfId="48" priority="65"/>
  </conditionalFormatting>
  <conditionalFormatting sqref="AJ6:AJ105">
    <cfRule type="duplicateValues" dxfId="47" priority="66"/>
  </conditionalFormatting>
  <conditionalFormatting sqref="AL6:AL105">
    <cfRule type="duplicateValues" dxfId="46" priority="67"/>
  </conditionalFormatting>
  <conditionalFormatting sqref="AM6:AM109">
    <cfRule type="duplicateValues" dxfId="45" priority="68"/>
  </conditionalFormatting>
  <conditionalFormatting sqref="H6:I105">
    <cfRule type="duplicateValues" dxfId="44" priority="69"/>
  </conditionalFormatting>
  <conditionalFormatting sqref="AM6:AM109 AM2">
    <cfRule type="duplicateValues" dxfId="43" priority="70"/>
  </conditionalFormatting>
  <conditionalFormatting sqref="P6:Q105">
    <cfRule type="duplicateValues" dxfId="42" priority="71"/>
  </conditionalFormatting>
  <conditionalFormatting sqref="R6:S105">
    <cfRule type="duplicateValues" dxfId="41" priority="72"/>
  </conditionalFormatting>
  <conditionalFormatting sqref="Y6:Y109 Y2">
    <cfRule type="duplicateValues" dxfId="40" priority="73"/>
  </conditionalFormatting>
  <conditionalFormatting sqref="V6:X105">
    <cfRule type="duplicateValues" dxfId="39" priority="74"/>
  </conditionalFormatting>
  <conditionalFormatting sqref="F6:G105">
    <cfRule type="duplicateValues" dxfId="38" priority="75"/>
  </conditionalFormatting>
  <conditionalFormatting sqref="AB5 AJ5 AL5 AF5 AD5 AH5">
    <cfRule type="duplicateValues" dxfId="37" priority="31"/>
  </conditionalFormatting>
  <conditionalFormatting sqref="Z5">
    <cfRule type="duplicateValues" dxfId="36" priority="30"/>
  </conditionalFormatting>
  <conditionalFormatting sqref="B4:C105">
    <cfRule type="duplicateValues" dxfId="35" priority="76"/>
  </conditionalFormatting>
  <conditionalFormatting sqref="Y5">
    <cfRule type="duplicateValues" dxfId="34" priority="77"/>
  </conditionalFormatting>
  <conditionalFormatting sqref="C6:C105">
    <cfRule type="duplicateValues" dxfId="33" priority="29"/>
  </conditionalFormatting>
  <conditionalFormatting sqref="E6:E105">
    <cfRule type="duplicateValues" dxfId="32" priority="28"/>
  </conditionalFormatting>
  <conditionalFormatting sqref="G6:G105">
    <cfRule type="duplicateValues" dxfId="31" priority="27"/>
  </conditionalFormatting>
  <conditionalFormatting sqref="I6:I105">
    <cfRule type="duplicateValues" dxfId="30" priority="26"/>
  </conditionalFormatting>
  <conditionalFormatting sqref="K6:K105">
    <cfRule type="duplicateValues" dxfId="29" priority="25"/>
  </conditionalFormatting>
  <conditionalFormatting sqref="M6:M105">
    <cfRule type="duplicateValues" dxfId="28" priority="24"/>
  </conditionalFormatting>
  <conditionalFormatting sqref="O6:O105">
    <cfRule type="duplicateValues" dxfId="27" priority="23"/>
  </conditionalFormatting>
  <conditionalFormatting sqref="Q6:Q105">
    <cfRule type="duplicateValues" dxfId="26" priority="22"/>
  </conditionalFormatting>
  <conditionalFormatting sqref="S6:S105">
    <cfRule type="duplicateValues" dxfId="25" priority="21"/>
  </conditionalFormatting>
  <conditionalFormatting sqref="U6:U105">
    <cfRule type="duplicateValues" dxfId="24" priority="20"/>
  </conditionalFormatting>
  <conditionalFormatting sqref="W6:W105">
    <cfRule type="duplicateValues" dxfId="23" priority="19"/>
  </conditionalFormatting>
  <conditionalFormatting sqref="AI5">
    <cfRule type="duplicateValues" dxfId="22" priority="16"/>
  </conditionalFormatting>
  <conditionalFormatting sqref="AI6:AI109">
    <cfRule type="duplicateValues" dxfId="21" priority="17"/>
  </conditionalFormatting>
  <conditionalFormatting sqref="AI6:AI109">
    <cfRule type="duplicateValues" dxfId="20" priority="18"/>
  </conditionalFormatting>
  <conditionalFormatting sqref="AK5">
    <cfRule type="duplicateValues" dxfId="19" priority="13"/>
  </conditionalFormatting>
  <conditionalFormatting sqref="AK6:AK109">
    <cfRule type="duplicateValues" dxfId="18" priority="14"/>
  </conditionalFormatting>
  <conditionalFormatting sqref="AK6:AK109">
    <cfRule type="duplicateValues" dxfId="17" priority="15"/>
  </conditionalFormatting>
  <conditionalFormatting sqref="AE5">
    <cfRule type="duplicateValues" dxfId="16" priority="10"/>
  </conditionalFormatting>
  <conditionalFormatting sqref="AE6:AE109">
    <cfRule type="duplicateValues" dxfId="15" priority="11"/>
  </conditionalFormatting>
  <conditionalFormatting sqref="AE6:AE109">
    <cfRule type="duplicateValues" dxfId="14" priority="12"/>
  </conditionalFormatting>
  <conditionalFormatting sqref="AC5">
    <cfRule type="duplicateValues" dxfId="13" priority="7"/>
  </conditionalFormatting>
  <conditionalFormatting sqref="AC6:AC109">
    <cfRule type="duplicateValues" dxfId="12" priority="8"/>
  </conditionalFormatting>
  <conditionalFormatting sqref="AC6:AC109">
    <cfRule type="duplicateValues" dxfId="11" priority="9"/>
  </conditionalFormatting>
  <conditionalFormatting sqref="AA5">
    <cfRule type="duplicateValues" dxfId="10" priority="4"/>
  </conditionalFormatting>
  <conditionalFormatting sqref="AA6:AA109">
    <cfRule type="duplicateValues" dxfId="9" priority="5"/>
  </conditionalFormatting>
  <conditionalFormatting sqref="AA6:AA109">
    <cfRule type="duplicateValues" dxfId="8" priority="6"/>
  </conditionalFormatting>
  <conditionalFormatting sqref="AG5">
    <cfRule type="duplicateValues" dxfId="7" priority="1"/>
  </conditionalFormatting>
  <conditionalFormatting sqref="AG6:AG109">
    <cfRule type="duplicateValues" dxfId="6" priority="2"/>
  </conditionalFormatting>
  <conditionalFormatting sqref="AG6:AG109">
    <cfRule type="duplicateValues" dxfId="5" priority="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47"/>
  <sheetViews>
    <sheetView view="pageBreakPreview" topLeftCell="E4" zoomScale="75" zoomScaleNormal="100" zoomScaleSheetLayoutView="75" workbookViewId="0">
      <selection activeCell="N58" sqref="N58"/>
    </sheetView>
  </sheetViews>
  <sheetFormatPr defaultRowHeight="12.75" x14ac:dyDescent="0.2"/>
  <cols>
    <col min="1" max="1" width="6.7109375" style="8" customWidth="1"/>
    <col min="2" max="2" width="18.85546875" style="8" hidden="1" customWidth="1"/>
    <col min="3" max="3" width="7.5703125" style="7" customWidth="1"/>
    <col min="4" max="4" width="15.28515625" style="30" customWidth="1"/>
    <col min="5" max="5" width="27" style="30" customWidth="1"/>
    <col min="6" max="6" width="34.5703125" style="7" customWidth="1"/>
    <col min="7" max="7" width="13" style="9" customWidth="1"/>
    <col min="8" max="8" width="6.85546875" style="7" customWidth="1"/>
    <col min="9" max="9" width="10.42578125" style="7" customWidth="1"/>
    <col min="10" max="10" width="5" style="7" customWidth="1"/>
    <col min="11" max="11" width="5.7109375" style="7" customWidth="1"/>
    <col min="12" max="12" width="7.7109375" style="8" customWidth="1"/>
    <col min="13" max="13" width="15.28515625" style="8" customWidth="1"/>
    <col min="14" max="14" width="27" style="10" customWidth="1"/>
    <col min="15" max="15" width="34.42578125" style="34" customWidth="1"/>
    <col min="16" max="16" width="13.140625" style="34" customWidth="1"/>
    <col min="17" max="17" width="7.7109375" style="34" customWidth="1"/>
    <col min="18" max="18" width="6.5703125" style="7" customWidth="1"/>
    <col min="19" max="19" width="7.28515625" style="7" customWidth="1"/>
    <col min="20" max="16384" width="9.140625" style="7"/>
  </cols>
  <sheetData>
    <row r="1" spans="1:19" s="3" customFormat="1" ht="53.25" customHeight="1" x14ac:dyDescent="0.2">
      <c r="A1" s="367" t="str">
        <f>('YARIŞMA BİLGİLERİ'!A2)</f>
        <v>Gençlik ve Spor Bakanlığı
Spor Genel Müdürlüğü
Spor Faaliyetleri Daire Başkanlığı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</row>
    <row r="2" spans="1:19" s="3" customFormat="1" ht="24.75" customHeight="1" x14ac:dyDescent="0.2">
      <c r="A2" s="368" t="str">
        <f>'YARIŞMA BİLGİLERİ'!F19</f>
        <v>TÜRKİYE’NİN EN HIZLISI İL SEÇME YARIŞLARI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</row>
    <row r="3" spans="1:19" s="5" customFormat="1" ht="21.75" customHeight="1" x14ac:dyDescent="0.2">
      <c r="A3" s="369" t="s">
        <v>58</v>
      </c>
      <c r="B3" s="369"/>
      <c r="C3" s="369"/>
      <c r="D3" s="370" t="s">
        <v>858</v>
      </c>
      <c r="E3" s="370"/>
      <c r="F3" s="371"/>
      <c r="G3" s="371"/>
      <c r="H3" s="372"/>
      <c r="I3" s="372"/>
      <c r="J3" s="4"/>
      <c r="K3" s="4"/>
      <c r="L3" s="299"/>
      <c r="M3" s="299"/>
      <c r="N3" s="192"/>
      <c r="O3" s="299"/>
      <c r="P3" s="373"/>
      <c r="Q3" s="373"/>
      <c r="R3" s="373"/>
      <c r="S3" s="373"/>
    </row>
    <row r="4" spans="1:19" s="5" customFormat="1" ht="17.25" customHeight="1" x14ac:dyDescent="0.2">
      <c r="A4" s="382" t="s">
        <v>52</v>
      </c>
      <c r="B4" s="382"/>
      <c r="C4" s="382"/>
      <c r="D4" s="383" t="s">
        <v>860</v>
      </c>
      <c r="E4" s="383"/>
      <c r="F4" s="13"/>
      <c r="G4" s="13"/>
      <c r="H4" s="13"/>
      <c r="I4" s="13"/>
      <c r="J4" s="13"/>
      <c r="K4" s="13"/>
      <c r="L4" s="38"/>
      <c r="M4" s="38"/>
      <c r="N4" s="154"/>
      <c r="O4" s="38" t="s">
        <v>57</v>
      </c>
      <c r="P4" s="374" t="s">
        <v>851</v>
      </c>
      <c r="Q4" s="374"/>
      <c r="R4" s="374"/>
      <c r="S4" s="374"/>
    </row>
    <row r="5" spans="1:19" s="3" customFormat="1" ht="19.5" customHeight="1" x14ac:dyDescent="0.25">
      <c r="A5" s="375" t="s">
        <v>115</v>
      </c>
      <c r="B5" s="375"/>
      <c r="C5" s="375"/>
      <c r="D5" s="375"/>
      <c r="E5" s="375"/>
      <c r="F5" s="375"/>
      <c r="G5" s="375"/>
      <c r="H5" s="375"/>
      <c r="I5" s="152"/>
      <c r="J5" s="121"/>
      <c r="K5" s="375" t="s">
        <v>116</v>
      </c>
      <c r="L5" s="375"/>
      <c r="M5" s="375"/>
      <c r="N5" s="375"/>
      <c r="O5" s="375"/>
      <c r="P5" s="376" t="s">
        <v>117</v>
      </c>
      <c r="Q5" s="376"/>
      <c r="R5" s="377">
        <f ca="1">NOW()</f>
        <v>43576.699346180554</v>
      </c>
      <c r="S5" s="377"/>
    </row>
    <row r="6" spans="1:19" s="6" customFormat="1" ht="30.75" customHeight="1" x14ac:dyDescent="0.2">
      <c r="A6" s="102" t="s">
        <v>126</v>
      </c>
      <c r="B6" s="103"/>
      <c r="C6" s="103"/>
      <c r="D6" s="103"/>
      <c r="E6" s="104"/>
      <c r="F6" s="293" t="s">
        <v>283</v>
      </c>
      <c r="G6" s="380"/>
      <c r="H6" s="380"/>
      <c r="I6" s="381"/>
      <c r="J6" s="384"/>
      <c r="K6" s="387" t="s">
        <v>7</v>
      </c>
      <c r="L6" s="388" t="s">
        <v>48</v>
      </c>
      <c r="M6" s="378" t="s">
        <v>130</v>
      </c>
      <c r="N6" s="379" t="s">
        <v>9</v>
      </c>
      <c r="O6" s="379" t="s">
        <v>108</v>
      </c>
      <c r="P6" s="379" t="s">
        <v>10</v>
      </c>
      <c r="Q6" s="390" t="s">
        <v>19</v>
      </c>
      <c r="R6" s="392" t="s">
        <v>129</v>
      </c>
      <c r="S6" s="390" t="s">
        <v>80</v>
      </c>
    </row>
    <row r="7" spans="1:19" ht="34.5" customHeight="1" x14ac:dyDescent="0.2">
      <c r="A7" s="28" t="s">
        <v>112</v>
      </c>
      <c r="B7" s="25" t="s">
        <v>821</v>
      </c>
      <c r="C7" s="25" t="s">
        <v>48</v>
      </c>
      <c r="D7" s="26" t="s">
        <v>8</v>
      </c>
      <c r="E7" s="27" t="s">
        <v>9</v>
      </c>
      <c r="F7" s="27" t="s">
        <v>108</v>
      </c>
      <c r="G7" s="25" t="s">
        <v>10</v>
      </c>
      <c r="H7" s="25" t="s">
        <v>19</v>
      </c>
      <c r="I7" s="25" t="s">
        <v>129</v>
      </c>
      <c r="J7" s="385"/>
      <c r="K7" s="387"/>
      <c r="L7" s="389"/>
      <c r="M7" s="378"/>
      <c r="N7" s="379"/>
      <c r="O7" s="379"/>
      <c r="P7" s="379"/>
      <c r="Q7" s="391"/>
      <c r="R7" s="393"/>
      <c r="S7" s="391"/>
    </row>
    <row r="8" spans="1:19" s="6" customFormat="1" ht="42.75" customHeight="1" x14ac:dyDescent="0.2">
      <c r="A8" s="110">
        <v>1</v>
      </c>
      <c r="B8" s="111"/>
      <c r="C8" s="112"/>
      <c r="D8" s="298"/>
      <c r="E8" s="114"/>
      <c r="F8" s="114"/>
      <c r="G8" s="37"/>
      <c r="H8" s="115"/>
      <c r="I8" s="153"/>
      <c r="J8" s="385"/>
      <c r="K8" s="110">
        <v>1</v>
      </c>
      <c r="L8" s="112"/>
      <c r="M8" s="113">
        <v>39934</v>
      </c>
      <c r="N8" s="114" t="s">
        <v>839</v>
      </c>
      <c r="O8" s="114" t="s">
        <v>840</v>
      </c>
      <c r="P8" s="37">
        <v>909</v>
      </c>
      <c r="Q8" s="115"/>
      <c r="R8" s="119"/>
      <c r="S8" s="112"/>
    </row>
    <row r="9" spans="1:19" s="6" customFormat="1" ht="42.75" customHeight="1" x14ac:dyDescent="0.2">
      <c r="A9" s="110">
        <v>2</v>
      </c>
      <c r="B9" s="111">
        <v>73222108724</v>
      </c>
      <c r="C9" s="112"/>
      <c r="D9" s="298" t="s">
        <v>822</v>
      </c>
      <c r="E9" s="114" t="s">
        <v>823</v>
      </c>
      <c r="F9" s="114" t="s">
        <v>824</v>
      </c>
      <c r="G9" s="37" t="s">
        <v>149</v>
      </c>
      <c r="H9" s="115"/>
      <c r="I9" s="153"/>
      <c r="J9" s="385"/>
      <c r="K9" s="110">
        <v>1</v>
      </c>
      <c r="L9" s="112"/>
      <c r="M9" s="113">
        <v>39814</v>
      </c>
      <c r="N9" s="114" t="s">
        <v>875</v>
      </c>
      <c r="O9" s="114" t="s">
        <v>863</v>
      </c>
      <c r="P9" s="37">
        <v>909</v>
      </c>
      <c r="Q9" s="115"/>
      <c r="R9" s="119"/>
      <c r="S9" s="112"/>
    </row>
    <row r="10" spans="1:19" s="6" customFormat="1" ht="42.75" customHeight="1" x14ac:dyDescent="0.2">
      <c r="A10" s="110">
        <v>3</v>
      </c>
      <c r="B10" s="111">
        <v>34846067682</v>
      </c>
      <c r="C10" s="112"/>
      <c r="D10" s="298" t="s">
        <v>825</v>
      </c>
      <c r="E10" s="114" t="s">
        <v>826</v>
      </c>
      <c r="F10" s="114" t="s">
        <v>827</v>
      </c>
      <c r="G10" s="37">
        <v>996</v>
      </c>
      <c r="H10" s="115"/>
      <c r="I10" s="153"/>
      <c r="J10" s="385"/>
      <c r="K10" s="110">
        <v>2</v>
      </c>
      <c r="L10" s="112"/>
      <c r="M10" s="113">
        <v>39920</v>
      </c>
      <c r="N10" s="114" t="s">
        <v>838</v>
      </c>
      <c r="O10" s="114" t="s">
        <v>706</v>
      </c>
      <c r="P10" s="37">
        <v>917</v>
      </c>
      <c r="Q10" s="115"/>
      <c r="R10" s="119"/>
      <c r="S10" s="112"/>
    </row>
    <row r="11" spans="1:19" s="6" customFormat="1" ht="42.75" customHeight="1" thickBot="1" x14ac:dyDescent="0.25">
      <c r="A11" s="110">
        <v>4</v>
      </c>
      <c r="B11" s="111">
        <v>25957882578</v>
      </c>
      <c r="C11" s="112"/>
      <c r="D11" s="298" t="s">
        <v>828</v>
      </c>
      <c r="E11" s="114" t="s">
        <v>829</v>
      </c>
      <c r="F11" s="114" t="s">
        <v>716</v>
      </c>
      <c r="G11" s="37">
        <v>944</v>
      </c>
      <c r="H11" s="115"/>
      <c r="I11" s="153"/>
      <c r="J11" s="385"/>
      <c r="K11" s="311">
        <v>3</v>
      </c>
      <c r="L11" s="312"/>
      <c r="M11" s="313" t="s">
        <v>828</v>
      </c>
      <c r="N11" s="314" t="s">
        <v>829</v>
      </c>
      <c r="O11" s="314" t="s">
        <v>716</v>
      </c>
      <c r="P11" s="315">
        <v>944</v>
      </c>
      <c r="Q11" s="115"/>
      <c r="R11" s="119"/>
      <c r="S11" s="112"/>
    </row>
    <row r="12" spans="1:19" s="6" customFormat="1" ht="42.75" customHeight="1" x14ac:dyDescent="0.2">
      <c r="A12" s="110">
        <v>5</v>
      </c>
      <c r="B12" s="300">
        <v>120010000000</v>
      </c>
      <c r="C12" s="112"/>
      <c r="D12" s="298" t="s">
        <v>830</v>
      </c>
      <c r="E12" s="114" t="s">
        <v>831</v>
      </c>
      <c r="F12" s="114" t="s">
        <v>832</v>
      </c>
      <c r="G12" s="37">
        <v>973</v>
      </c>
      <c r="H12" s="115"/>
      <c r="I12" s="153"/>
      <c r="J12" s="385"/>
      <c r="K12" s="301">
        <v>4</v>
      </c>
      <c r="L12" s="302"/>
      <c r="M12" s="303">
        <v>40034</v>
      </c>
      <c r="N12" s="304" t="s">
        <v>841</v>
      </c>
      <c r="O12" s="304" t="s">
        <v>842</v>
      </c>
      <c r="P12" s="305">
        <v>952</v>
      </c>
      <c r="Q12" s="115"/>
      <c r="R12" s="119"/>
      <c r="S12" s="112"/>
    </row>
    <row r="13" spans="1:19" s="6" customFormat="1" ht="42.75" customHeight="1" x14ac:dyDescent="0.2">
      <c r="A13" s="110">
        <v>6</v>
      </c>
      <c r="B13" s="111">
        <v>48283317040</v>
      </c>
      <c r="C13" s="112"/>
      <c r="D13" s="298" t="s">
        <v>833</v>
      </c>
      <c r="E13" s="114" t="s">
        <v>834</v>
      </c>
      <c r="F13" s="114" t="s">
        <v>708</v>
      </c>
      <c r="G13" s="37">
        <v>1024</v>
      </c>
      <c r="H13" s="115"/>
      <c r="I13" s="153"/>
      <c r="J13" s="385"/>
      <c r="K13" s="110">
        <v>5</v>
      </c>
      <c r="L13" s="112"/>
      <c r="M13" s="113">
        <v>40065</v>
      </c>
      <c r="N13" s="114" t="s">
        <v>843</v>
      </c>
      <c r="O13" s="114" t="s">
        <v>708</v>
      </c>
      <c r="P13" s="37">
        <v>953</v>
      </c>
      <c r="Q13" s="115"/>
      <c r="R13" s="119"/>
      <c r="S13" s="112"/>
    </row>
    <row r="14" spans="1:19" s="6" customFormat="1" ht="42.75" customHeight="1" x14ac:dyDescent="0.2">
      <c r="A14" s="110">
        <v>7</v>
      </c>
      <c r="B14" s="111">
        <v>26614860946</v>
      </c>
      <c r="C14" s="112"/>
      <c r="D14" s="298" t="s">
        <v>835</v>
      </c>
      <c r="E14" s="114" t="s">
        <v>836</v>
      </c>
      <c r="F14" s="114" t="s">
        <v>680</v>
      </c>
      <c r="G14" s="37" t="s">
        <v>149</v>
      </c>
      <c r="H14" s="115"/>
      <c r="I14" s="153"/>
      <c r="J14" s="385"/>
      <c r="K14" s="301">
        <v>6</v>
      </c>
      <c r="L14" s="112"/>
      <c r="M14" s="113" t="s">
        <v>830</v>
      </c>
      <c r="N14" s="114" t="s">
        <v>831</v>
      </c>
      <c r="O14" s="114" t="s">
        <v>832</v>
      </c>
      <c r="P14" s="37">
        <v>973</v>
      </c>
      <c r="Q14" s="115"/>
      <c r="R14" s="119"/>
      <c r="S14" s="112"/>
    </row>
    <row r="15" spans="1:19" s="6" customFormat="1" ht="42.75" customHeight="1" x14ac:dyDescent="0.2">
      <c r="A15" s="110">
        <v>8</v>
      </c>
      <c r="B15" s="111"/>
      <c r="C15" s="112" t="str">
        <f>IF(ISERROR(VLOOKUP(B15,'KAYIT LİSTESİ'!$B$4:$H$764,2,0)),"",(VLOOKUP(B15,'KAYIT LİSTESİ'!$B$4:$H$764,2,0)))</f>
        <v/>
      </c>
      <c r="D15" s="298"/>
      <c r="E15" s="114"/>
      <c r="F15" s="114"/>
      <c r="G15" s="37"/>
      <c r="H15" s="115"/>
      <c r="I15" s="153"/>
      <c r="J15" s="385"/>
      <c r="K15" s="110">
        <v>7</v>
      </c>
      <c r="L15" s="112"/>
      <c r="M15" s="113" t="s">
        <v>825</v>
      </c>
      <c r="N15" s="114" t="s">
        <v>826</v>
      </c>
      <c r="O15" s="114" t="s">
        <v>827</v>
      </c>
      <c r="P15" s="37">
        <v>996</v>
      </c>
      <c r="Q15" s="115"/>
      <c r="R15" s="119"/>
      <c r="S15" s="112"/>
    </row>
    <row r="16" spans="1:19" s="6" customFormat="1" ht="42.75" customHeight="1" x14ac:dyDescent="0.2">
      <c r="A16" s="102" t="s">
        <v>11</v>
      </c>
      <c r="B16" s="103"/>
      <c r="C16" s="103"/>
      <c r="D16" s="103"/>
      <c r="E16" s="104"/>
      <c r="F16" s="293" t="s">
        <v>283</v>
      </c>
      <c r="G16" s="380"/>
      <c r="H16" s="380"/>
      <c r="I16" s="381"/>
      <c r="J16" s="385"/>
      <c r="K16" s="301">
        <v>8</v>
      </c>
      <c r="L16" s="112"/>
      <c r="M16" s="113" t="s">
        <v>833</v>
      </c>
      <c r="N16" s="114" t="s">
        <v>834</v>
      </c>
      <c r="O16" s="114" t="s">
        <v>708</v>
      </c>
      <c r="P16" s="37">
        <v>1024</v>
      </c>
      <c r="Q16" s="115"/>
      <c r="R16" s="119"/>
      <c r="S16" s="112"/>
    </row>
    <row r="17" spans="1:19" s="6" customFormat="1" ht="42.75" customHeight="1" x14ac:dyDescent="0.2">
      <c r="A17" s="28" t="s">
        <v>112</v>
      </c>
      <c r="B17" s="25">
        <v>13058489604</v>
      </c>
      <c r="C17" s="25" t="s">
        <v>48</v>
      </c>
      <c r="D17" s="26" t="s">
        <v>8</v>
      </c>
      <c r="E17" s="27" t="s">
        <v>9</v>
      </c>
      <c r="F17" s="27" t="s">
        <v>108</v>
      </c>
      <c r="G17" s="25" t="s">
        <v>10</v>
      </c>
      <c r="H17" s="25" t="s">
        <v>19</v>
      </c>
      <c r="I17" s="25" t="s">
        <v>129</v>
      </c>
      <c r="J17" s="385"/>
      <c r="K17" s="110">
        <v>9</v>
      </c>
      <c r="L17" s="112"/>
      <c r="M17" s="113">
        <v>40108</v>
      </c>
      <c r="N17" s="114" t="s">
        <v>844</v>
      </c>
      <c r="O17" s="114" t="s">
        <v>708</v>
      </c>
      <c r="P17" s="37">
        <v>1087</v>
      </c>
      <c r="Q17" s="115"/>
      <c r="R17" s="119"/>
      <c r="S17" s="112"/>
    </row>
    <row r="18" spans="1:19" s="6" customFormat="1" ht="42.75" customHeight="1" x14ac:dyDescent="0.2">
      <c r="A18" s="110">
        <v>1</v>
      </c>
      <c r="B18" s="111"/>
      <c r="C18" s="112" t="str">
        <f>IF(ISERROR(VLOOKUP(B18,'KAYIT LİSTESİ'!$B$4:$H$764,2,0)),"",(VLOOKUP(B18,'KAYIT LİSTESİ'!$B$4:$H$764,2,0)))</f>
        <v/>
      </c>
      <c r="D18" s="113">
        <v>39814</v>
      </c>
      <c r="E18" s="114" t="s">
        <v>875</v>
      </c>
      <c r="F18" s="114" t="s">
        <v>863</v>
      </c>
      <c r="G18" s="37">
        <v>909</v>
      </c>
      <c r="H18" s="115"/>
      <c r="I18" s="153"/>
      <c r="J18" s="385"/>
      <c r="K18" s="301">
        <v>10</v>
      </c>
      <c r="L18" s="112"/>
      <c r="M18" s="113">
        <v>39920</v>
      </c>
      <c r="N18" s="114" t="s">
        <v>837</v>
      </c>
      <c r="O18" s="114" t="s">
        <v>706</v>
      </c>
      <c r="P18" s="37">
        <v>1088</v>
      </c>
      <c r="Q18" s="115"/>
      <c r="R18" s="119"/>
      <c r="S18" s="112"/>
    </row>
    <row r="19" spans="1:19" s="6" customFormat="1" ht="42.75" customHeight="1" x14ac:dyDescent="0.2">
      <c r="A19" s="110">
        <v>2</v>
      </c>
      <c r="B19" s="111">
        <v>16652370088</v>
      </c>
      <c r="C19" s="112"/>
      <c r="D19" s="113">
        <v>39920</v>
      </c>
      <c r="E19" s="114" t="s">
        <v>837</v>
      </c>
      <c r="F19" s="114" t="s">
        <v>706</v>
      </c>
      <c r="G19" s="37">
        <v>1088</v>
      </c>
      <c r="H19" s="115"/>
      <c r="I19" s="153"/>
      <c r="J19" s="385"/>
      <c r="K19" s="110" t="s">
        <v>113</v>
      </c>
      <c r="L19" s="112"/>
      <c r="M19" s="113" t="s">
        <v>822</v>
      </c>
      <c r="N19" s="114" t="s">
        <v>823</v>
      </c>
      <c r="O19" s="114" t="s">
        <v>824</v>
      </c>
      <c r="P19" s="37" t="s">
        <v>149</v>
      </c>
      <c r="Q19" s="115"/>
      <c r="R19" s="119"/>
      <c r="S19" s="112"/>
    </row>
    <row r="20" spans="1:19" s="6" customFormat="1" ht="42.75" customHeight="1" x14ac:dyDescent="0.2">
      <c r="A20" s="110">
        <v>3</v>
      </c>
      <c r="B20" s="111">
        <v>12353040626</v>
      </c>
      <c r="C20" s="112"/>
      <c r="D20" s="113">
        <v>39920</v>
      </c>
      <c r="E20" s="114" t="s">
        <v>838</v>
      </c>
      <c r="F20" s="114" t="s">
        <v>706</v>
      </c>
      <c r="G20" s="37">
        <v>917</v>
      </c>
      <c r="H20" s="115"/>
      <c r="I20" s="153"/>
      <c r="J20" s="385"/>
      <c r="K20" s="110" t="s">
        <v>113</v>
      </c>
      <c r="L20" s="112"/>
      <c r="M20" s="113" t="s">
        <v>835</v>
      </c>
      <c r="N20" s="114" t="s">
        <v>836</v>
      </c>
      <c r="O20" s="114" t="s">
        <v>680</v>
      </c>
      <c r="P20" s="37" t="s">
        <v>149</v>
      </c>
      <c r="Q20" s="115"/>
      <c r="R20" s="119"/>
      <c r="S20" s="112"/>
    </row>
    <row r="21" spans="1:19" s="6" customFormat="1" ht="42.75" customHeight="1" x14ac:dyDescent="0.2">
      <c r="A21" s="110">
        <v>4</v>
      </c>
      <c r="B21" s="111">
        <v>40681574926</v>
      </c>
      <c r="C21" s="112"/>
      <c r="D21" s="113">
        <v>39934</v>
      </c>
      <c r="E21" s="114" t="s">
        <v>839</v>
      </c>
      <c r="F21" s="114" t="s">
        <v>840</v>
      </c>
      <c r="G21" s="37" t="s">
        <v>149</v>
      </c>
      <c r="H21" s="115"/>
      <c r="I21" s="153"/>
      <c r="J21" s="385"/>
      <c r="K21" s="110" t="s">
        <v>113</v>
      </c>
      <c r="L21" s="112"/>
      <c r="M21" s="113">
        <v>40127</v>
      </c>
      <c r="N21" s="114" t="s">
        <v>845</v>
      </c>
      <c r="O21" s="114" t="s">
        <v>846</v>
      </c>
      <c r="P21" s="37" t="s">
        <v>149</v>
      </c>
      <c r="Q21" s="115"/>
      <c r="R21" s="119"/>
      <c r="S21" s="112"/>
    </row>
    <row r="22" spans="1:19" s="6" customFormat="1" ht="42.75" customHeight="1" x14ac:dyDescent="0.2">
      <c r="A22" s="110">
        <v>5</v>
      </c>
      <c r="B22" s="111">
        <v>56488048126</v>
      </c>
      <c r="C22" s="112"/>
      <c r="D22" s="113">
        <v>40127</v>
      </c>
      <c r="E22" s="114" t="s">
        <v>845</v>
      </c>
      <c r="F22" s="114" t="s">
        <v>846</v>
      </c>
      <c r="G22" s="37" t="s">
        <v>149</v>
      </c>
      <c r="H22" s="115"/>
      <c r="I22" s="153"/>
      <c r="J22" s="385"/>
      <c r="K22" s="110"/>
      <c r="L22" s="112"/>
      <c r="M22" s="113"/>
      <c r="N22" s="114"/>
      <c r="O22" s="114"/>
      <c r="P22" s="37"/>
      <c r="Q22" s="115"/>
      <c r="R22" s="119"/>
      <c r="S22" s="112" t="str">
        <f>IF(ISTEXT(P22)," ",IFERROR(VLOOKUP(SMALL(PUAN!$B$4:$C$112,COUNTIF(PUAN!$B$4:$C$112,"&lt;"&amp;P22)+1),PUAN!$B$4:$C$112,2,0),"    "))</f>
        <v xml:space="preserve">    </v>
      </c>
    </row>
    <row r="23" spans="1:19" s="6" customFormat="1" ht="42.75" customHeight="1" x14ac:dyDescent="0.2">
      <c r="A23" s="110">
        <v>6</v>
      </c>
      <c r="B23" s="111">
        <v>16591295312</v>
      </c>
      <c r="C23" s="112"/>
      <c r="D23" s="113">
        <v>40034</v>
      </c>
      <c r="E23" s="114" t="s">
        <v>841</v>
      </c>
      <c r="F23" s="114" t="s">
        <v>842</v>
      </c>
      <c r="G23" s="37">
        <v>952</v>
      </c>
      <c r="H23" s="115"/>
      <c r="I23" s="153"/>
      <c r="J23" s="385"/>
      <c r="K23" s="110"/>
      <c r="L23" s="112"/>
      <c r="M23" s="113"/>
      <c r="N23" s="114"/>
      <c r="O23" s="114"/>
      <c r="P23" s="37"/>
      <c r="Q23" s="115"/>
      <c r="R23" s="119"/>
      <c r="S23" s="112" t="str">
        <f>IF(ISTEXT(P23)," ",IFERROR(VLOOKUP(SMALL(PUAN!$B$4:$C$112,COUNTIF(PUAN!$B$4:$C$112,"&lt;"&amp;P23)+1),PUAN!$B$4:$C$112,2,0),"    "))</f>
        <v xml:space="preserve">    </v>
      </c>
    </row>
    <row r="24" spans="1:19" s="6" customFormat="1" ht="42.75" customHeight="1" x14ac:dyDescent="0.2">
      <c r="A24" s="110">
        <v>7</v>
      </c>
      <c r="B24" s="111">
        <v>15137436820</v>
      </c>
      <c r="C24" s="112"/>
      <c r="D24" s="113">
        <v>40065</v>
      </c>
      <c r="E24" s="114" t="s">
        <v>843</v>
      </c>
      <c r="F24" s="114" t="s">
        <v>708</v>
      </c>
      <c r="G24" s="37">
        <v>953</v>
      </c>
      <c r="H24" s="115"/>
      <c r="I24" s="153"/>
      <c r="J24" s="385"/>
      <c r="K24" s="110"/>
      <c r="L24" s="112"/>
      <c r="M24" s="113"/>
      <c r="N24" s="114"/>
      <c r="O24" s="114"/>
      <c r="P24" s="37"/>
      <c r="Q24" s="115"/>
      <c r="R24" s="119"/>
      <c r="S24" s="112" t="str">
        <f>IF(ISTEXT(P24)," ",IFERROR(VLOOKUP(SMALL(PUAN!$B$4:$C$112,COUNTIF(PUAN!$B$4:$C$112,"&lt;"&amp;P24)+1),PUAN!$B$4:$C$112,2,0),"    "))</f>
        <v xml:space="preserve">    </v>
      </c>
    </row>
    <row r="25" spans="1:19" s="6" customFormat="1" ht="42.75" customHeight="1" x14ac:dyDescent="0.2">
      <c r="A25" s="110">
        <v>8</v>
      </c>
      <c r="B25" s="111"/>
      <c r="C25" s="112" t="str">
        <f>IF(ISERROR(VLOOKUP(B25,'KAYIT LİSTESİ'!$B$4:$H$764,2,0)),"",(VLOOKUP(B25,'KAYIT LİSTESİ'!$B$4:$H$764,2,0)))</f>
        <v/>
      </c>
      <c r="D25" s="113">
        <v>40108</v>
      </c>
      <c r="E25" s="114" t="s">
        <v>844</v>
      </c>
      <c r="F25" s="114" t="s">
        <v>708</v>
      </c>
      <c r="G25" s="37">
        <v>1087</v>
      </c>
      <c r="H25" s="115"/>
      <c r="I25" s="153"/>
      <c r="J25" s="385"/>
      <c r="K25" s="110"/>
      <c r="L25" s="112"/>
      <c r="M25" s="113"/>
      <c r="N25" s="114"/>
      <c r="O25" s="114"/>
      <c r="P25" s="37"/>
      <c r="Q25" s="115"/>
      <c r="R25" s="119"/>
      <c r="S25" s="112" t="str">
        <f>IF(ISTEXT(P25)," ",IFERROR(VLOOKUP(SMALL(PUAN!$B$4:$C$112,COUNTIF(PUAN!$B$4:$C$112,"&lt;"&amp;P25)+1),PUAN!$B$4:$C$112,2,0),"    "))</f>
        <v xml:space="preserve">    </v>
      </c>
    </row>
    <row r="26" spans="1:19" s="6" customFormat="1" ht="42.75" hidden="1" customHeight="1" x14ac:dyDescent="0.2">
      <c r="A26" s="102" t="s">
        <v>12</v>
      </c>
      <c r="B26" s="103"/>
      <c r="C26" s="103"/>
      <c r="D26" s="103"/>
      <c r="E26" s="104"/>
      <c r="F26" s="293" t="s">
        <v>283</v>
      </c>
      <c r="G26" s="380"/>
      <c r="H26" s="380"/>
      <c r="I26" s="381"/>
      <c r="J26" s="385"/>
      <c r="K26" s="110"/>
      <c r="L26" s="112"/>
      <c r="M26" s="113"/>
      <c r="N26" s="114"/>
      <c r="O26" s="114"/>
      <c r="P26" s="37"/>
      <c r="Q26" s="115"/>
      <c r="R26" s="119"/>
      <c r="S26" s="112"/>
    </row>
    <row r="27" spans="1:19" s="6" customFormat="1" ht="42.75" hidden="1" customHeight="1" x14ac:dyDescent="0.2">
      <c r="A27" s="28" t="s">
        <v>112</v>
      </c>
      <c r="B27" s="25" t="s">
        <v>49</v>
      </c>
      <c r="C27" s="25" t="s">
        <v>48</v>
      </c>
      <c r="D27" s="26" t="s">
        <v>8</v>
      </c>
      <c r="E27" s="27" t="s">
        <v>9</v>
      </c>
      <c r="F27" s="27" t="s">
        <v>108</v>
      </c>
      <c r="G27" s="25" t="s">
        <v>10</v>
      </c>
      <c r="H27" s="25" t="s">
        <v>19</v>
      </c>
      <c r="I27" s="25" t="s">
        <v>129</v>
      </c>
      <c r="J27" s="385"/>
      <c r="K27" s="110"/>
      <c r="L27" s="112"/>
      <c r="M27" s="113"/>
      <c r="N27" s="114"/>
      <c r="O27" s="114"/>
      <c r="P27" s="37"/>
      <c r="Q27" s="115"/>
      <c r="R27" s="119"/>
      <c r="S27" s="112"/>
    </row>
    <row r="28" spans="1:19" s="6" customFormat="1" ht="42.75" hidden="1" customHeight="1" x14ac:dyDescent="0.2">
      <c r="A28" s="110">
        <v>1</v>
      </c>
      <c r="B28" s="111"/>
      <c r="C28" s="112" t="str">
        <f>IF(ISERROR(VLOOKUP(B28,'KAYIT LİSTESİ'!$B$4:$H$764,2,0)),"",(VLOOKUP(B28,'KAYIT LİSTESİ'!$B$4:$H$764,2,0)))</f>
        <v/>
      </c>
      <c r="D28" s="113" t="str">
        <f>IF(ISERROR(VLOOKUP(B28,'KAYIT LİSTESİ'!$B$4:$H$764,4,0)),"",(VLOOKUP(B28,'KAYIT LİSTESİ'!$B$4:$H$764,4,0)))</f>
        <v/>
      </c>
      <c r="E28" s="114" t="str">
        <f>IF(ISERROR(VLOOKUP(B28,'KAYIT LİSTESİ'!$B$4:$H$764,5,0)),"",(VLOOKUP(B28,'KAYIT LİSTESİ'!$B$4:$H$764,5,0)))</f>
        <v/>
      </c>
      <c r="F28" s="114"/>
      <c r="G28" s="37"/>
      <c r="H28" s="115"/>
      <c r="I28" s="153"/>
      <c r="J28" s="385"/>
      <c r="K28" s="110"/>
      <c r="L28" s="112"/>
      <c r="M28" s="113"/>
      <c r="N28" s="114"/>
      <c r="O28" s="114"/>
      <c r="P28" s="37"/>
      <c r="Q28" s="115"/>
      <c r="R28" s="119"/>
      <c r="S28" s="112"/>
    </row>
    <row r="29" spans="1:19" s="6" customFormat="1" ht="42.75" hidden="1" customHeight="1" x14ac:dyDescent="0.2">
      <c r="A29" s="110">
        <v>2</v>
      </c>
      <c r="B29" s="111">
        <v>21053223604</v>
      </c>
      <c r="C29" s="112"/>
      <c r="D29" s="113"/>
      <c r="E29" s="114"/>
      <c r="F29" s="114"/>
      <c r="G29" s="37"/>
      <c r="H29" s="115"/>
      <c r="I29" s="153"/>
      <c r="J29" s="385"/>
      <c r="K29" s="110"/>
      <c r="L29" s="112"/>
      <c r="M29" s="113"/>
      <c r="N29" s="114"/>
      <c r="O29" s="114"/>
      <c r="P29" s="37"/>
      <c r="Q29" s="115"/>
      <c r="R29" s="119"/>
      <c r="S29" s="112"/>
    </row>
    <row r="30" spans="1:19" s="6" customFormat="1" ht="42.75" hidden="1" customHeight="1" x14ac:dyDescent="0.2">
      <c r="A30" s="110">
        <v>3</v>
      </c>
      <c r="B30" s="111">
        <v>27277838778</v>
      </c>
      <c r="C30" s="112"/>
      <c r="D30" s="113"/>
      <c r="E30" s="114"/>
      <c r="F30" s="114"/>
      <c r="G30" s="37"/>
      <c r="H30" s="115"/>
      <c r="I30" s="153"/>
      <c r="J30" s="385"/>
      <c r="K30" s="110"/>
      <c r="L30" s="112"/>
      <c r="M30" s="113"/>
      <c r="N30" s="114"/>
      <c r="O30" s="114"/>
      <c r="P30" s="37"/>
      <c r="Q30" s="115"/>
      <c r="R30" s="119"/>
      <c r="S30" s="112"/>
    </row>
    <row r="31" spans="1:19" s="6" customFormat="1" ht="42.75" hidden="1" customHeight="1" x14ac:dyDescent="0.2">
      <c r="A31" s="110">
        <v>4</v>
      </c>
      <c r="B31" s="111"/>
      <c r="C31" s="112"/>
      <c r="D31" s="113"/>
      <c r="E31" s="114"/>
      <c r="F31" s="114"/>
      <c r="G31" s="37"/>
      <c r="H31" s="115"/>
      <c r="I31" s="153"/>
      <c r="J31" s="385"/>
      <c r="K31" s="110"/>
      <c r="L31" s="112"/>
      <c r="M31" s="113"/>
      <c r="N31" s="114"/>
      <c r="O31" s="114"/>
      <c r="P31" s="37"/>
      <c r="Q31" s="115"/>
      <c r="R31" s="119"/>
      <c r="S31" s="112"/>
    </row>
    <row r="32" spans="1:19" s="6" customFormat="1" ht="42.75" hidden="1" customHeight="1" x14ac:dyDescent="0.2">
      <c r="A32" s="110">
        <v>5</v>
      </c>
      <c r="B32" s="111"/>
      <c r="C32" s="112"/>
      <c r="D32" s="113"/>
      <c r="E32" s="114"/>
      <c r="F32" s="114"/>
      <c r="G32" s="37"/>
      <c r="H32" s="115"/>
      <c r="I32" s="153"/>
      <c r="J32" s="385"/>
      <c r="K32" s="110"/>
      <c r="L32" s="112"/>
      <c r="M32" s="113"/>
      <c r="N32" s="114"/>
      <c r="O32" s="114"/>
      <c r="P32" s="37"/>
      <c r="Q32" s="115"/>
      <c r="R32" s="119"/>
      <c r="S32" s="112"/>
    </row>
    <row r="33" spans="1:19" s="6" customFormat="1" ht="42.75" hidden="1" customHeight="1" x14ac:dyDescent="0.2">
      <c r="A33" s="110">
        <v>6</v>
      </c>
      <c r="B33" s="111"/>
      <c r="C33" s="112"/>
      <c r="D33" s="113"/>
      <c r="E33" s="114"/>
      <c r="F33" s="114"/>
      <c r="G33" s="37"/>
      <c r="H33" s="115"/>
      <c r="I33" s="153"/>
      <c r="J33" s="385"/>
      <c r="K33" s="110"/>
      <c r="L33" s="112"/>
      <c r="M33" s="113"/>
      <c r="N33" s="114"/>
      <c r="O33" s="114"/>
      <c r="P33" s="37"/>
      <c r="Q33" s="115"/>
      <c r="R33" s="119"/>
      <c r="S33" s="112"/>
    </row>
    <row r="34" spans="1:19" s="6" customFormat="1" ht="42.75" hidden="1" customHeight="1" x14ac:dyDescent="0.2">
      <c r="A34" s="110">
        <v>7</v>
      </c>
      <c r="B34" s="111"/>
      <c r="C34" s="112"/>
      <c r="D34" s="113"/>
      <c r="E34" s="114"/>
      <c r="F34" s="114"/>
      <c r="G34" s="37"/>
      <c r="H34" s="115"/>
      <c r="I34" s="153"/>
      <c r="J34" s="385"/>
      <c r="K34" s="110"/>
      <c r="L34" s="112"/>
      <c r="M34" s="113"/>
      <c r="N34" s="114"/>
      <c r="O34" s="114"/>
      <c r="P34" s="37"/>
      <c r="Q34" s="115"/>
      <c r="R34" s="119"/>
      <c r="S34" s="112"/>
    </row>
    <row r="35" spans="1:19" s="6" customFormat="1" ht="42.75" hidden="1" customHeight="1" x14ac:dyDescent="0.2">
      <c r="A35" s="110">
        <v>8</v>
      </c>
      <c r="B35" s="111"/>
      <c r="C35" s="112"/>
      <c r="D35" s="113"/>
      <c r="E35" s="114"/>
      <c r="F35" s="114"/>
      <c r="G35" s="37"/>
      <c r="H35" s="115"/>
      <c r="I35" s="153"/>
      <c r="J35" s="385"/>
      <c r="K35" s="110"/>
      <c r="L35" s="112"/>
      <c r="M35" s="113"/>
      <c r="N35" s="114"/>
      <c r="O35" s="114"/>
      <c r="P35" s="37"/>
      <c r="Q35" s="115"/>
      <c r="R35" s="119"/>
      <c r="S35" s="112"/>
    </row>
    <row r="36" spans="1:19" s="6" customFormat="1" ht="42.75" hidden="1" customHeight="1" x14ac:dyDescent="0.2">
      <c r="A36" s="102" t="s">
        <v>709</v>
      </c>
      <c r="B36" s="103"/>
      <c r="C36" s="103"/>
      <c r="D36" s="103"/>
      <c r="E36" s="104"/>
      <c r="F36" s="293" t="s">
        <v>283</v>
      </c>
      <c r="G36" s="380"/>
      <c r="H36" s="380"/>
      <c r="I36" s="381"/>
      <c r="J36" s="385"/>
      <c r="K36" s="110"/>
      <c r="L36" s="116"/>
      <c r="M36" s="113"/>
      <c r="N36" s="117"/>
      <c r="O36" s="118"/>
      <c r="P36" s="37"/>
      <c r="Q36" s="37"/>
      <c r="R36" s="119"/>
      <c r="S36" s="112" t="str">
        <f>IF(ISTEXT(P36)," ",IFERROR(VLOOKUP(SMALL(PUAN!$B$4:$C$112,COUNTIF(PUAN!$B$4:$C$112,"&lt;"&amp;P36)+1),PUAN!$B$4:$C$112,2,0),"    "))</f>
        <v xml:space="preserve">    </v>
      </c>
    </row>
    <row r="37" spans="1:19" s="6" customFormat="1" ht="42.75" hidden="1" customHeight="1" x14ac:dyDescent="0.2">
      <c r="A37" s="28" t="s">
        <v>112</v>
      </c>
      <c r="B37" s="25" t="s">
        <v>49</v>
      </c>
      <c r="C37" s="25" t="s">
        <v>48</v>
      </c>
      <c r="D37" s="26" t="s">
        <v>8</v>
      </c>
      <c r="E37" s="27" t="s">
        <v>9</v>
      </c>
      <c r="F37" s="27" t="s">
        <v>108</v>
      </c>
      <c r="G37" s="25" t="s">
        <v>10</v>
      </c>
      <c r="H37" s="25" t="s">
        <v>19</v>
      </c>
      <c r="I37" s="25" t="s">
        <v>129</v>
      </c>
      <c r="J37" s="385"/>
      <c r="K37" s="110"/>
      <c r="L37" s="116"/>
      <c r="M37" s="113"/>
      <c r="N37" s="117"/>
      <c r="O37" s="118"/>
      <c r="P37" s="37"/>
      <c r="Q37" s="37"/>
      <c r="R37" s="119"/>
      <c r="S37" s="112" t="str">
        <f>IF(ISTEXT(P37)," ",IFERROR(VLOOKUP(SMALL(PUAN!$B$4:$C$112,COUNTIF(PUAN!$B$4:$C$112,"&lt;"&amp;P37)+1),PUAN!$B$4:$C$112,2,0),"    "))</f>
        <v xml:space="preserve">    </v>
      </c>
    </row>
    <row r="38" spans="1:19" s="6" customFormat="1" ht="42.75" hidden="1" customHeight="1" x14ac:dyDescent="0.2">
      <c r="A38" s="110">
        <v>1</v>
      </c>
      <c r="B38" s="111"/>
      <c r="C38" s="112" t="str">
        <f>IF(ISERROR(VLOOKUP(B38,'KAYIT LİSTESİ'!$B$4:$H$764,2,0)),"",(VLOOKUP(B38,'KAYIT LİSTESİ'!$B$4:$H$764,2,0)))</f>
        <v/>
      </c>
      <c r="D38" s="113" t="str">
        <f>IF(ISERROR(VLOOKUP(B38,'KAYIT LİSTESİ'!$B$4:$H$764,4,0)),"",(VLOOKUP(B38,'KAYIT LİSTESİ'!$B$4:$H$764,4,0)))</f>
        <v/>
      </c>
      <c r="E38" s="114" t="str">
        <f>IF(ISERROR(VLOOKUP(B38,'KAYIT LİSTESİ'!$B$4:$H$764,5,0)),"",(VLOOKUP(B38,'KAYIT LİSTESİ'!$B$4:$H$764,5,0)))</f>
        <v/>
      </c>
      <c r="F38" s="114"/>
      <c r="G38" s="37"/>
      <c r="H38" s="115"/>
      <c r="I38" s="153"/>
      <c r="J38" s="385"/>
      <c r="K38" s="110"/>
      <c r="L38" s="116"/>
      <c r="M38" s="113"/>
      <c r="N38" s="117"/>
      <c r="O38" s="118"/>
      <c r="P38" s="37"/>
      <c r="Q38" s="37"/>
      <c r="R38" s="119"/>
      <c r="S38" s="112" t="str">
        <f>IF(ISTEXT(P38)," ",IFERROR(VLOOKUP(SMALL(PUAN!$B$4:$C$112,COUNTIF(PUAN!$B$4:$C$112,"&lt;"&amp;P38)+1),PUAN!$B$4:$C$112,2,0),"    "))</f>
        <v xml:space="preserve">    </v>
      </c>
    </row>
    <row r="39" spans="1:19" s="6" customFormat="1" ht="42.75" hidden="1" customHeight="1" x14ac:dyDescent="0.2">
      <c r="A39" s="110">
        <v>2</v>
      </c>
      <c r="B39" s="111"/>
      <c r="C39" s="112"/>
      <c r="D39" s="113"/>
      <c r="E39" s="114"/>
      <c r="F39" s="114"/>
      <c r="G39" s="37"/>
      <c r="H39" s="115"/>
      <c r="I39" s="153"/>
      <c r="J39" s="385"/>
      <c r="K39" s="110"/>
      <c r="L39" s="116"/>
      <c r="M39" s="113"/>
      <c r="N39" s="117"/>
      <c r="O39" s="118"/>
      <c r="P39" s="37"/>
      <c r="Q39" s="37"/>
      <c r="R39" s="119"/>
      <c r="S39" s="112" t="str">
        <f>IF(ISTEXT(P39)," ",IFERROR(VLOOKUP(SMALL(PUAN!$B$4:$C$112,COUNTIF(PUAN!$B$4:$C$112,"&lt;"&amp;P39)+1),PUAN!$B$4:$C$112,2,0),"    "))</f>
        <v xml:space="preserve">    </v>
      </c>
    </row>
    <row r="40" spans="1:19" s="6" customFormat="1" ht="42.75" hidden="1" customHeight="1" x14ac:dyDescent="0.2">
      <c r="A40" s="110">
        <v>3</v>
      </c>
      <c r="B40" s="111"/>
      <c r="C40" s="112"/>
      <c r="D40" s="113"/>
      <c r="E40" s="114"/>
      <c r="F40" s="114"/>
      <c r="G40" s="37"/>
      <c r="H40" s="115"/>
      <c r="I40" s="153"/>
      <c r="J40" s="385"/>
      <c r="K40" s="110"/>
      <c r="L40" s="116"/>
      <c r="M40" s="113"/>
      <c r="N40" s="117"/>
      <c r="O40" s="118"/>
      <c r="P40" s="37"/>
      <c r="Q40" s="37"/>
      <c r="R40" s="119"/>
      <c r="S40" s="112" t="str">
        <f>IF(ISTEXT(P40)," ",IFERROR(VLOOKUP(SMALL(PUAN!$B$4:$C$112,COUNTIF(PUAN!$B$4:$C$112,"&lt;"&amp;P40)+1),PUAN!$B$4:$C$112,2,0),"    "))</f>
        <v xml:space="preserve">    </v>
      </c>
    </row>
    <row r="41" spans="1:19" s="6" customFormat="1" ht="42.75" hidden="1" customHeight="1" x14ac:dyDescent="0.2">
      <c r="A41" s="110">
        <v>4</v>
      </c>
      <c r="B41" s="111"/>
      <c r="C41" s="112" t="str">
        <f>IF(ISERROR(VLOOKUP(B41,'KAYIT LİSTESİ'!$B$4:$H$764,2,0)),"",(VLOOKUP(B41,'KAYIT LİSTESİ'!$B$4:$H$764,2,0)))</f>
        <v/>
      </c>
      <c r="D41" s="113" t="str">
        <f>IF(ISERROR(VLOOKUP(B41,'KAYIT LİSTESİ'!$B$4:$H$764,4,0)),"",(VLOOKUP(B41,'KAYIT LİSTESİ'!$B$4:$H$764,4,0)))</f>
        <v/>
      </c>
      <c r="E41" s="114" t="str">
        <f>IF(ISERROR(VLOOKUP(B41,'KAYIT LİSTESİ'!$B$4:$H$764,5,0)),"",(VLOOKUP(B41,'KAYIT LİSTESİ'!$B$4:$H$764,5,0)))</f>
        <v/>
      </c>
      <c r="F41" s="114"/>
      <c r="G41" s="37"/>
      <c r="H41" s="115"/>
      <c r="I41" s="153"/>
      <c r="J41" s="385"/>
      <c r="K41" s="110"/>
      <c r="L41" s="116"/>
      <c r="M41" s="113"/>
      <c r="N41" s="117"/>
      <c r="O41" s="118"/>
      <c r="P41" s="37"/>
      <c r="Q41" s="37"/>
      <c r="R41" s="119"/>
      <c r="S41" s="112" t="str">
        <f>IF(ISTEXT(P41)," ",IFERROR(VLOOKUP(SMALL(PUAN!$B$4:$C$112,COUNTIF(PUAN!$B$4:$C$112,"&lt;"&amp;P41)+1),PUAN!$B$4:$C$112,2,0),"    "))</f>
        <v xml:space="preserve">    </v>
      </c>
    </row>
    <row r="42" spans="1:19" s="6" customFormat="1" ht="42.75" hidden="1" customHeight="1" x14ac:dyDescent="0.2">
      <c r="A42" s="110">
        <v>5</v>
      </c>
      <c r="B42" s="111"/>
      <c r="C42" s="112" t="str">
        <f>IF(ISERROR(VLOOKUP(B42,'KAYIT LİSTESİ'!$B$4:$H$764,2,0)),"",(VLOOKUP(B42,'KAYIT LİSTESİ'!$B$4:$H$764,2,0)))</f>
        <v/>
      </c>
      <c r="D42" s="113" t="str">
        <f>IF(ISERROR(VLOOKUP(B42,'KAYIT LİSTESİ'!$B$4:$H$764,4,0)),"",(VLOOKUP(B42,'KAYIT LİSTESİ'!$B$4:$H$764,4,0)))</f>
        <v/>
      </c>
      <c r="E42" s="114" t="str">
        <f>IF(ISERROR(VLOOKUP(B42,'KAYIT LİSTESİ'!$B$4:$H$764,5,0)),"",(VLOOKUP(B42,'KAYIT LİSTESİ'!$B$4:$H$764,5,0)))</f>
        <v/>
      </c>
      <c r="F42" s="114"/>
      <c r="G42" s="37"/>
      <c r="H42" s="115"/>
      <c r="I42" s="153"/>
      <c r="J42" s="385"/>
      <c r="K42" s="110"/>
      <c r="L42" s="116"/>
      <c r="M42" s="113"/>
      <c r="N42" s="117"/>
      <c r="O42" s="118"/>
      <c r="P42" s="37"/>
      <c r="Q42" s="37"/>
      <c r="R42" s="119"/>
      <c r="S42" s="112" t="str">
        <f>IF(ISTEXT(P42)," ",IFERROR(VLOOKUP(SMALL(PUAN!$B$4:$C$112,COUNTIF(PUAN!$B$4:$C$112,"&lt;"&amp;P42)+1),PUAN!$B$4:$C$112,2,0),"    "))</f>
        <v xml:space="preserve">    </v>
      </c>
    </row>
    <row r="43" spans="1:19" s="6" customFormat="1" ht="42.75" hidden="1" customHeight="1" x14ac:dyDescent="0.2">
      <c r="A43" s="110">
        <v>6</v>
      </c>
      <c r="B43" s="111"/>
      <c r="C43" s="112" t="str">
        <f>IF(ISERROR(VLOOKUP(B43,'KAYIT LİSTESİ'!$B$4:$H$764,2,0)),"",(VLOOKUP(B43,'KAYIT LİSTESİ'!$B$4:$H$764,2,0)))</f>
        <v/>
      </c>
      <c r="D43" s="113" t="str">
        <f>IF(ISERROR(VLOOKUP(B43,'KAYIT LİSTESİ'!$B$4:$H$764,4,0)),"",(VLOOKUP(B43,'KAYIT LİSTESİ'!$B$4:$H$764,4,0)))</f>
        <v/>
      </c>
      <c r="E43" s="114" t="str">
        <f>IF(ISERROR(VLOOKUP(B43,'KAYIT LİSTESİ'!$B$4:$H$764,5,0)),"",(VLOOKUP(B43,'KAYIT LİSTESİ'!$B$4:$H$764,5,0)))</f>
        <v/>
      </c>
      <c r="F43" s="114" t="str">
        <f>IF(ISERROR(VLOOKUP(B43,'KAYIT LİSTESİ'!$B$4:$H$764,6,0)),"",(VLOOKUP(B43,'KAYIT LİSTESİ'!$B$4:$H$764,6,0)))</f>
        <v/>
      </c>
      <c r="G43" s="37"/>
      <c r="H43" s="115"/>
      <c r="I43" s="153"/>
      <c r="J43" s="385"/>
      <c r="K43" s="110"/>
      <c r="L43" s="116"/>
      <c r="M43" s="113"/>
      <c r="N43" s="117"/>
      <c r="O43" s="118"/>
      <c r="P43" s="37"/>
      <c r="Q43" s="37"/>
      <c r="R43" s="119"/>
      <c r="S43" s="112" t="str">
        <f>IF(ISTEXT(P43)," ",IFERROR(VLOOKUP(SMALL(PUAN!$B$4:$C$112,COUNTIF(PUAN!$B$4:$C$112,"&lt;"&amp;P43)+1),PUAN!$B$4:$C$112,2,0),"    "))</f>
        <v xml:space="preserve">    </v>
      </c>
    </row>
    <row r="44" spans="1:19" s="6" customFormat="1" ht="42.75" hidden="1" customHeight="1" x14ac:dyDescent="0.2">
      <c r="A44" s="110">
        <v>7</v>
      </c>
      <c r="B44" s="111"/>
      <c r="C44" s="112" t="str">
        <f>IF(ISERROR(VLOOKUP(B44,'KAYIT LİSTESİ'!$B$4:$H$764,2,0)),"",(VLOOKUP(B44,'KAYIT LİSTESİ'!$B$4:$H$764,2,0)))</f>
        <v/>
      </c>
      <c r="D44" s="113" t="str">
        <f>IF(ISERROR(VLOOKUP(B44,'KAYIT LİSTESİ'!$B$4:$H$764,4,0)),"",(VLOOKUP(B44,'KAYIT LİSTESİ'!$B$4:$H$764,4,0)))</f>
        <v/>
      </c>
      <c r="E44" s="114" t="str">
        <f>IF(ISERROR(VLOOKUP(B44,'KAYIT LİSTESİ'!$B$4:$H$764,5,0)),"",(VLOOKUP(B44,'KAYIT LİSTESİ'!$B$4:$H$764,5,0)))</f>
        <v/>
      </c>
      <c r="F44" s="114" t="str">
        <f>IF(ISERROR(VLOOKUP(B44,'KAYIT LİSTESİ'!$B$4:$H$764,6,0)),"",(VLOOKUP(B44,'KAYIT LİSTESİ'!$B$4:$H$764,6,0)))</f>
        <v/>
      </c>
      <c r="G44" s="37"/>
      <c r="H44" s="115"/>
      <c r="I44" s="153"/>
      <c r="J44" s="385"/>
      <c r="K44" s="110"/>
      <c r="L44" s="116"/>
      <c r="M44" s="113"/>
      <c r="N44" s="117"/>
      <c r="O44" s="118"/>
      <c r="P44" s="37"/>
      <c r="Q44" s="37"/>
      <c r="R44" s="119"/>
      <c r="S44" s="112" t="str">
        <f>IF(ISTEXT(P44)," ",IFERROR(VLOOKUP(SMALL(PUAN!$B$4:$C$112,COUNTIF(PUAN!$B$4:$C$112,"&lt;"&amp;P44)+1),PUAN!$B$4:$C$112,2,0),"    "))</f>
        <v xml:space="preserve">    </v>
      </c>
    </row>
    <row r="45" spans="1:19" s="6" customFormat="1" ht="42.75" hidden="1" customHeight="1" x14ac:dyDescent="0.2">
      <c r="A45" s="110">
        <v>8</v>
      </c>
      <c r="B45" s="111"/>
      <c r="C45" s="112" t="str">
        <f>IF(ISERROR(VLOOKUP(B45,'KAYIT LİSTESİ'!$B$4:$H$764,2,0)),"",(VLOOKUP(B45,'KAYIT LİSTESİ'!$B$4:$H$764,2,0)))</f>
        <v/>
      </c>
      <c r="D45" s="113" t="str">
        <f>IF(ISERROR(VLOOKUP(B45,'KAYIT LİSTESİ'!$B$4:$H$764,4,0)),"",(VLOOKUP(B45,'KAYIT LİSTESİ'!$B$4:$H$764,4,0)))</f>
        <v/>
      </c>
      <c r="E45" s="114" t="str">
        <f>IF(ISERROR(VLOOKUP(B45,'KAYIT LİSTESİ'!$B$4:$H$764,5,0)),"",(VLOOKUP(B45,'KAYIT LİSTESİ'!$B$4:$H$764,5,0)))</f>
        <v/>
      </c>
      <c r="F45" s="114" t="str">
        <f>IF(ISERROR(VLOOKUP(B45,'KAYIT LİSTESİ'!$B$4:$H$764,6,0)),"",(VLOOKUP(B45,'KAYIT LİSTESİ'!$B$4:$H$764,6,0)))</f>
        <v/>
      </c>
      <c r="G45" s="37"/>
      <c r="H45" s="115"/>
      <c r="I45" s="153"/>
      <c r="J45" s="386"/>
      <c r="K45" s="110"/>
      <c r="L45" s="116"/>
      <c r="M45" s="113"/>
      <c r="N45" s="117"/>
      <c r="O45" s="118"/>
      <c r="P45" s="37"/>
      <c r="Q45" s="37"/>
      <c r="R45" s="119"/>
      <c r="S45" s="112" t="str">
        <f>IF(ISTEXT(P45)," ",IFERROR(VLOOKUP(SMALL(PUAN!$B$4:$C$112,COUNTIF(PUAN!$B$4:$C$112,"&lt;"&amp;P45)+1),PUAN!$B$4:$C$112,2,0),"    "))</f>
        <v xml:space="preserve">    </v>
      </c>
    </row>
    <row r="46" spans="1:19" ht="13.5" customHeight="1" x14ac:dyDescent="0.2">
      <c r="A46" s="15"/>
      <c r="B46" s="15"/>
      <c r="C46" s="16"/>
      <c r="D46" s="35"/>
      <c r="E46" s="17"/>
      <c r="F46" s="18"/>
      <c r="G46" s="19"/>
      <c r="L46" s="20"/>
      <c r="M46" s="21"/>
      <c r="N46" s="22"/>
      <c r="O46" s="31"/>
      <c r="P46" s="31"/>
      <c r="Q46" s="31"/>
      <c r="R46" s="23"/>
    </row>
    <row r="47" spans="1:19" ht="14.25" customHeight="1" x14ac:dyDescent="0.2">
      <c r="A47" s="11" t="s">
        <v>13</v>
      </c>
      <c r="B47" s="11"/>
      <c r="C47" s="11"/>
      <c r="D47" s="36"/>
      <c r="E47" s="29" t="s">
        <v>0</v>
      </c>
      <c r="F47" s="24" t="s">
        <v>1</v>
      </c>
      <c r="G47" s="8"/>
      <c r="H47" s="12" t="s">
        <v>2</v>
      </c>
      <c r="I47" s="12"/>
      <c r="J47" s="12"/>
      <c r="K47" s="12"/>
      <c r="L47" s="12"/>
      <c r="M47" s="12"/>
      <c r="O47" s="32" t="s">
        <v>3</v>
      </c>
      <c r="P47" s="33" t="s">
        <v>3</v>
      </c>
      <c r="Q47" s="33"/>
      <c r="R47" s="8" t="s">
        <v>3</v>
      </c>
    </row>
  </sheetData>
  <sortState ref="M8:P21">
    <sortCondition ref="P8:P21"/>
  </sortState>
  <mergeCells count="28">
    <mergeCell ref="O6:O7"/>
    <mergeCell ref="P6:P7"/>
    <mergeCell ref="Q6:Q7"/>
    <mergeCell ref="R6:R7"/>
    <mergeCell ref="S6:S7"/>
    <mergeCell ref="M6:M7"/>
    <mergeCell ref="N6:N7"/>
    <mergeCell ref="G26:I26"/>
    <mergeCell ref="G36:I36"/>
    <mergeCell ref="A4:C4"/>
    <mergeCell ref="D4:E4"/>
    <mergeCell ref="G16:I16"/>
    <mergeCell ref="G6:I6"/>
    <mergeCell ref="J6:J45"/>
    <mergeCell ref="K6:K7"/>
    <mergeCell ref="L6:L7"/>
    <mergeCell ref="P4:S4"/>
    <mergeCell ref="A5:H5"/>
    <mergeCell ref="K5:O5"/>
    <mergeCell ref="P5:Q5"/>
    <mergeCell ref="R5:S5"/>
    <mergeCell ref="A1:S1"/>
    <mergeCell ref="A2:S2"/>
    <mergeCell ref="A3:C3"/>
    <mergeCell ref="D3:E3"/>
    <mergeCell ref="F3:G3"/>
    <mergeCell ref="H3:I3"/>
    <mergeCell ref="P3:S3"/>
  </mergeCells>
  <hyperlinks>
    <hyperlink ref="D3" location="'YARIŞMA PROGRAMI'!C7" display="100 m. Engelli"/>
  </hyperlinks>
  <printOptions horizontalCentered="1"/>
  <pageMargins left="0.27559055118110237" right="0.19685039370078741" top="0.53" bottom="0.35433070866141736" header="0.39370078740157483" footer="0.27559055118110237"/>
  <pageSetup paperSize="9" scale="40" fitToHeight="0" orientation="portrait" r:id="rId1"/>
  <headerFooter alignWithMargins="0"/>
  <colBreaks count="1" manualBreakCount="1">
    <brk id="17" max="4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7"/>
  <sheetViews>
    <sheetView view="pageBreakPreview" topLeftCell="E1" zoomScale="75" zoomScaleNormal="100" zoomScaleSheetLayoutView="75" workbookViewId="0">
      <selection activeCell="I11" sqref="I11"/>
    </sheetView>
  </sheetViews>
  <sheetFormatPr defaultRowHeight="12.75" x14ac:dyDescent="0.2"/>
  <cols>
    <col min="1" max="1" width="6.7109375" style="8" customWidth="1"/>
    <col min="2" max="2" width="18.85546875" style="8" hidden="1" customWidth="1"/>
    <col min="3" max="3" width="7.5703125" style="7" customWidth="1"/>
    <col min="4" max="4" width="15.28515625" style="30" customWidth="1"/>
    <col min="5" max="5" width="27" style="30" customWidth="1"/>
    <col min="6" max="6" width="34.5703125" style="7" customWidth="1"/>
    <col min="7" max="7" width="13" style="9" customWidth="1"/>
    <col min="8" max="8" width="6.85546875" style="7" customWidth="1"/>
    <col min="9" max="9" width="10.42578125" style="7" customWidth="1"/>
    <col min="10" max="10" width="5" style="7" customWidth="1"/>
    <col min="11" max="11" width="5.7109375" style="7" customWidth="1"/>
    <col min="12" max="12" width="7.7109375" style="8" customWidth="1"/>
    <col min="13" max="13" width="15.28515625" style="8" customWidth="1"/>
    <col min="14" max="14" width="27" style="10" customWidth="1"/>
    <col min="15" max="15" width="34.42578125" style="34" customWidth="1"/>
    <col min="16" max="16" width="13.140625" style="34" customWidth="1"/>
    <col min="17" max="17" width="7.7109375" style="34" customWidth="1"/>
    <col min="18" max="18" width="6.5703125" style="7" customWidth="1"/>
    <col min="19" max="19" width="7.28515625" style="7" customWidth="1"/>
    <col min="20" max="16384" width="9.140625" style="7"/>
  </cols>
  <sheetData>
    <row r="1" spans="1:19" s="3" customFormat="1" ht="53.25" customHeight="1" x14ac:dyDescent="0.2">
      <c r="A1" s="367" t="str">
        <f>('YARIŞMA BİLGİLERİ'!A2)</f>
        <v>Gençlik ve Spor Bakanlığı
Spor Genel Müdürlüğü
Spor Faaliyetleri Daire Başkanlığı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</row>
    <row r="2" spans="1:19" s="3" customFormat="1" ht="24.75" customHeight="1" x14ac:dyDescent="0.2">
      <c r="A2" s="368" t="str">
        <f>'YARIŞMA BİLGİLERİ'!F19</f>
        <v>TÜRKİYE’NİN EN HIZLISI İL SEÇME YARIŞLARI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</row>
    <row r="3" spans="1:19" s="5" customFormat="1" ht="21.75" customHeight="1" x14ac:dyDescent="0.2">
      <c r="A3" s="369" t="s">
        <v>58</v>
      </c>
      <c r="B3" s="369"/>
      <c r="C3" s="369"/>
      <c r="D3" s="370" t="s">
        <v>858</v>
      </c>
      <c r="E3" s="370"/>
      <c r="F3" s="371"/>
      <c r="G3" s="371"/>
      <c r="H3" s="372"/>
      <c r="I3" s="372"/>
      <c r="J3" s="4"/>
      <c r="K3" s="4"/>
      <c r="L3" s="299"/>
      <c r="M3" s="299"/>
      <c r="N3" s="192"/>
      <c r="O3" s="299"/>
      <c r="P3" s="373"/>
      <c r="Q3" s="373"/>
      <c r="R3" s="373"/>
      <c r="S3" s="373"/>
    </row>
    <row r="4" spans="1:19" s="5" customFormat="1" ht="17.25" customHeight="1" x14ac:dyDescent="0.2">
      <c r="A4" s="382" t="s">
        <v>52</v>
      </c>
      <c r="B4" s="382"/>
      <c r="C4" s="382"/>
      <c r="D4" s="383" t="s">
        <v>859</v>
      </c>
      <c r="E4" s="383"/>
      <c r="F4" s="13"/>
      <c r="G4" s="13"/>
      <c r="H4" s="13"/>
      <c r="I4" s="13"/>
      <c r="J4" s="13"/>
      <c r="K4" s="13"/>
      <c r="L4" s="38"/>
      <c r="M4" s="38"/>
      <c r="N4" s="154"/>
      <c r="O4" s="38" t="s">
        <v>57</v>
      </c>
      <c r="P4" s="374" t="s">
        <v>852</v>
      </c>
      <c r="Q4" s="374"/>
      <c r="R4" s="374"/>
      <c r="S4" s="374"/>
    </row>
    <row r="5" spans="1:19" s="3" customFormat="1" ht="19.5" customHeight="1" x14ac:dyDescent="0.25">
      <c r="A5" s="375" t="s">
        <v>115</v>
      </c>
      <c r="B5" s="375"/>
      <c r="C5" s="375"/>
      <c r="D5" s="375"/>
      <c r="E5" s="375"/>
      <c r="F5" s="375"/>
      <c r="G5" s="375"/>
      <c r="H5" s="375"/>
      <c r="I5" s="152"/>
      <c r="J5" s="121"/>
      <c r="K5" s="375" t="s">
        <v>116</v>
      </c>
      <c r="L5" s="375"/>
      <c r="M5" s="375"/>
      <c r="N5" s="375"/>
      <c r="O5" s="375"/>
      <c r="P5" s="376" t="s">
        <v>117</v>
      </c>
      <c r="Q5" s="376"/>
      <c r="R5" s="377">
        <f ca="1">NOW()</f>
        <v>43576.699346180554</v>
      </c>
      <c r="S5" s="377"/>
    </row>
    <row r="6" spans="1:19" s="6" customFormat="1" ht="30.75" customHeight="1" x14ac:dyDescent="0.2">
      <c r="A6" s="102" t="s">
        <v>126</v>
      </c>
      <c r="B6" s="103"/>
      <c r="C6" s="103"/>
      <c r="D6" s="103"/>
      <c r="E6" s="104"/>
      <c r="F6" s="293" t="s">
        <v>283</v>
      </c>
      <c r="G6" s="380"/>
      <c r="H6" s="380"/>
      <c r="I6" s="381"/>
      <c r="J6" s="384"/>
      <c r="K6" s="387" t="s">
        <v>7</v>
      </c>
      <c r="L6" s="388" t="s">
        <v>48</v>
      </c>
      <c r="M6" s="378" t="s">
        <v>130</v>
      </c>
      <c r="N6" s="379" t="s">
        <v>9</v>
      </c>
      <c r="O6" s="379" t="s">
        <v>108</v>
      </c>
      <c r="P6" s="379" t="s">
        <v>10</v>
      </c>
      <c r="Q6" s="390" t="s">
        <v>19</v>
      </c>
      <c r="R6" s="392" t="s">
        <v>129</v>
      </c>
      <c r="S6" s="390" t="s">
        <v>80</v>
      </c>
    </row>
    <row r="7" spans="1:19" ht="34.5" customHeight="1" x14ac:dyDescent="0.2">
      <c r="A7" s="28" t="s">
        <v>112</v>
      </c>
      <c r="B7" s="25" t="s">
        <v>821</v>
      </c>
      <c r="C7" s="25" t="s">
        <v>48</v>
      </c>
      <c r="D7" s="26" t="s">
        <v>8</v>
      </c>
      <c r="E7" s="27" t="s">
        <v>9</v>
      </c>
      <c r="F7" s="27" t="s">
        <v>108</v>
      </c>
      <c r="G7" s="25" t="s">
        <v>10</v>
      </c>
      <c r="H7" s="25" t="s">
        <v>19</v>
      </c>
      <c r="I7" s="25" t="s">
        <v>129</v>
      </c>
      <c r="J7" s="385"/>
      <c r="K7" s="387"/>
      <c r="L7" s="389"/>
      <c r="M7" s="378"/>
      <c r="N7" s="379"/>
      <c r="O7" s="379"/>
      <c r="P7" s="379"/>
      <c r="Q7" s="391"/>
      <c r="R7" s="393"/>
      <c r="S7" s="391"/>
    </row>
    <row r="8" spans="1:19" s="6" customFormat="1" ht="42.75" customHeight="1" x14ac:dyDescent="0.2">
      <c r="A8" s="110">
        <v>1</v>
      </c>
      <c r="B8" s="111"/>
      <c r="C8" s="112"/>
      <c r="D8" s="298"/>
      <c r="E8" s="114"/>
      <c r="F8" s="114"/>
      <c r="G8" s="37"/>
      <c r="H8" s="115"/>
      <c r="I8" s="153"/>
      <c r="J8" s="385"/>
      <c r="K8" s="110">
        <v>1</v>
      </c>
      <c r="L8" s="112"/>
      <c r="M8" s="113" t="s">
        <v>794</v>
      </c>
      <c r="N8" s="114" t="s">
        <v>795</v>
      </c>
      <c r="O8" s="114" t="s">
        <v>708</v>
      </c>
      <c r="P8" s="37">
        <v>911</v>
      </c>
      <c r="Q8" s="115"/>
      <c r="R8" s="119"/>
      <c r="S8" s="112"/>
    </row>
    <row r="9" spans="1:19" s="6" customFormat="1" ht="42.75" customHeight="1" x14ac:dyDescent="0.2">
      <c r="A9" s="110">
        <v>2</v>
      </c>
      <c r="B9" s="111">
        <v>18833297450</v>
      </c>
      <c r="C9" s="112"/>
      <c r="D9" s="298" t="s">
        <v>788</v>
      </c>
      <c r="E9" s="114" t="s">
        <v>789</v>
      </c>
      <c r="F9" s="114" t="s">
        <v>773</v>
      </c>
      <c r="G9" s="37">
        <v>993</v>
      </c>
      <c r="H9" s="115"/>
      <c r="I9" s="153"/>
      <c r="J9" s="385"/>
      <c r="K9" s="110">
        <v>1</v>
      </c>
      <c r="L9" s="112"/>
      <c r="M9" s="113">
        <v>39561</v>
      </c>
      <c r="N9" s="114" t="s">
        <v>805</v>
      </c>
      <c r="O9" s="114" t="s">
        <v>680</v>
      </c>
      <c r="P9" s="37">
        <v>911</v>
      </c>
      <c r="Q9" s="115"/>
      <c r="R9" s="119"/>
      <c r="S9" s="112"/>
    </row>
    <row r="10" spans="1:19" s="6" customFormat="1" ht="42.75" customHeight="1" x14ac:dyDescent="0.2">
      <c r="A10" s="110">
        <v>3</v>
      </c>
      <c r="B10" s="111">
        <v>12011540352</v>
      </c>
      <c r="C10" s="112"/>
      <c r="D10" s="298" t="s">
        <v>790</v>
      </c>
      <c r="E10" s="114" t="s">
        <v>791</v>
      </c>
      <c r="F10" s="114" t="s">
        <v>729</v>
      </c>
      <c r="G10" s="37" t="s">
        <v>149</v>
      </c>
      <c r="H10" s="115"/>
      <c r="I10" s="153"/>
      <c r="J10" s="385"/>
      <c r="K10" s="110">
        <v>1</v>
      </c>
      <c r="L10" s="112"/>
      <c r="M10" s="113">
        <v>39754</v>
      </c>
      <c r="N10" s="114" t="s">
        <v>819</v>
      </c>
      <c r="O10" s="114" t="s">
        <v>760</v>
      </c>
      <c r="P10" s="37">
        <v>911</v>
      </c>
      <c r="Q10" s="115"/>
      <c r="R10" s="119"/>
      <c r="S10" s="112"/>
    </row>
    <row r="11" spans="1:19" s="6" customFormat="1" ht="42.75" customHeight="1" x14ac:dyDescent="0.2">
      <c r="A11" s="110">
        <v>4</v>
      </c>
      <c r="B11" s="111">
        <v>12710520716</v>
      </c>
      <c r="C11" s="112"/>
      <c r="D11" s="298" t="s">
        <v>792</v>
      </c>
      <c r="E11" s="114" t="s">
        <v>793</v>
      </c>
      <c r="F11" s="114" t="s">
        <v>760</v>
      </c>
      <c r="G11" s="37">
        <v>1013</v>
      </c>
      <c r="H11" s="115"/>
      <c r="I11" s="153"/>
      <c r="J11" s="385"/>
      <c r="K11" s="110">
        <v>2</v>
      </c>
      <c r="L11" s="112"/>
      <c r="M11" s="113">
        <v>39646</v>
      </c>
      <c r="N11" s="114" t="s">
        <v>813</v>
      </c>
      <c r="O11" s="114" t="s">
        <v>684</v>
      </c>
      <c r="P11" s="37">
        <v>924</v>
      </c>
      <c r="Q11" s="115"/>
      <c r="R11" s="119"/>
      <c r="S11" s="112"/>
    </row>
    <row r="12" spans="1:19" s="6" customFormat="1" ht="42.75" customHeight="1" thickBot="1" x14ac:dyDescent="0.25">
      <c r="A12" s="110">
        <v>5</v>
      </c>
      <c r="B12" s="111">
        <v>12677522686</v>
      </c>
      <c r="C12" s="112"/>
      <c r="D12" s="298" t="s">
        <v>794</v>
      </c>
      <c r="E12" s="114" t="s">
        <v>795</v>
      </c>
      <c r="F12" s="114" t="s">
        <v>708</v>
      </c>
      <c r="G12" s="37">
        <v>911</v>
      </c>
      <c r="H12" s="115"/>
      <c r="I12" s="153"/>
      <c r="J12" s="385"/>
      <c r="K12" s="306">
        <v>3</v>
      </c>
      <c r="L12" s="307"/>
      <c r="M12" s="308" t="s">
        <v>798</v>
      </c>
      <c r="N12" s="309" t="s">
        <v>799</v>
      </c>
      <c r="O12" s="309" t="s">
        <v>800</v>
      </c>
      <c r="P12" s="310">
        <v>943</v>
      </c>
      <c r="Q12" s="115"/>
      <c r="R12" s="119"/>
      <c r="S12" s="112"/>
    </row>
    <row r="13" spans="1:19" s="6" customFormat="1" ht="42.75" customHeight="1" x14ac:dyDescent="0.2">
      <c r="A13" s="110">
        <v>6</v>
      </c>
      <c r="B13" s="111">
        <v>15947215486</v>
      </c>
      <c r="C13" s="112"/>
      <c r="D13" s="298" t="s">
        <v>796</v>
      </c>
      <c r="E13" s="114" t="s">
        <v>797</v>
      </c>
      <c r="F13" s="114" t="s">
        <v>684</v>
      </c>
      <c r="G13" s="37">
        <v>964</v>
      </c>
      <c r="H13" s="115"/>
      <c r="I13" s="153"/>
      <c r="J13" s="385"/>
      <c r="K13" s="301">
        <v>4</v>
      </c>
      <c r="L13" s="302"/>
      <c r="M13" s="303">
        <v>39612</v>
      </c>
      <c r="N13" s="304" t="s">
        <v>808</v>
      </c>
      <c r="O13" s="304" t="s">
        <v>716</v>
      </c>
      <c r="P13" s="305">
        <v>943</v>
      </c>
      <c r="Q13" s="115"/>
      <c r="R13" s="119"/>
      <c r="S13" s="112"/>
    </row>
    <row r="14" spans="1:19" s="6" customFormat="1" ht="42.75" customHeight="1" x14ac:dyDescent="0.2">
      <c r="A14" s="110">
        <v>7</v>
      </c>
      <c r="B14" s="111">
        <v>19364279304</v>
      </c>
      <c r="C14" s="112"/>
      <c r="D14" s="298" t="s">
        <v>798</v>
      </c>
      <c r="E14" s="114" t="s">
        <v>799</v>
      </c>
      <c r="F14" s="114" t="s">
        <v>800</v>
      </c>
      <c r="G14" s="37">
        <v>943</v>
      </c>
      <c r="H14" s="115"/>
      <c r="I14" s="153"/>
      <c r="J14" s="385"/>
      <c r="K14" s="110">
        <v>5</v>
      </c>
      <c r="L14" s="112"/>
      <c r="M14" s="113">
        <v>39738</v>
      </c>
      <c r="N14" s="114" t="s">
        <v>816</v>
      </c>
      <c r="O14" s="114" t="s">
        <v>817</v>
      </c>
      <c r="P14" s="37">
        <v>952</v>
      </c>
      <c r="Q14" s="115"/>
      <c r="R14" s="119"/>
      <c r="S14" s="112"/>
    </row>
    <row r="15" spans="1:19" s="6" customFormat="1" ht="42.75" customHeight="1" x14ac:dyDescent="0.2">
      <c r="A15" s="110">
        <v>8</v>
      </c>
      <c r="B15" s="111"/>
      <c r="C15" s="112" t="str">
        <f>IF(ISERROR(VLOOKUP(B15,'KAYIT LİSTESİ'!$B$4:$H$764,2,0)),"",(VLOOKUP(B15,'KAYIT LİSTESİ'!$B$4:$H$764,2,0)))</f>
        <v/>
      </c>
      <c r="D15" s="298"/>
      <c r="E15" s="114"/>
      <c r="F15" s="114"/>
      <c r="G15" s="37"/>
      <c r="H15" s="115"/>
      <c r="I15" s="153"/>
      <c r="J15" s="385"/>
      <c r="K15" s="110">
        <v>6</v>
      </c>
      <c r="L15" s="112"/>
      <c r="M15" s="113">
        <v>39545</v>
      </c>
      <c r="N15" s="114" t="s">
        <v>802</v>
      </c>
      <c r="O15" s="114" t="s">
        <v>803</v>
      </c>
      <c r="P15" s="37">
        <v>953</v>
      </c>
      <c r="Q15" s="115"/>
      <c r="R15" s="119"/>
      <c r="S15" s="112"/>
    </row>
    <row r="16" spans="1:19" s="6" customFormat="1" ht="42.75" customHeight="1" x14ac:dyDescent="0.2">
      <c r="A16" s="102" t="s">
        <v>11</v>
      </c>
      <c r="B16" s="103"/>
      <c r="C16" s="103"/>
      <c r="D16" s="103"/>
      <c r="E16" s="104"/>
      <c r="F16" s="293" t="s">
        <v>283</v>
      </c>
      <c r="G16" s="380"/>
      <c r="H16" s="380"/>
      <c r="I16" s="381"/>
      <c r="J16" s="385"/>
      <c r="K16" s="110">
        <v>7</v>
      </c>
      <c r="L16" s="112"/>
      <c r="M16" s="113" t="s">
        <v>796</v>
      </c>
      <c r="N16" s="114" t="s">
        <v>797</v>
      </c>
      <c r="O16" s="114" t="s">
        <v>684</v>
      </c>
      <c r="P16" s="37">
        <v>964</v>
      </c>
      <c r="Q16" s="115"/>
      <c r="R16" s="119"/>
      <c r="S16" s="112"/>
    </row>
    <row r="17" spans="1:19" s="6" customFormat="1" ht="42.75" customHeight="1" x14ac:dyDescent="0.2">
      <c r="A17" s="28" t="s">
        <v>112</v>
      </c>
      <c r="B17" s="25">
        <v>13058489604</v>
      </c>
      <c r="C17" s="25" t="s">
        <v>48</v>
      </c>
      <c r="D17" s="26" t="s">
        <v>8</v>
      </c>
      <c r="E17" s="27" t="s">
        <v>9</v>
      </c>
      <c r="F17" s="27" t="s">
        <v>108</v>
      </c>
      <c r="G17" s="25" t="s">
        <v>10</v>
      </c>
      <c r="H17" s="25" t="s">
        <v>19</v>
      </c>
      <c r="I17" s="25" t="s">
        <v>129</v>
      </c>
      <c r="J17" s="385"/>
      <c r="K17" s="110">
        <v>8</v>
      </c>
      <c r="L17" s="112"/>
      <c r="M17" s="113">
        <v>39642</v>
      </c>
      <c r="N17" s="114" t="s">
        <v>811</v>
      </c>
      <c r="O17" s="114" t="s">
        <v>773</v>
      </c>
      <c r="P17" s="37">
        <v>973</v>
      </c>
      <c r="Q17" s="115"/>
      <c r="R17" s="119"/>
      <c r="S17" s="112"/>
    </row>
    <row r="18" spans="1:19" s="6" customFormat="1" ht="42.75" customHeight="1" x14ac:dyDescent="0.2">
      <c r="A18" s="110">
        <v>1</v>
      </c>
      <c r="B18" s="111"/>
      <c r="C18" s="112" t="str">
        <f>IF(ISERROR(VLOOKUP(B18,'KAYIT LİSTESİ'!$B$4:$H$764,2,0)),"",(VLOOKUP(B18,'KAYIT LİSTESİ'!$B$4:$H$764,2,0)))</f>
        <v/>
      </c>
      <c r="D18" s="113" t="str">
        <f>IF(ISERROR(VLOOKUP(B18,'KAYIT LİSTESİ'!$B$4:$H$764,4,0)),"",(VLOOKUP(B18,'KAYIT LİSTESİ'!$B$4:$H$764,4,0)))</f>
        <v/>
      </c>
      <c r="E18" s="114" t="str">
        <f>IF(ISERROR(VLOOKUP(B18,'KAYIT LİSTESİ'!$B$4:$H$764,5,0)),"",(VLOOKUP(B18,'KAYIT LİSTESİ'!$B$4:$H$764,5,0)))</f>
        <v/>
      </c>
      <c r="F18" s="114"/>
      <c r="G18" s="37"/>
      <c r="H18" s="115"/>
      <c r="I18" s="153"/>
      <c r="J18" s="385"/>
      <c r="K18" s="110">
        <v>9</v>
      </c>
      <c r="L18" s="112"/>
      <c r="M18" s="113">
        <v>39733</v>
      </c>
      <c r="N18" s="114" t="s">
        <v>815</v>
      </c>
      <c r="O18" s="114" t="s">
        <v>684</v>
      </c>
      <c r="P18" s="37">
        <v>983</v>
      </c>
      <c r="Q18" s="115"/>
      <c r="R18" s="119"/>
      <c r="S18" s="112"/>
    </row>
    <row r="19" spans="1:19" s="6" customFormat="1" ht="42.75" customHeight="1" x14ac:dyDescent="0.2">
      <c r="A19" s="110">
        <v>2</v>
      </c>
      <c r="B19" s="111">
        <v>26054059832</v>
      </c>
      <c r="C19" s="112"/>
      <c r="D19" s="113">
        <v>39539</v>
      </c>
      <c r="E19" s="114" t="s">
        <v>801</v>
      </c>
      <c r="F19" s="114" t="s">
        <v>708</v>
      </c>
      <c r="G19" s="37" t="s">
        <v>149</v>
      </c>
      <c r="H19" s="115"/>
      <c r="I19" s="153"/>
      <c r="J19" s="385"/>
      <c r="K19" s="110">
        <v>10</v>
      </c>
      <c r="L19" s="112"/>
      <c r="M19" s="113">
        <v>39588</v>
      </c>
      <c r="N19" s="114" t="s">
        <v>807</v>
      </c>
      <c r="O19" s="114" t="s">
        <v>684</v>
      </c>
      <c r="P19" s="37">
        <v>984</v>
      </c>
      <c r="Q19" s="115"/>
      <c r="R19" s="119"/>
      <c r="S19" s="112"/>
    </row>
    <row r="20" spans="1:19" s="6" customFormat="1" ht="42.75" customHeight="1" x14ac:dyDescent="0.2">
      <c r="A20" s="110">
        <v>3</v>
      </c>
      <c r="B20" s="111">
        <v>32170868432</v>
      </c>
      <c r="C20" s="112"/>
      <c r="D20" s="113">
        <v>39545</v>
      </c>
      <c r="E20" s="114" t="s">
        <v>802</v>
      </c>
      <c r="F20" s="114" t="s">
        <v>803</v>
      </c>
      <c r="G20" s="37">
        <v>953</v>
      </c>
      <c r="H20" s="115"/>
      <c r="I20" s="153"/>
      <c r="J20" s="385"/>
      <c r="K20" s="110">
        <v>11</v>
      </c>
      <c r="L20" s="112"/>
      <c r="M20" s="113" t="s">
        <v>788</v>
      </c>
      <c r="N20" s="114" t="s">
        <v>789</v>
      </c>
      <c r="O20" s="114" t="s">
        <v>773</v>
      </c>
      <c r="P20" s="37">
        <v>993</v>
      </c>
      <c r="Q20" s="115"/>
      <c r="R20" s="119"/>
      <c r="S20" s="112"/>
    </row>
    <row r="21" spans="1:19" s="6" customFormat="1" ht="42.75" customHeight="1" x14ac:dyDescent="0.2">
      <c r="A21" s="110">
        <v>4</v>
      </c>
      <c r="B21" s="111">
        <v>53461088544</v>
      </c>
      <c r="C21" s="112"/>
      <c r="D21" s="113">
        <v>39561</v>
      </c>
      <c r="E21" s="114" t="s">
        <v>804</v>
      </c>
      <c r="F21" s="114" t="s">
        <v>729</v>
      </c>
      <c r="G21" s="37">
        <v>1081</v>
      </c>
      <c r="H21" s="115"/>
      <c r="I21" s="153"/>
      <c r="J21" s="385"/>
      <c r="K21" s="110">
        <v>12</v>
      </c>
      <c r="L21" s="112"/>
      <c r="M21" s="113">
        <v>39564</v>
      </c>
      <c r="N21" s="114" t="s">
        <v>806</v>
      </c>
      <c r="O21" s="114" t="s">
        <v>684</v>
      </c>
      <c r="P21" s="37">
        <v>1012</v>
      </c>
      <c r="Q21" s="115"/>
      <c r="R21" s="119"/>
      <c r="S21" s="112"/>
    </row>
    <row r="22" spans="1:19" s="6" customFormat="1" ht="42.75" customHeight="1" x14ac:dyDescent="0.2">
      <c r="A22" s="110">
        <v>5</v>
      </c>
      <c r="B22" s="111">
        <v>38404724406</v>
      </c>
      <c r="C22" s="112"/>
      <c r="D22" s="113">
        <v>39561</v>
      </c>
      <c r="E22" s="114" t="s">
        <v>805</v>
      </c>
      <c r="F22" s="114" t="s">
        <v>680</v>
      </c>
      <c r="G22" s="37">
        <v>911</v>
      </c>
      <c r="H22" s="115"/>
      <c r="I22" s="153"/>
      <c r="J22" s="385"/>
      <c r="K22" s="110">
        <v>13</v>
      </c>
      <c r="L22" s="112"/>
      <c r="M22" s="113" t="s">
        <v>792</v>
      </c>
      <c r="N22" s="114" t="s">
        <v>793</v>
      </c>
      <c r="O22" s="114" t="s">
        <v>760</v>
      </c>
      <c r="P22" s="37">
        <v>1013</v>
      </c>
      <c r="Q22" s="115"/>
      <c r="R22" s="119"/>
      <c r="S22" s="112"/>
    </row>
    <row r="23" spans="1:19" s="6" customFormat="1" ht="42.75" customHeight="1" x14ac:dyDescent="0.2">
      <c r="A23" s="110">
        <v>6</v>
      </c>
      <c r="B23" s="111">
        <v>55435476166</v>
      </c>
      <c r="C23" s="112"/>
      <c r="D23" s="113">
        <v>39564</v>
      </c>
      <c r="E23" s="114" t="s">
        <v>806</v>
      </c>
      <c r="F23" s="114" t="s">
        <v>684</v>
      </c>
      <c r="G23" s="37">
        <v>1012</v>
      </c>
      <c r="H23" s="115"/>
      <c r="I23" s="153"/>
      <c r="J23" s="385"/>
      <c r="K23" s="110">
        <v>14</v>
      </c>
      <c r="L23" s="112"/>
      <c r="M23" s="113">
        <v>39758</v>
      </c>
      <c r="N23" s="114" t="s">
        <v>820</v>
      </c>
      <c r="O23" s="114" t="s">
        <v>708</v>
      </c>
      <c r="P23" s="37">
        <v>1013</v>
      </c>
      <c r="Q23" s="115"/>
      <c r="R23" s="119"/>
      <c r="S23" s="112"/>
    </row>
    <row r="24" spans="1:19" s="6" customFormat="1" ht="42.75" customHeight="1" x14ac:dyDescent="0.2">
      <c r="A24" s="110">
        <v>7</v>
      </c>
      <c r="B24" s="111">
        <v>32875834640</v>
      </c>
      <c r="C24" s="112"/>
      <c r="D24" s="113">
        <v>39588</v>
      </c>
      <c r="E24" s="114" t="s">
        <v>807</v>
      </c>
      <c r="F24" s="114" t="s">
        <v>684</v>
      </c>
      <c r="G24" s="37">
        <v>984</v>
      </c>
      <c r="H24" s="115"/>
      <c r="I24" s="153"/>
      <c r="J24" s="385"/>
      <c r="K24" s="110">
        <v>15</v>
      </c>
      <c r="L24" s="112"/>
      <c r="M24" s="113">
        <v>39623</v>
      </c>
      <c r="N24" s="114" t="s">
        <v>810</v>
      </c>
      <c r="O24" s="114" t="s">
        <v>708</v>
      </c>
      <c r="P24" s="37">
        <v>1025</v>
      </c>
      <c r="Q24" s="115"/>
      <c r="R24" s="119"/>
      <c r="S24" s="112"/>
    </row>
    <row r="25" spans="1:19" s="6" customFormat="1" ht="42.75" customHeight="1" x14ac:dyDescent="0.2">
      <c r="A25" s="110">
        <v>8</v>
      </c>
      <c r="B25" s="111"/>
      <c r="C25" s="112" t="str">
        <f>IF(ISERROR(VLOOKUP(B25,'KAYIT LİSTESİ'!$B$4:$H$764,2,0)),"",(VLOOKUP(B25,'KAYIT LİSTESİ'!$B$4:$H$764,2,0)))</f>
        <v/>
      </c>
      <c r="D25" s="113" t="str">
        <f>IF(ISERROR(VLOOKUP(B25,'KAYIT LİSTESİ'!$B$4:$H$764,4,0)),"",(VLOOKUP(B25,'KAYIT LİSTESİ'!$B$4:$H$764,4,0)))</f>
        <v/>
      </c>
      <c r="E25" s="114" t="str">
        <f>IF(ISERROR(VLOOKUP(B25,'KAYIT LİSTESİ'!$B$4:$H$764,5,0)),"",(VLOOKUP(B25,'KAYIT LİSTESİ'!$B$4:$H$764,5,0)))</f>
        <v/>
      </c>
      <c r="F25" s="114" t="str">
        <f>IF(ISERROR(VLOOKUP(B25,'KAYIT LİSTESİ'!$B$4:$H$764,6,0)),"",(VLOOKUP(B25,'KAYIT LİSTESİ'!$B$4:$H$764,6,0)))</f>
        <v/>
      </c>
      <c r="G25" s="37"/>
      <c r="H25" s="115"/>
      <c r="I25" s="153"/>
      <c r="J25" s="385"/>
      <c r="K25" s="110">
        <v>16</v>
      </c>
      <c r="L25" s="112"/>
      <c r="M25" s="113">
        <v>39748</v>
      </c>
      <c r="N25" s="114" t="s">
        <v>818</v>
      </c>
      <c r="O25" s="114" t="s">
        <v>729</v>
      </c>
      <c r="P25" s="37">
        <v>1034</v>
      </c>
      <c r="Q25" s="115"/>
      <c r="R25" s="119"/>
      <c r="S25" s="112"/>
    </row>
    <row r="26" spans="1:19" s="6" customFormat="1" ht="42.75" customHeight="1" x14ac:dyDescent="0.2">
      <c r="A26" s="102" t="s">
        <v>12</v>
      </c>
      <c r="B26" s="103"/>
      <c r="C26" s="103"/>
      <c r="D26" s="103"/>
      <c r="E26" s="104"/>
      <c r="F26" s="293" t="s">
        <v>283</v>
      </c>
      <c r="G26" s="380"/>
      <c r="H26" s="380"/>
      <c r="I26" s="381"/>
      <c r="J26" s="385"/>
      <c r="K26" s="110">
        <v>17</v>
      </c>
      <c r="L26" s="112"/>
      <c r="M26" s="113">
        <v>39561</v>
      </c>
      <c r="N26" s="114" t="s">
        <v>804</v>
      </c>
      <c r="O26" s="114" t="s">
        <v>729</v>
      </c>
      <c r="P26" s="37">
        <v>1081</v>
      </c>
      <c r="Q26" s="115"/>
      <c r="R26" s="119"/>
      <c r="S26" s="112"/>
    </row>
    <row r="27" spans="1:19" s="6" customFormat="1" ht="42.75" customHeight="1" x14ac:dyDescent="0.2">
      <c r="A27" s="28" t="s">
        <v>112</v>
      </c>
      <c r="B27" s="25" t="s">
        <v>49</v>
      </c>
      <c r="C27" s="25" t="s">
        <v>48</v>
      </c>
      <c r="D27" s="26" t="s">
        <v>8</v>
      </c>
      <c r="E27" s="27" t="s">
        <v>9</v>
      </c>
      <c r="F27" s="27" t="s">
        <v>108</v>
      </c>
      <c r="G27" s="25" t="s">
        <v>10</v>
      </c>
      <c r="H27" s="25" t="s">
        <v>19</v>
      </c>
      <c r="I27" s="25" t="s">
        <v>129</v>
      </c>
      <c r="J27" s="385"/>
      <c r="K27" s="110" t="s">
        <v>113</v>
      </c>
      <c r="L27" s="112"/>
      <c r="M27" s="113" t="s">
        <v>790</v>
      </c>
      <c r="N27" s="114" t="s">
        <v>791</v>
      </c>
      <c r="O27" s="114" t="s">
        <v>729</v>
      </c>
      <c r="P27" s="37" t="s">
        <v>149</v>
      </c>
      <c r="Q27" s="115"/>
      <c r="R27" s="119"/>
      <c r="S27" s="112"/>
    </row>
    <row r="28" spans="1:19" s="6" customFormat="1" ht="42.75" customHeight="1" x14ac:dyDescent="0.2">
      <c r="A28" s="110">
        <v>1</v>
      </c>
      <c r="B28" s="111"/>
      <c r="C28" s="112" t="str">
        <f>IF(ISERROR(VLOOKUP(B28,'KAYIT LİSTESİ'!$B$4:$H$764,2,0)),"",(VLOOKUP(B28,'KAYIT LİSTESİ'!$B$4:$H$764,2,0)))</f>
        <v/>
      </c>
      <c r="D28" s="113" t="str">
        <f>IF(ISERROR(VLOOKUP(B28,'KAYIT LİSTESİ'!$B$4:$H$764,4,0)),"",(VLOOKUP(B28,'KAYIT LİSTESİ'!$B$4:$H$764,4,0)))</f>
        <v/>
      </c>
      <c r="E28" s="114" t="str">
        <f>IF(ISERROR(VLOOKUP(B28,'KAYIT LİSTESİ'!$B$4:$H$764,5,0)),"",(VLOOKUP(B28,'KAYIT LİSTESİ'!$B$4:$H$764,5,0)))</f>
        <v/>
      </c>
      <c r="F28" s="114"/>
      <c r="G28" s="37"/>
      <c r="H28" s="115"/>
      <c r="I28" s="153"/>
      <c r="J28" s="385"/>
      <c r="K28" s="110" t="s">
        <v>113</v>
      </c>
      <c r="L28" s="112"/>
      <c r="M28" s="113">
        <v>39539</v>
      </c>
      <c r="N28" s="114" t="s">
        <v>801</v>
      </c>
      <c r="O28" s="114" t="s">
        <v>708</v>
      </c>
      <c r="P28" s="37" t="s">
        <v>149</v>
      </c>
      <c r="Q28" s="115"/>
      <c r="R28" s="119"/>
      <c r="S28" s="112"/>
    </row>
    <row r="29" spans="1:19" s="6" customFormat="1" ht="42.75" customHeight="1" x14ac:dyDescent="0.2">
      <c r="A29" s="110">
        <v>2</v>
      </c>
      <c r="B29" s="111">
        <v>31420879150</v>
      </c>
      <c r="C29" s="112"/>
      <c r="D29" s="113">
        <v>39612</v>
      </c>
      <c r="E29" s="114" t="s">
        <v>808</v>
      </c>
      <c r="F29" s="114" t="s">
        <v>716</v>
      </c>
      <c r="G29" s="37">
        <v>943</v>
      </c>
      <c r="H29" s="115"/>
      <c r="I29" s="153"/>
      <c r="J29" s="385"/>
      <c r="K29" s="110" t="s">
        <v>113</v>
      </c>
      <c r="L29" s="112"/>
      <c r="M29" s="113">
        <v>39614</v>
      </c>
      <c r="N29" s="114" t="s">
        <v>809</v>
      </c>
      <c r="O29" s="114" t="s">
        <v>680</v>
      </c>
      <c r="P29" s="37" t="s">
        <v>149</v>
      </c>
      <c r="Q29" s="115"/>
      <c r="R29" s="119"/>
      <c r="S29" s="112"/>
    </row>
    <row r="30" spans="1:19" s="6" customFormat="1" ht="42.75" customHeight="1" x14ac:dyDescent="0.2">
      <c r="A30" s="110">
        <v>3</v>
      </c>
      <c r="B30" s="111">
        <v>27856819006</v>
      </c>
      <c r="C30" s="112"/>
      <c r="D30" s="113">
        <v>39614</v>
      </c>
      <c r="E30" s="114" t="s">
        <v>809</v>
      </c>
      <c r="F30" s="114" t="s">
        <v>680</v>
      </c>
      <c r="G30" s="37" t="s">
        <v>149</v>
      </c>
      <c r="H30" s="115"/>
      <c r="I30" s="153"/>
      <c r="J30" s="385"/>
      <c r="K30" s="110" t="s">
        <v>113</v>
      </c>
      <c r="L30" s="112"/>
      <c r="M30" s="113">
        <v>39645</v>
      </c>
      <c r="N30" s="114" t="s">
        <v>812</v>
      </c>
      <c r="O30" s="114" t="s">
        <v>708</v>
      </c>
      <c r="P30" s="37" t="s">
        <v>149</v>
      </c>
      <c r="Q30" s="115"/>
      <c r="R30" s="119"/>
      <c r="S30" s="112"/>
    </row>
    <row r="31" spans="1:19" s="6" customFormat="1" ht="42.75" customHeight="1" x14ac:dyDescent="0.2">
      <c r="A31" s="110">
        <v>4</v>
      </c>
      <c r="B31" s="111">
        <v>27347813524</v>
      </c>
      <c r="C31" s="112"/>
      <c r="D31" s="113">
        <v>39623</v>
      </c>
      <c r="E31" s="114" t="s">
        <v>810</v>
      </c>
      <c r="F31" s="114" t="s">
        <v>708</v>
      </c>
      <c r="G31" s="37">
        <v>1025</v>
      </c>
      <c r="H31" s="115"/>
      <c r="I31" s="153"/>
      <c r="J31" s="385"/>
      <c r="K31" s="110" t="s">
        <v>113</v>
      </c>
      <c r="L31" s="112"/>
      <c r="M31" s="113">
        <v>39731</v>
      </c>
      <c r="N31" s="114" t="s">
        <v>814</v>
      </c>
      <c r="O31" s="114" t="s">
        <v>684</v>
      </c>
      <c r="P31" s="37" t="s">
        <v>149</v>
      </c>
      <c r="Q31" s="115"/>
      <c r="R31" s="119"/>
      <c r="S31" s="112"/>
    </row>
    <row r="32" spans="1:19" s="6" customFormat="1" ht="42.75" customHeight="1" x14ac:dyDescent="0.2">
      <c r="A32" s="110">
        <v>5</v>
      </c>
      <c r="B32" s="111">
        <v>41290565596</v>
      </c>
      <c r="C32" s="112"/>
      <c r="D32" s="113">
        <v>39642</v>
      </c>
      <c r="E32" s="114" t="s">
        <v>811</v>
      </c>
      <c r="F32" s="114" t="s">
        <v>773</v>
      </c>
      <c r="G32" s="37">
        <v>973</v>
      </c>
      <c r="H32" s="115"/>
      <c r="I32" s="153"/>
      <c r="J32" s="385"/>
      <c r="K32" s="110"/>
      <c r="L32" s="112"/>
      <c r="M32" s="113"/>
      <c r="N32" s="114"/>
      <c r="O32" s="114"/>
      <c r="P32" s="37"/>
      <c r="Q32" s="115"/>
      <c r="R32" s="119"/>
      <c r="S32" s="112"/>
    </row>
    <row r="33" spans="1:19" s="6" customFormat="1" ht="42.75" customHeight="1" x14ac:dyDescent="0.2">
      <c r="A33" s="110">
        <v>6</v>
      </c>
      <c r="B33" s="111">
        <v>15759024160</v>
      </c>
      <c r="C33" s="112"/>
      <c r="D33" s="113">
        <v>39645</v>
      </c>
      <c r="E33" s="114" t="s">
        <v>812</v>
      </c>
      <c r="F33" s="114" t="s">
        <v>708</v>
      </c>
      <c r="G33" s="37" t="s">
        <v>149</v>
      </c>
      <c r="H33" s="115"/>
      <c r="I33" s="153"/>
      <c r="J33" s="385"/>
      <c r="K33" s="110"/>
      <c r="L33" s="112"/>
      <c r="M33" s="113"/>
      <c r="N33" s="114"/>
      <c r="O33" s="114"/>
      <c r="P33" s="37"/>
      <c r="Q33" s="115"/>
      <c r="R33" s="119"/>
      <c r="S33" s="112"/>
    </row>
    <row r="34" spans="1:19" s="6" customFormat="1" ht="42.75" customHeight="1" x14ac:dyDescent="0.2">
      <c r="A34" s="110">
        <v>7</v>
      </c>
      <c r="B34" s="111">
        <v>22535174100</v>
      </c>
      <c r="C34" s="112"/>
      <c r="D34" s="113">
        <v>39646</v>
      </c>
      <c r="E34" s="114" t="s">
        <v>813</v>
      </c>
      <c r="F34" s="114" t="s">
        <v>684</v>
      </c>
      <c r="G34" s="37">
        <v>924</v>
      </c>
      <c r="H34" s="115"/>
      <c r="I34" s="153"/>
      <c r="J34" s="385"/>
      <c r="K34" s="110"/>
      <c r="L34" s="112"/>
      <c r="M34" s="113"/>
      <c r="N34" s="114"/>
      <c r="O34" s="114"/>
      <c r="P34" s="37"/>
      <c r="Q34" s="115"/>
      <c r="R34" s="119"/>
      <c r="S34" s="112"/>
    </row>
    <row r="35" spans="1:19" s="6" customFormat="1" ht="42.75" customHeight="1" x14ac:dyDescent="0.2">
      <c r="A35" s="110">
        <v>8</v>
      </c>
      <c r="B35" s="111"/>
      <c r="C35" s="112"/>
      <c r="D35" s="113"/>
      <c r="E35" s="114"/>
      <c r="F35" s="114"/>
      <c r="G35" s="37"/>
      <c r="H35" s="115"/>
      <c r="I35" s="153"/>
      <c r="J35" s="385"/>
      <c r="K35" s="110"/>
      <c r="L35" s="112"/>
      <c r="M35" s="113"/>
      <c r="N35" s="114"/>
      <c r="O35" s="114"/>
      <c r="P35" s="37"/>
      <c r="Q35" s="115"/>
      <c r="R35" s="119"/>
      <c r="S35" s="112"/>
    </row>
    <row r="36" spans="1:19" s="6" customFormat="1" ht="42.75" customHeight="1" x14ac:dyDescent="0.2">
      <c r="A36" s="102" t="s">
        <v>709</v>
      </c>
      <c r="B36" s="103"/>
      <c r="C36" s="103"/>
      <c r="D36" s="103"/>
      <c r="E36" s="104"/>
      <c r="F36" s="293" t="s">
        <v>283</v>
      </c>
      <c r="G36" s="380"/>
      <c r="H36" s="380"/>
      <c r="I36" s="381"/>
      <c r="J36" s="385"/>
      <c r="K36" s="110"/>
      <c r="L36" s="112"/>
      <c r="M36" s="113"/>
      <c r="N36" s="114"/>
      <c r="O36" s="114"/>
      <c r="P36" s="37"/>
      <c r="Q36" s="115"/>
      <c r="R36" s="119"/>
      <c r="S36" s="112"/>
    </row>
    <row r="37" spans="1:19" s="6" customFormat="1" ht="42.75" customHeight="1" x14ac:dyDescent="0.2">
      <c r="A37" s="28" t="s">
        <v>112</v>
      </c>
      <c r="B37" s="25" t="s">
        <v>49</v>
      </c>
      <c r="C37" s="25" t="s">
        <v>48</v>
      </c>
      <c r="D37" s="26" t="s">
        <v>8</v>
      </c>
      <c r="E37" s="27" t="s">
        <v>9</v>
      </c>
      <c r="F37" s="27" t="s">
        <v>108</v>
      </c>
      <c r="G37" s="25" t="s">
        <v>10</v>
      </c>
      <c r="H37" s="25" t="s">
        <v>19</v>
      </c>
      <c r="I37" s="25" t="s">
        <v>129</v>
      </c>
      <c r="J37" s="385"/>
      <c r="K37" s="110"/>
      <c r="L37" s="112"/>
      <c r="M37" s="113"/>
      <c r="N37" s="114"/>
      <c r="O37" s="114"/>
      <c r="P37" s="37"/>
      <c r="Q37" s="115"/>
      <c r="R37" s="119"/>
      <c r="S37" s="112"/>
    </row>
    <row r="38" spans="1:19" s="6" customFormat="1" ht="42.75" customHeight="1" x14ac:dyDescent="0.2">
      <c r="A38" s="110">
        <v>1</v>
      </c>
      <c r="B38" s="111"/>
      <c r="C38" s="112" t="str">
        <f>IF(ISERROR(VLOOKUP(B38,'KAYIT LİSTESİ'!$B$4:$H$764,2,0)),"",(VLOOKUP(B38,'KAYIT LİSTESİ'!$B$4:$H$764,2,0)))</f>
        <v/>
      </c>
      <c r="D38" s="113" t="str">
        <f>IF(ISERROR(VLOOKUP(B38,'KAYIT LİSTESİ'!$B$4:$H$764,4,0)),"",(VLOOKUP(B38,'KAYIT LİSTESİ'!$B$4:$H$764,4,0)))</f>
        <v/>
      </c>
      <c r="E38" s="114" t="str">
        <f>IF(ISERROR(VLOOKUP(B38,'KAYIT LİSTESİ'!$B$4:$H$764,5,0)),"",(VLOOKUP(B38,'KAYIT LİSTESİ'!$B$4:$H$764,5,0)))</f>
        <v/>
      </c>
      <c r="F38" s="114"/>
      <c r="G38" s="37"/>
      <c r="H38" s="115"/>
      <c r="I38" s="153"/>
      <c r="J38" s="385"/>
      <c r="K38" s="110"/>
      <c r="L38" s="112"/>
      <c r="M38" s="113"/>
      <c r="N38" s="114"/>
      <c r="O38" s="114"/>
      <c r="P38" s="37"/>
      <c r="Q38" s="115"/>
      <c r="R38" s="119"/>
      <c r="S38" s="112"/>
    </row>
    <row r="39" spans="1:19" s="6" customFormat="1" ht="42.75" customHeight="1" x14ac:dyDescent="0.2">
      <c r="A39" s="110">
        <v>2</v>
      </c>
      <c r="B39" s="111">
        <v>20816231474</v>
      </c>
      <c r="C39" s="112"/>
      <c r="D39" s="113">
        <v>39731</v>
      </c>
      <c r="E39" s="114" t="s">
        <v>814</v>
      </c>
      <c r="F39" s="114" t="s">
        <v>684</v>
      </c>
      <c r="G39" s="37" t="s">
        <v>149</v>
      </c>
      <c r="H39" s="115"/>
      <c r="I39" s="153"/>
      <c r="J39" s="385"/>
      <c r="K39" s="110"/>
      <c r="L39" s="112"/>
      <c r="M39" s="113"/>
      <c r="N39" s="114"/>
      <c r="O39" s="114"/>
      <c r="P39" s="37"/>
      <c r="Q39" s="115"/>
      <c r="R39" s="119"/>
      <c r="S39" s="112"/>
    </row>
    <row r="40" spans="1:19" s="6" customFormat="1" ht="42.75" customHeight="1" x14ac:dyDescent="0.2">
      <c r="A40" s="110">
        <v>3</v>
      </c>
      <c r="B40" s="111">
        <v>20471242518</v>
      </c>
      <c r="C40" s="112"/>
      <c r="D40" s="113">
        <v>39733</v>
      </c>
      <c r="E40" s="114" t="s">
        <v>815</v>
      </c>
      <c r="F40" s="114" t="s">
        <v>684</v>
      </c>
      <c r="G40" s="37">
        <v>983</v>
      </c>
      <c r="H40" s="115"/>
      <c r="I40" s="153"/>
      <c r="J40" s="385"/>
      <c r="K40" s="110"/>
      <c r="L40" s="112"/>
      <c r="M40" s="113"/>
      <c r="N40" s="114"/>
      <c r="O40" s="114"/>
      <c r="P40" s="37"/>
      <c r="Q40" s="115"/>
      <c r="R40" s="119"/>
      <c r="S40" s="112"/>
    </row>
    <row r="41" spans="1:19" s="6" customFormat="1" ht="42.75" customHeight="1" x14ac:dyDescent="0.2">
      <c r="A41" s="110">
        <v>4</v>
      </c>
      <c r="B41" s="111">
        <v>32474466556</v>
      </c>
      <c r="C41" s="112"/>
      <c r="D41" s="113">
        <v>39738</v>
      </c>
      <c r="E41" s="114" t="s">
        <v>816</v>
      </c>
      <c r="F41" s="114" t="s">
        <v>817</v>
      </c>
      <c r="G41" s="37">
        <v>952</v>
      </c>
      <c r="H41" s="115"/>
      <c r="I41" s="153"/>
      <c r="J41" s="385"/>
      <c r="K41" s="110"/>
      <c r="L41" s="112"/>
      <c r="M41" s="113"/>
      <c r="N41" s="114"/>
      <c r="O41" s="114"/>
      <c r="P41" s="37"/>
      <c r="Q41" s="115"/>
      <c r="R41" s="119"/>
      <c r="S41" s="112"/>
    </row>
    <row r="42" spans="1:19" s="6" customFormat="1" ht="42.75" customHeight="1" x14ac:dyDescent="0.2">
      <c r="A42" s="110">
        <v>5</v>
      </c>
      <c r="B42" s="111">
        <v>76447001290</v>
      </c>
      <c r="C42" s="112"/>
      <c r="D42" s="113">
        <v>39748</v>
      </c>
      <c r="E42" s="114" t="s">
        <v>818</v>
      </c>
      <c r="F42" s="114" t="s">
        <v>729</v>
      </c>
      <c r="G42" s="37">
        <v>1034</v>
      </c>
      <c r="H42" s="115"/>
      <c r="I42" s="153"/>
      <c r="J42" s="385"/>
      <c r="K42" s="110"/>
      <c r="L42" s="112"/>
      <c r="M42" s="113"/>
      <c r="N42" s="114"/>
      <c r="O42" s="114"/>
      <c r="P42" s="37"/>
      <c r="Q42" s="115"/>
      <c r="R42" s="119"/>
      <c r="S42" s="112"/>
    </row>
    <row r="43" spans="1:19" s="6" customFormat="1" ht="42.75" customHeight="1" x14ac:dyDescent="0.2">
      <c r="A43" s="110">
        <v>6</v>
      </c>
      <c r="B43" s="111">
        <v>34564591322</v>
      </c>
      <c r="C43" s="112"/>
      <c r="D43" s="113">
        <v>39754</v>
      </c>
      <c r="E43" s="114" t="s">
        <v>819</v>
      </c>
      <c r="F43" s="114" t="s">
        <v>760</v>
      </c>
      <c r="G43" s="37">
        <v>911</v>
      </c>
      <c r="H43" s="115"/>
      <c r="I43" s="153"/>
      <c r="J43" s="385"/>
      <c r="K43" s="110"/>
      <c r="L43" s="112"/>
      <c r="M43" s="113"/>
      <c r="N43" s="114"/>
      <c r="O43" s="114"/>
      <c r="P43" s="37"/>
      <c r="Q43" s="115"/>
      <c r="R43" s="119"/>
      <c r="S43" s="112"/>
    </row>
    <row r="44" spans="1:19" s="6" customFormat="1" ht="42.75" customHeight="1" x14ac:dyDescent="0.2">
      <c r="A44" s="110">
        <v>7</v>
      </c>
      <c r="B44" s="111">
        <v>10686193262</v>
      </c>
      <c r="C44" s="112"/>
      <c r="D44" s="113">
        <v>39758</v>
      </c>
      <c r="E44" s="114" t="s">
        <v>820</v>
      </c>
      <c r="F44" s="114" t="s">
        <v>708</v>
      </c>
      <c r="G44" s="37">
        <v>1013</v>
      </c>
      <c r="H44" s="115"/>
      <c r="I44" s="153"/>
      <c r="J44" s="385"/>
      <c r="K44" s="110"/>
      <c r="L44" s="112"/>
      <c r="M44" s="113"/>
      <c r="N44" s="114"/>
      <c r="O44" s="114"/>
      <c r="P44" s="37"/>
      <c r="Q44" s="115"/>
      <c r="R44" s="119"/>
      <c r="S44" s="112"/>
    </row>
    <row r="45" spans="1:19" s="6" customFormat="1" ht="42.75" customHeight="1" x14ac:dyDescent="0.2">
      <c r="A45" s="110">
        <v>8</v>
      </c>
      <c r="B45" s="111"/>
      <c r="C45" s="112" t="str">
        <f>IF(ISERROR(VLOOKUP(B45,'KAYIT LİSTESİ'!$B$4:$H$764,2,0)),"",(VLOOKUP(B45,'KAYIT LİSTESİ'!$B$4:$H$764,2,0)))</f>
        <v/>
      </c>
      <c r="D45" s="113" t="str">
        <f>IF(ISERROR(VLOOKUP(B45,'KAYIT LİSTESİ'!$B$4:$H$764,4,0)),"",(VLOOKUP(B45,'KAYIT LİSTESİ'!$B$4:$H$764,4,0)))</f>
        <v/>
      </c>
      <c r="E45" s="114" t="str">
        <f>IF(ISERROR(VLOOKUP(B45,'KAYIT LİSTESİ'!$B$4:$H$764,5,0)),"",(VLOOKUP(B45,'KAYIT LİSTESİ'!$B$4:$H$764,5,0)))</f>
        <v/>
      </c>
      <c r="F45" s="114" t="str">
        <f>IF(ISERROR(VLOOKUP(B45,'KAYIT LİSTESİ'!$B$4:$H$764,6,0)),"",(VLOOKUP(B45,'KAYIT LİSTESİ'!$B$4:$H$764,6,0)))</f>
        <v/>
      </c>
      <c r="G45" s="37"/>
      <c r="H45" s="115"/>
      <c r="I45" s="153"/>
      <c r="J45" s="385"/>
      <c r="K45" s="110"/>
      <c r="L45" s="112"/>
      <c r="M45" s="113"/>
      <c r="N45" s="114"/>
      <c r="O45" s="114"/>
      <c r="P45" s="37"/>
      <c r="Q45" s="115"/>
      <c r="R45" s="119"/>
      <c r="S45" s="112"/>
    </row>
    <row r="46" spans="1:19" s="6" customFormat="1" ht="42.75" hidden="1" customHeight="1" x14ac:dyDescent="0.2">
      <c r="A46" s="102" t="s">
        <v>787</v>
      </c>
      <c r="B46" s="103"/>
      <c r="C46" s="103"/>
      <c r="D46" s="103"/>
      <c r="E46" s="104"/>
      <c r="F46" s="293" t="s">
        <v>283</v>
      </c>
      <c r="G46" s="380"/>
      <c r="H46" s="380"/>
      <c r="I46" s="381"/>
      <c r="J46" s="385"/>
      <c r="K46" s="110"/>
      <c r="L46" s="116"/>
      <c r="M46" s="113"/>
      <c r="N46" s="117"/>
      <c r="O46" s="118"/>
      <c r="P46" s="37"/>
      <c r="Q46" s="37"/>
      <c r="R46" s="119"/>
      <c r="S46" s="112" t="str">
        <f>IF(ISTEXT(P46)," ",IFERROR(VLOOKUP(SMALL(PUAN!$B$4:$C$112,COUNTIF(PUAN!$B$4:$C$112,"&lt;"&amp;P46)+1),PUAN!$B$4:$C$112,2,0),"    "))</f>
        <v xml:space="preserve">    </v>
      </c>
    </row>
    <row r="47" spans="1:19" s="6" customFormat="1" ht="42.75" hidden="1" customHeight="1" x14ac:dyDescent="0.2">
      <c r="A47" s="28" t="s">
        <v>112</v>
      </c>
      <c r="B47" s="25" t="s">
        <v>49</v>
      </c>
      <c r="C47" s="25" t="s">
        <v>48</v>
      </c>
      <c r="D47" s="26" t="s">
        <v>8</v>
      </c>
      <c r="E47" s="27" t="s">
        <v>9</v>
      </c>
      <c r="F47" s="27" t="s">
        <v>108</v>
      </c>
      <c r="G47" s="25" t="s">
        <v>10</v>
      </c>
      <c r="H47" s="25" t="s">
        <v>19</v>
      </c>
      <c r="I47" s="25" t="s">
        <v>129</v>
      </c>
      <c r="J47" s="385"/>
      <c r="K47" s="110"/>
      <c r="L47" s="116"/>
      <c r="M47" s="113"/>
      <c r="N47" s="117"/>
      <c r="O47" s="118"/>
      <c r="P47" s="37"/>
      <c r="Q47" s="37"/>
      <c r="R47" s="119"/>
      <c r="S47" s="112" t="str">
        <f>IF(ISTEXT(P47)," ",IFERROR(VLOOKUP(SMALL(PUAN!$B$4:$C$112,COUNTIF(PUAN!$B$4:$C$112,"&lt;"&amp;P47)+1),PUAN!$B$4:$C$112,2,0),"    "))</f>
        <v xml:space="preserve">    </v>
      </c>
    </row>
    <row r="48" spans="1:19" s="6" customFormat="1" ht="27" hidden="1" customHeight="1" x14ac:dyDescent="0.2">
      <c r="A48" s="110">
        <v>1</v>
      </c>
      <c r="B48" s="111"/>
      <c r="C48" s="112" t="str">
        <f>IF(ISERROR(VLOOKUP(B48,'KAYIT LİSTESİ'!$B$4:$H$764,2,0)),"",(VLOOKUP(B48,'KAYIT LİSTESİ'!$B$4:$H$764,2,0)))</f>
        <v/>
      </c>
      <c r="D48" s="113" t="str">
        <f>IF(ISERROR(VLOOKUP(B48,'KAYIT LİSTESİ'!$B$4:$H$764,4,0)),"",(VLOOKUP(B48,'KAYIT LİSTESİ'!$B$4:$H$764,4,0)))</f>
        <v/>
      </c>
      <c r="E48" s="114" t="str">
        <f>IF(ISERROR(VLOOKUP(B48,'KAYIT LİSTESİ'!$B$4:$H$764,5,0)),"",(VLOOKUP(B48,'KAYIT LİSTESİ'!$B$4:$H$764,5,0)))</f>
        <v/>
      </c>
      <c r="F48" s="114"/>
      <c r="G48" s="37"/>
      <c r="H48" s="115"/>
      <c r="I48" s="153"/>
      <c r="J48" s="385"/>
      <c r="K48" s="110"/>
      <c r="L48" s="116"/>
      <c r="M48" s="113"/>
      <c r="N48" s="117"/>
      <c r="O48" s="118"/>
      <c r="P48" s="37"/>
      <c r="Q48" s="37"/>
      <c r="R48" s="119"/>
      <c r="S48" s="112" t="str">
        <f>IF(ISTEXT(P48)," ",IFERROR(VLOOKUP(SMALL(PUAN!$B$4:$C$112,COUNTIF(PUAN!$B$4:$C$112,"&lt;"&amp;P48)+1),PUAN!$B$4:$C$112,2,0),"    "))</f>
        <v xml:space="preserve">    </v>
      </c>
    </row>
    <row r="49" spans="1:19" s="6" customFormat="1" ht="27" hidden="1" customHeight="1" x14ac:dyDescent="0.2">
      <c r="A49" s="110">
        <v>2</v>
      </c>
      <c r="B49" s="111"/>
      <c r="C49" s="112"/>
      <c r="D49" s="113"/>
      <c r="E49" s="114"/>
      <c r="F49" s="114"/>
      <c r="G49" s="37"/>
      <c r="H49" s="115"/>
      <c r="I49" s="153"/>
      <c r="J49" s="385"/>
      <c r="K49" s="110"/>
      <c r="L49" s="116"/>
      <c r="M49" s="113"/>
      <c r="N49" s="117"/>
      <c r="O49" s="118"/>
      <c r="P49" s="37"/>
      <c r="Q49" s="37"/>
      <c r="R49" s="119"/>
      <c r="S49" s="112" t="str">
        <f>IF(ISTEXT(P49)," ",IFERROR(VLOOKUP(SMALL(PUAN!$B$4:$C$112,COUNTIF(PUAN!$B$4:$C$112,"&lt;"&amp;P49)+1),PUAN!$B$4:$C$112,2,0),"    "))</f>
        <v xml:space="preserve">    </v>
      </c>
    </row>
    <row r="50" spans="1:19" s="6" customFormat="1" ht="27" hidden="1" customHeight="1" x14ac:dyDescent="0.2">
      <c r="A50" s="110">
        <v>3</v>
      </c>
      <c r="B50" s="111"/>
      <c r="C50" s="112"/>
      <c r="D50" s="113"/>
      <c r="E50" s="114"/>
      <c r="F50" s="114"/>
      <c r="G50" s="37"/>
      <c r="H50" s="115"/>
      <c r="I50" s="153"/>
      <c r="J50" s="385"/>
      <c r="K50" s="110"/>
      <c r="L50" s="116"/>
      <c r="M50" s="113"/>
      <c r="N50" s="117"/>
      <c r="O50" s="118"/>
      <c r="P50" s="37"/>
      <c r="Q50" s="37"/>
      <c r="R50" s="119"/>
      <c r="S50" s="112" t="str">
        <f>IF(ISTEXT(P50)," ",IFERROR(VLOOKUP(SMALL(PUAN!$B$4:$C$112,COUNTIF(PUAN!$B$4:$C$112,"&lt;"&amp;P50)+1),PUAN!$B$4:$C$112,2,0),"    "))</f>
        <v xml:space="preserve">    </v>
      </c>
    </row>
    <row r="51" spans="1:19" s="6" customFormat="1" ht="27" hidden="1" customHeight="1" x14ac:dyDescent="0.2">
      <c r="A51" s="110">
        <v>4</v>
      </c>
      <c r="B51" s="111"/>
      <c r="C51" s="112"/>
      <c r="D51" s="113"/>
      <c r="E51" s="114"/>
      <c r="F51" s="114"/>
      <c r="G51" s="37"/>
      <c r="H51" s="115"/>
      <c r="I51" s="153"/>
      <c r="J51" s="385"/>
      <c r="K51" s="110"/>
      <c r="L51" s="116"/>
      <c r="M51" s="113"/>
      <c r="N51" s="117"/>
      <c r="O51" s="118"/>
      <c r="P51" s="37"/>
      <c r="Q51" s="37"/>
      <c r="R51" s="119"/>
      <c r="S51" s="112" t="str">
        <f>IF(ISTEXT(P51)," ",IFERROR(VLOOKUP(SMALL(PUAN!$B$4:$C$112,COUNTIF(PUAN!$B$4:$C$112,"&lt;"&amp;P51)+1),PUAN!$B$4:$C$112,2,0),"    "))</f>
        <v xml:space="preserve">    </v>
      </c>
    </row>
    <row r="52" spans="1:19" s="6" customFormat="1" ht="27" hidden="1" customHeight="1" x14ac:dyDescent="0.2">
      <c r="A52" s="110">
        <v>5</v>
      </c>
      <c r="B52" s="111"/>
      <c r="C52" s="112"/>
      <c r="D52" s="113"/>
      <c r="E52" s="114"/>
      <c r="F52" s="114"/>
      <c r="G52" s="37"/>
      <c r="H52" s="115"/>
      <c r="I52" s="153"/>
      <c r="J52" s="385"/>
      <c r="K52" s="110"/>
      <c r="L52" s="116"/>
      <c r="M52" s="113"/>
      <c r="N52" s="117"/>
      <c r="O52" s="118"/>
      <c r="P52" s="37"/>
      <c r="Q52" s="37"/>
      <c r="R52" s="119"/>
      <c r="S52" s="112" t="str">
        <f>IF(ISTEXT(P52)," ",IFERROR(VLOOKUP(SMALL(PUAN!$B$4:$C$112,COUNTIF(PUAN!$B$4:$C$112,"&lt;"&amp;P52)+1),PUAN!$B$4:$C$112,2,0),"    "))</f>
        <v xml:space="preserve">    </v>
      </c>
    </row>
    <row r="53" spans="1:19" s="6" customFormat="1" ht="27" hidden="1" customHeight="1" x14ac:dyDescent="0.2">
      <c r="A53" s="110">
        <v>6</v>
      </c>
      <c r="B53" s="111"/>
      <c r="C53" s="112"/>
      <c r="D53" s="113"/>
      <c r="E53" s="114"/>
      <c r="F53" s="114"/>
      <c r="G53" s="37"/>
      <c r="H53" s="115"/>
      <c r="I53" s="153"/>
      <c r="J53" s="385"/>
      <c r="K53" s="110"/>
      <c r="L53" s="116"/>
      <c r="M53" s="113"/>
      <c r="N53" s="117"/>
      <c r="O53" s="118"/>
      <c r="P53" s="37"/>
      <c r="Q53" s="37"/>
      <c r="R53" s="119"/>
      <c r="S53" s="112" t="str">
        <f>IF(ISTEXT(P53)," ",IFERROR(VLOOKUP(SMALL(PUAN!$B$4:$C$112,COUNTIF(PUAN!$B$4:$C$112,"&lt;"&amp;P53)+1),PUAN!$B$4:$C$112,2,0),"    "))</f>
        <v xml:space="preserve">    </v>
      </c>
    </row>
    <row r="54" spans="1:19" s="6" customFormat="1" ht="27" hidden="1" customHeight="1" x14ac:dyDescent="0.2">
      <c r="A54" s="110">
        <v>7</v>
      </c>
      <c r="B54" s="111"/>
      <c r="C54" s="112" t="str">
        <f>IF(ISERROR(VLOOKUP(B54,'KAYIT LİSTESİ'!$B$4:$H$764,2,0)),"",(VLOOKUP(B54,'KAYIT LİSTESİ'!$B$4:$H$764,2,0)))</f>
        <v/>
      </c>
      <c r="D54" s="113" t="str">
        <f>IF(ISERROR(VLOOKUP(B54,'KAYIT LİSTESİ'!$B$4:$H$764,4,0)),"",(VLOOKUP(B54,'KAYIT LİSTESİ'!$B$4:$H$764,4,0)))</f>
        <v/>
      </c>
      <c r="E54" s="114" t="str">
        <f>IF(ISERROR(VLOOKUP(B54,'KAYIT LİSTESİ'!$B$4:$H$764,5,0)),"",(VLOOKUP(B54,'KAYIT LİSTESİ'!$B$4:$H$764,5,0)))</f>
        <v/>
      </c>
      <c r="F54" s="114" t="str">
        <f>IF(ISERROR(VLOOKUP(B54,'KAYIT LİSTESİ'!$B$4:$H$764,6,0)),"",(VLOOKUP(B54,'KAYIT LİSTESİ'!$B$4:$H$764,6,0)))</f>
        <v/>
      </c>
      <c r="G54" s="37"/>
      <c r="H54" s="115"/>
      <c r="I54" s="153"/>
      <c r="J54" s="385"/>
      <c r="K54" s="110"/>
      <c r="L54" s="116"/>
      <c r="M54" s="113"/>
      <c r="N54" s="117"/>
      <c r="O54" s="118"/>
      <c r="P54" s="37"/>
      <c r="Q54" s="37"/>
      <c r="R54" s="119"/>
      <c r="S54" s="112" t="str">
        <f>IF(ISTEXT(P54)," ",IFERROR(VLOOKUP(SMALL(PUAN!$B$4:$C$112,COUNTIF(PUAN!$B$4:$C$112,"&lt;"&amp;P54)+1),PUAN!$B$4:$C$112,2,0),"    "))</f>
        <v xml:space="preserve">    </v>
      </c>
    </row>
    <row r="55" spans="1:19" s="6" customFormat="1" ht="27" hidden="1" customHeight="1" x14ac:dyDescent="0.2">
      <c r="A55" s="110">
        <v>8</v>
      </c>
      <c r="B55" s="111"/>
      <c r="C55" s="112" t="str">
        <f>IF(ISERROR(VLOOKUP(B55,'KAYIT LİSTESİ'!$B$4:$H$764,2,0)),"",(VLOOKUP(B55,'KAYIT LİSTESİ'!$B$4:$H$764,2,0)))</f>
        <v/>
      </c>
      <c r="D55" s="113" t="str">
        <f>IF(ISERROR(VLOOKUP(B55,'KAYIT LİSTESİ'!$B$4:$H$764,4,0)),"",(VLOOKUP(B55,'KAYIT LİSTESİ'!$B$4:$H$764,4,0)))</f>
        <v/>
      </c>
      <c r="E55" s="114" t="str">
        <f>IF(ISERROR(VLOOKUP(B55,'KAYIT LİSTESİ'!$B$4:$H$764,5,0)),"",(VLOOKUP(B55,'KAYIT LİSTESİ'!$B$4:$H$764,5,0)))</f>
        <v/>
      </c>
      <c r="F55" s="114" t="str">
        <f>IF(ISERROR(VLOOKUP(B55,'KAYIT LİSTESİ'!$B$4:$H$764,6,0)),"",(VLOOKUP(B55,'KAYIT LİSTESİ'!$B$4:$H$764,6,0)))</f>
        <v/>
      </c>
      <c r="G55" s="37"/>
      <c r="H55" s="115"/>
      <c r="I55" s="153"/>
      <c r="J55" s="386"/>
      <c r="K55" s="110"/>
      <c r="L55" s="116"/>
      <c r="M55" s="113"/>
      <c r="N55" s="117"/>
      <c r="O55" s="118"/>
      <c r="P55" s="37"/>
      <c r="Q55" s="37"/>
      <c r="R55" s="119"/>
      <c r="S55" s="112" t="str">
        <f>IF(ISTEXT(P55)," ",IFERROR(VLOOKUP(SMALL(PUAN!$B$4:$C$112,COUNTIF(PUAN!$B$4:$C$112,"&lt;"&amp;P55)+1),PUAN!$B$4:$C$112,2,0),"    "))</f>
        <v xml:space="preserve">    </v>
      </c>
    </row>
    <row r="56" spans="1:19" ht="13.5" customHeight="1" x14ac:dyDescent="0.2">
      <c r="A56" s="15"/>
      <c r="B56" s="15"/>
      <c r="C56" s="16"/>
      <c r="D56" s="35"/>
      <c r="E56" s="17"/>
      <c r="F56" s="18"/>
      <c r="G56" s="19"/>
      <c r="L56" s="20"/>
      <c r="M56" s="21"/>
      <c r="N56" s="22"/>
      <c r="O56" s="31"/>
      <c r="P56" s="31"/>
      <c r="Q56" s="31"/>
      <c r="R56" s="23"/>
    </row>
    <row r="57" spans="1:19" ht="14.25" customHeight="1" x14ac:dyDescent="0.2">
      <c r="A57" s="11" t="s">
        <v>13</v>
      </c>
      <c r="B57" s="11"/>
      <c r="C57" s="11"/>
      <c r="D57" s="36"/>
      <c r="E57" s="29" t="s">
        <v>0</v>
      </c>
      <c r="F57" s="24" t="s">
        <v>1</v>
      </c>
      <c r="G57" s="8"/>
      <c r="H57" s="12" t="s">
        <v>2</v>
      </c>
      <c r="I57" s="12"/>
      <c r="J57" s="12"/>
      <c r="K57" s="12"/>
      <c r="L57" s="12"/>
      <c r="M57" s="12"/>
      <c r="O57" s="32" t="s">
        <v>3</v>
      </c>
      <c r="P57" s="33" t="s">
        <v>3</v>
      </c>
      <c r="Q57" s="33"/>
      <c r="R57" s="8" t="s">
        <v>3</v>
      </c>
    </row>
  </sheetData>
  <sortState ref="M8:P31">
    <sortCondition ref="P8:P31"/>
  </sortState>
  <mergeCells count="29">
    <mergeCell ref="O6:O7"/>
    <mergeCell ref="P6:P7"/>
    <mergeCell ref="Q6:Q7"/>
    <mergeCell ref="R6:R7"/>
    <mergeCell ref="S6:S7"/>
    <mergeCell ref="M6:M7"/>
    <mergeCell ref="N6:N7"/>
    <mergeCell ref="G26:I26"/>
    <mergeCell ref="G46:I46"/>
    <mergeCell ref="G36:I36"/>
    <mergeCell ref="G16:I16"/>
    <mergeCell ref="G6:I6"/>
    <mergeCell ref="J6:J55"/>
    <mergeCell ref="K6:K7"/>
    <mergeCell ref="L6:L7"/>
    <mergeCell ref="A4:C4"/>
    <mergeCell ref="D4:E4"/>
    <mergeCell ref="P4:S4"/>
    <mergeCell ref="A5:H5"/>
    <mergeCell ref="K5:O5"/>
    <mergeCell ref="P5:Q5"/>
    <mergeCell ref="R5:S5"/>
    <mergeCell ref="A1:S1"/>
    <mergeCell ref="A2:S2"/>
    <mergeCell ref="A3:C3"/>
    <mergeCell ref="D3:E3"/>
    <mergeCell ref="F3:G3"/>
    <mergeCell ref="H3:I3"/>
    <mergeCell ref="P3:S3"/>
  </mergeCells>
  <hyperlinks>
    <hyperlink ref="D3" location="'YARIŞMA PROGRAMI'!C7" display="100 m. Engelli"/>
  </hyperlinks>
  <printOptions horizontalCentered="1"/>
  <pageMargins left="0.27559055118110237" right="0.19685039370078741" top="0.53" bottom="0.35433070866141736" header="0.39370078740157483" footer="0.27559055118110237"/>
  <pageSetup paperSize="9" scale="40" fitToHeight="0" orientation="portrait" r:id="rId1"/>
  <headerFooter alignWithMargins="0"/>
  <rowBreaks count="1" manualBreakCount="1">
    <brk id="55" max="18" man="1"/>
  </rowBreaks>
  <colBreaks count="1" manualBreakCount="1">
    <brk id="17" max="46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8"/>
  <sheetViews>
    <sheetView view="pageBreakPreview" topLeftCell="A31" zoomScale="75" zoomScaleNormal="100" zoomScaleSheetLayoutView="75" workbookViewId="0">
      <selection activeCell="K36" sqref="K36"/>
    </sheetView>
  </sheetViews>
  <sheetFormatPr defaultRowHeight="12.75" x14ac:dyDescent="0.2"/>
  <cols>
    <col min="1" max="1" width="6.7109375" style="8" customWidth="1"/>
    <col min="2" max="2" width="18.85546875" style="8" hidden="1" customWidth="1"/>
    <col min="3" max="3" width="7.5703125" style="7" customWidth="1"/>
    <col min="4" max="4" width="15.28515625" style="30" customWidth="1"/>
    <col min="5" max="5" width="27" style="30" customWidth="1"/>
    <col min="6" max="6" width="34.5703125" style="7" customWidth="1"/>
    <col min="7" max="7" width="13" style="9" customWidth="1"/>
    <col min="8" max="8" width="6.85546875" style="7" customWidth="1"/>
    <col min="9" max="9" width="10.42578125" style="7" customWidth="1"/>
    <col min="10" max="10" width="5" style="7" customWidth="1"/>
    <col min="11" max="11" width="5.7109375" style="7" customWidth="1"/>
    <col min="12" max="12" width="7.7109375" style="8" customWidth="1"/>
    <col min="13" max="13" width="15.28515625" style="8" customWidth="1"/>
    <col min="14" max="14" width="27" style="10" customWidth="1"/>
    <col min="15" max="15" width="34.42578125" style="34" customWidth="1"/>
    <col min="16" max="16" width="13.140625" style="34" customWidth="1"/>
    <col min="17" max="17" width="7.7109375" style="34" customWidth="1"/>
    <col min="18" max="18" width="6.5703125" style="7" customWidth="1"/>
    <col min="19" max="19" width="7.28515625" style="7" customWidth="1"/>
    <col min="20" max="16384" width="9.140625" style="7"/>
  </cols>
  <sheetData>
    <row r="1" spans="1:19" s="3" customFormat="1" ht="53.25" customHeight="1" x14ac:dyDescent="0.2">
      <c r="A1" s="367" t="str">
        <f>('YARIŞMA BİLGİLERİ'!A2)</f>
        <v>Gençlik ve Spor Bakanlığı
Spor Genel Müdürlüğü
Spor Faaliyetleri Daire Başkanlığı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</row>
    <row r="2" spans="1:19" s="3" customFormat="1" ht="24.75" customHeight="1" x14ac:dyDescent="0.2">
      <c r="A2" s="368" t="str">
        <f>'YARIŞMA BİLGİLERİ'!F19</f>
        <v>TÜRKİYE’NİN EN HIZLISI İL SEÇME YARIŞLARI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</row>
    <row r="3" spans="1:19" s="5" customFormat="1" ht="21.75" customHeight="1" x14ac:dyDescent="0.2">
      <c r="A3" s="369" t="s">
        <v>58</v>
      </c>
      <c r="B3" s="369"/>
      <c r="C3" s="369"/>
      <c r="D3" s="370" t="s">
        <v>858</v>
      </c>
      <c r="E3" s="370"/>
      <c r="F3" s="371"/>
      <c r="G3" s="371"/>
      <c r="H3" s="372"/>
      <c r="I3" s="372"/>
      <c r="J3" s="4"/>
      <c r="K3" s="4"/>
      <c r="L3" s="299"/>
      <c r="M3" s="299"/>
      <c r="N3" s="192"/>
      <c r="O3" s="299"/>
      <c r="P3" s="373"/>
      <c r="Q3" s="373"/>
      <c r="R3" s="373"/>
      <c r="S3" s="373"/>
    </row>
    <row r="4" spans="1:19" s="5" customFormat="1" ht="17.25" customHeight="1" x14ac:dyDescent="0.2">
      <c r="A4" s="382" t="s">
        <v>52</v>
      </c>
      <c r="B4" s="382"/>
      <c r="C4" s="382"/>
      <c r="D4" s="383" t="s">
        <v>857</v>
      </c>
      <c r="E4" s="383"/>
      <c r="F4" s="13"/>
      <c r="G4" s="13"/>
      <c r="H4" s="13"/>
      <c r="I4" s="13"/>
      <c r="J4" s="13"/>
      <c r="K4" s="13"/>
      <c r="L4" s="38"/>
      <c r="M4" s="38"/>
      <c r="N4" s="154"/>
      <c r="O4" s="38" t="s">
        <v>57</v>
      </c>
      <c r="P4" s="374" t="s">
        <v>853</v>
      </c>
      <c r="Q4" s="374"/>
      <c r="R4" s="374"/>
      <c r="S4" s="374"/>
    </row>
    <row r="5" spans="1:19" s="3" customFormat="1" ht="19.5" customHeight="1" x14ac:dyDescent="0.25">
      <c r="A5" s="375" t="s">
        <v>115</v>
      </c>
      <c r="B5" s="375"/>
      <c r="C5" s="375"/>
      <c r="D5" s="375"/>
      <c r="E5" s="375"/>
      <c r="F5" s="375"/>
      <c r="G5" s="375"/>
      <c r="H5" s="375"/>
      <c r="I5" s="152"/>
      <c r="J5" s="121"/>
      <c r="K5" s="375" t="s">
        <v>116</v>
      </c>
      <c r="L5" s="375"/>
      <c r="M5" s="375"/>
      <c r="N5" s="375"/>
      <c r="O5" s="375"/>
      <c r="P5" s="376" t="s">
        <v>117</v>
      </c>
      <c r="Q5" s="376"/>
      <c r="R5" s="377">
        <f ca="1">NOW()</f>
        <v>43576.699346180554</v>
      </c>
      <c r="S5" s="377"/>
    </row>
    <row r="6" spans="1:19" s="6" customFormat="1" ht="30.75" customHeight="1" x14ac:dyDescent="0.2">
      <c r="A6" s="102" t="s">
        <v>126</v>
      </c>
      <c r="B6" s="103"/>
      <c r="C6" s="103"/>
      <c r="D6" s="103"/>
      <c r="E6" s="104"/>
      <c r="F6" s="293" t="s">
        <v>283</v>
      </c>
      <c r="G6" s="380"/>
      <c r="H6" s="380"/>
      <c r="I6" s="381"/>
      <c r="J6" s="384"/>
      <c r="K6" s="387" t="s">
        <v>7</v>
      </c>
      <c r="L6" s="388" t="s">
        <v>48</v>
      </c>
      <c r="M6" s="378" t="s">
        <v>130</v>
      </c>
      <c r="N6" s="379" t="s">
        <v>9</v>
      </c>
      <c r="O6" s="379" t="s">
        <v>108</v>
      </c>
      <c r="P6" s="379" t="s">
        <v>10</v>
      </c>
      <c r="Q6" s="390" t="s">
        <v>19</v>
      </c>
      <c r="R6" s="392" t="s">
        <v>129</v>
      </c>
      <c r="S6" s="390" t="s">
        <v>80</v>
      </c>
    </row>
    <row r="7" spans="1:19" ht="34.5" customHeight="1" x14ac:dyDescent="0.2">
      <c r="A7" s="28" t="s">
        <v>112</v>
      </c>
      <c r="B7" s="25" t="s">
        <v>821</v>
      </c>
      <c r="C7" s="25" t="s">
        <v>48</v>
      </c>
      <c r="D7" s="26" t="s">
        <v>8</v>
      </c>
      <c r="E7" s="27" t="s">
        <v>9</v>
      </c>
      <c r="F7" s="27" t="s">
        <v>108</v>
      </c>
      <c r="G7" s="25" t="s">
        <v>10</v>
      </c>
      <c r="H7" s="25" t="s">
        <v>19</v>
      </c>
      <c r="I7" s="25" t="s">
        <v>129</v>
      </c>
      <c r="J7" s="385"/>
      <c r="K7" s="387"/>
      <c r="L7" s="389"/>
      <c r="M7" s="378"/>
      <c r="N7" s="379"/>
      <c r="O7" s="379"/>
      <c r="P7" s="379"/>
      <c r="Q7" s="391"/>
      <c r="R7" s="393"/>
      <c r="S7" s="391"/>
    </row>
    <row r="8" spans="1:19" s="6" customFormat="1" ht="42.75" customHeight="1" x14ac:dyDescent="0.2">
      <c r="A8" s="110">
        <v>1</v>
      </c>
      <c r="B8" s="111"/>
      <c r="C8" s="112"/>
      <c r="D8" s="298"/>
      <c r="E8" s="114"/>
      <c r="F8" s="114"/>
      <c r="G8" s="37"/>
      <c r="H8" s="115"/>
      <c r="I8" s="153"/>
      <c r="J8" s="385"/>
      <c r="K8" s="110">
        <v>1</v>
      </c>
      <c r="L8" s="112"/>
      <c r="M8" s="113">
        <v>39267</v>
      </c>
      <c r="N8" s="114" t="s">
        <v>776</v>
      </c>
      <c r="O8" s="114" t="s">
        <v>777</v>
      </c>
      <c r="P8" s="37">
        <v>844</v>
      </c>
      <c r="Q8" s="115"/>
      <c r="R8" s="119"/>
      <c r="S8" s="112"/>
    </row>
    <row r="9" spans="1:19" s="6" customFormat="1" ht="42.75" customHeight="1" x14ac:dyDescent="0.2">
      <c r="A9" s="110">
        <v>2</v>
      </c>
      <c r="B9" s="111">
        <v>16130387324</v>
      </c>
      <c r="C9" s="112"/>
      <c r="D9" s="298" t="s">
        <v>751</v>
      </c>
      <c r="E9" s="114" t="s">
        <v>752</v>
      </c>
      <c r="F9" s="114" t="s">
        <v>684</v>
      </c>
      <c r="G9" s="37">
        <v>933</v>
      </c>
      <c r="H9" s="115"/>
      <c r="I9" s="153"/>
      <c r="J9" s="385"/>
      <c r="K9" s="110">
        <v>2</v>
      </c>
      <c r="L9" s="112"/>
      <c r="M9" s="113">
        <v>39425</v>
      </c>
      <c r="N9" s="114" t="s">
        <v>867</v>
      </c>
      <c r="O9" s="114" t="s">
        <v>872</v>
      </c>
      <c r="P9" s="37">
        <v>844</v>
      </c>
      <c r="Q9" s="115"/>
      <c r="R9" s="119"/>
      <c r="S9" s="112"/>
    </row>
    <row r="10" spans="1:19" s="6" customFormat="1" ht="42.75" customHeight="1" x14ac:dyDescent="0.2">
      <c r="A10" s="110">
        <v>3</v>
      </c>
      <c r="B10" s="111">
        <v>12590322554</v>
      </c>
      <c r="C10" s="112"/>
      <c r="D10" s="298" t="s">
        <v>753</v>
      </c>
      <c r="E10" s="114" t="s">
        <v>754</v>
      </c>
      <c r="F10" s="114" t="s">
        <v>684</v>
      </c>
      <c r="G10" s="37" t="s">
        <v>149</v>
      </c>
      <c r="H10" s="115"/>
      <c r="I10" s="153"/>
      <c r="J10" s="385"/>
      <c r="K10" s="110">
        <v>3</v>
      </c>
      <c r="L10" s="112"/>
      <c r="M10" s="113" t="s">
        <v>758</v>
      </c>
      <c r="N10" s="114" t="s">
        <v>759</v>
      </c>
      <c r="O10" s="114" t="s">
        <v>760</v>
      </c>
      <c r="P10" s="37">
        <v>854</v>
      </c>
      <c r="Q10" s="115"/>
      <c r="R10" s="119"/>
      <c r="S10" s="112"/>
    </row>
    <row r="11" spans="1:19" s="6" customFormat="1" ht="42.75" customHeight="1" thickBot="1" x14ac:dyDescent="0.25">
      <c r="A11" s="110">
        <v>4</v>
      </c>
      <c r="B11" s="111">
        <v>12917499754</v>
      </c>
      <c r="C11" s="112"/>
      <c r="D11" s="298" t="s">
        <v>755</v>
      </c>
      <c r="E11" s="114" t="s">
        <v>756</v>
      </c>
      <c r="F11" s="114" t="s">
        <v>708</v>
      </c>
      <c r="G11" s="37">
        <v>981</v>
      </c>
      <c r="H11" s="115"/>
      <c r="I11" s="153"/>
      <c r="J11" s="385"/>
      <c r="K11" s="306">
        <v>3</v>
      </c>
      <c r="L11" s="307"/>
      <c r="M11" s="308">
        <v>39179</v>
      </c>
      <c r="N11" s="309" t="s">
        <v>765</v>
      </c>
      <c r="O11" s="309" t="s">
        <v>766</v>
      </c>
      <c r="P11" s="310">
        <v>854</v>
      </c>
      <c r="Q11" s="115"/>
      <c r="R11" s="119"/>
      <c r="S11" s="112"/>
    </row>
    <row r="12" spans="1:19" s="6" customFormat="1" ht="42.75" customHeight="1" x14ac:dyDescent="0.2">
      <c r="A12" s="110">
        <v>5</v>
      </c>
      <c r="B12" s="111">
        <v>16283381934</v>
      </c>
      <c r="C12" s="112"/>
      <c r="D12" s="298" t="s">
        <v>757</v>
      </c>
      <c r="E12" s="114" t="s">
        <v>676</v>
      </c>
      <c r="F12" s="114" t="s">
        <v>684</v>
      </c>
      <c r="G12" s="37">
        <v>911</v>
      </c>
      <c r="H12" s="115"/>
      <c r="I12" s="153"/>
      <c r="J12" s="385"/>
      <c r="K12" s="301">
        <v>4</v>
      </c>
      <c r="L12" s="302"/>
      <c r="M12" s="303">
        <v>39301</v>
      </c>
      <c r="N12" s="304" t="s">
        <v>778</v>
      </c>
      <c r="O12" s="304" t="s">
        <v>708</v>
      </c>
      <c r="P12" s="305">
        <v>863</v>
      </c>
      <c r="Q12" s="115"/>
      <c r="R12" s="119"/>
      <c r="S12" s="112"/>
    </row>
    <row r="13" spans="1:19" s="6" customFormat="1" ht="42.75" customHeight="1" x14ac:dyDescent="0.2">
      <c r="A13" s="110">
        <v>6</v>
      </c>
      <c r="B13" s="111">
        <v>14594256972</v>
      </c>
      <c r="C13" s="112"/>
      <c r="D13" s="298" t="s">
        <v>758</v>
      </c>
      <c r="E13" s="114" t="s">
        <v>759</v>
      </c>
      <c r="F13" s="114" t="s">
        <v>760</v>
      </c>
      <c r="G13" s="37">
        <v>854</v>
      </c>
      <c r="H13" s="115"/>
      <c r="I13" s="153"/>
      <c r="J13" s="385"/>
      <c r="K13" s="110">
        <v>5</v>
      </c>
      <c r="L13" s="112"/>
      <c r="M13" s="113">
        <v>39387</v>
      </c>
      <c r="N13" s="114" t="s">
        <v>679</v>
      </c>
      <c r="O13" s="114" t="s">
        <v>777</v>
      </c>
      <c r="P13" s="37">
        <v>882</v>
      </c>
      <c r="Q13" s="115"/>
      <c r="R13" s="119"/>
      <c r="S13" s="112"/>
    </row>
    <row r="14" spans="1:19" s="6" customFormat="1" ht="42.75" customHeight="1" x14ac:dyDescent="0.2">
      <c r="A14" s="110">
        <v>7</v>
      </c>
      <c r="B14" s="111">
        <v>16448376942</v>
      </c>
      <c r="C14" s="112"/>
      <c r="D14" s="298" t="s">
        <v>761</v>
      </c>
      <c r="E14" s="114" t="s">
        <v>762</v>
      </c>
      <c r="F14" s="114" t="s">
        <v>708</v>
      </c>
      <c r="G14" s="37">
        <v>893</v>
      </c>
      <c r="H14" s="115"/>
      <c r="I14" s="153"/>
      <c r="J14" s="385"/>
      <c r="K14" s="110">
        <v>6</v>
      </c>
      <c r="L14" s="112"/>
      <c r="M14" s="113">
        <v>39142</v>
      </c>
      <c r="N14" s="114" t="s">
        <v>763</v>
      </c>
      <c r="O14" s="114" t="s">
        <v>764</v>
      </c>
      <c r="P14" s="37">
        <v>883</v>
      </c>
      <c r="Q14" s="115"/>
      <c r="R14" s="119"/>
      <c r="S14" s="112"/>
    </row>
    <row r="15" spans="1:19" s="6" customFormat="1" ht="42.75" customHeight="1" x14ac:dyDescent="0.2">
      <c r="A15" s="110">
        <v>8</v>
      </c>
      <c r="B15" s="111"/>
      <c r="C15" s="112" t="str">
        <f>IF(ISERROR(VLOOKUP(B15,'KAYIT LİSTESİ'!$B$4:$H$764,2,0)),"",(VLOOKUP(B15,'KAYIT LİSTESİ'!$B$4:$H$764,2,0)))</f>
        <v/>
      </c>
      <c r="D15" s="298"/>
      <c r="E15" s="114"/>
      <c r="F15" s="114"/>
      <c r="G15" s="37"/>
      <c r="H15" s="115"/>
      <c r="I15" s="153"/>
      <c r="J15" s="385"/>
      <c r="K15" s="110">
        <v>7</v>
      </c>
      <c r="L15" s="112"/>
      <c r="M15" s="113">
        <v>39309</v>
      </c>
      <c r="N15" s="114" t="s">
        <v>780</v>
      </c>
      <c r="O15" s="114" t="s">
        <v>729</v>
      </c>
      <c r="P15" s="37">
        <v>891</v>
      </c>
      <c r="Q15" s="115"/>
      <c r="R15" s="119"/>
      <c r="S15" s="112"/>
    </row>
    <row r="16" spans="1:19" s="6" customFormat="1" ht="42.75" customHeight="1" x14ac:dyDescent="0.2">
      <c r="A16" s="102" t="s">
        <v>11</v>
      </c>
      <c r="B16" s="103"/>
      <c r="C16" s="103"/>
      <c r="D16" s="103"/>
      <c r="E16" s="104"/>
      <c r="F16" s="293" t="s">
        <v>283</v>
      </c>
      <c r="G16" s="380"/>
      <c r="H16" s="380"/>
      <c r="I16" s="381"/>
      <c r="J16" s="385"/>
      <c r="K16" s="110">
        <v>8</v>
      </c>
      <c r="L16" s="112"/>
      <c r="M16" s="113" t="s">
        <v>761</v>
      </c>
      <c r="N16" s="114" t="s">
        <v>762</v>
      </c>
      <c r="O16" s="114" t="s">
        <v>708</v>
      </c>
      <c r="P16" s="37">
        <v>893</v>
      </c>
      <c r="Q16" s="115"/>
      <c r="R16" s="119"/>
      <c r="S16" s="112"/>
    </row>
    <row r="17" spans="1:19" s="6" customFormat="1" ht="42.75" customHeight="1" x14ac:dyDescent="0.2">
      <c r="A17" s="28" t="s">
        <v>112</v>
      </c>
      <c r="B17" s="25" t="s">
        <v>821</v>
      </c>
      <c r="C17" s="25" t="s">
        <v>48</v>
      </c>
      <c r="D17" s="26" t="s">
        <v>8</v>
      </c>
      <c r="E17" s="27" t="s">
        <v>9</v>
      </c>
      <c r="F17" s="27" t="s">
        <v>108</v>
      </c>
      <c r="G17" s="25" t="s">
        <v>10</v>
      </c>
      <c r="H17" s="25" t="s">
        <v>19</v>
      </c>
      <c r="I17" s="25" t="s">
        <v>129</v>
      </c>
      <c r="J17" s="385"/>
      <c r="K17" s="110">
        <v>9</v>
      </c>
      <c r="L17" s="112"/>
      <c r="M17" s="113">
        <v>39191</v>
      </c>
      <c r="N17" s="114" t="s">
        <v>767</v>
      </c>
      <c r="O17" s="114" t="s">
        <v>768</v>
      </c>
      <c r="P17" s="37">
        <v>909</v>
      </c>
      <c r="Q17" s="115"/>
      <c r="R17" s="119"/>
      <c r="S17" s="112"/>
    </row>
    <row r="18" spans="1:19" s="6" customFormat="1" ht="42.75" customHeight="1" x14ac:dyDescent="0.2">
      <c r="A18" s="110">
        <v>1</v>
      </c>
      <c r="B18" s="111"/>
      <c r="C18" s="112" t="str">
        <f>IF(ISERROR(VLOOKUP(B18,'KAYIT LİSTESİ'!$B$4:$H$764,2,0)),"",(VLOOKUP(B18,'KAYIT LİSTESİ'!$B$4:$H$764,2,0)))</f>
        <v/>
      </c>
      <c r="D18" s="113" t="str">
        <f>IF(ISERROR(VLOOKUP(B18,'KAYIT LİSTESİ'!$B$4:$H$764,4,0)),"",(VLOOKUP(B18,'KAYIT LİSTESİ'!$B$4:$H$764,4,0)))</f>
        <v/>
      </c>
      <c r="E18" s="114" t="str">
        <f>IF(ISERROR(VLOOKUP(B18,'KAYIT LİSTESİ'!$B$4:$H$764,5,0)),"",(VLOOKUP(B18,'KAYIT LİSTESİ'!$B$4:$H$764,5,0)))</f>
        <v/>
      </c>
      <c r="F18" s="114"/>
      <c r="G18" s="37"/>
      <c r="H18" s="115"/>
      <c r="I18" s="153"/>
      <c r="J18" s="385"/>
      <c r="K18" s="110">
        <v>10</v>
      </c>
      <c r="L18" s="112"/>
      <c r="M18" s="113" t="s">
        <v>757</v>
      </c>
      <c r="N18" s="114" t="s">
        <v>676</v>
      </c>
      <c r="O18" s="114" t="s">
        <v>684</v>
      </c>
      <c r="P18" s="37">
        <v>911</v>
      </c>
      <c r="Q18" s="115"/>
      <c r="R18" s="119"/>
      <c r="S18" s="112"/>
    </row>
    <row r="19" spans="1:19" s="6" customFormat="1" ht="42.75" customHeight="1" x14ac:dyDescent="0.2">
      <c r="A19" s="110">
        <v>2</v>
      </c>
      <c r="B19" s="111">
        <v>12974498172</v>
      </c>
      <c r="C19" s="112"/>
      <c r="D19" s="113">
        <v>39142</v>
      </c>
      <c r="E19" s="114" t="s">
        <v>763</v>
      </c>
      <c r="F19" s="114" t="s">
        <v>764</v>
      </c>
      <c r="G19" s="37">
        <v>883</v>
      </c>
      <c r="H19" s="115"/>
      <c r="I19" s="153"/>
      <c r="J19" s="385"/>
      <c r="K19" s="110">
        <v>11</v>
      </c>
      <c r="L19" s="112"/>
      <c r="M19" s="113">
        <v>39083</v>
      </c>
      <c r="N19" s="114" t="s">
        <v>868</v>
      </c>
      <c r="O19" s="114" t="s">
        <v>873</v>
      </c>
      <c r="P19" s="37">
        <v>911</v>
      </c>
      <c r="Q19" s="115"/>
      <c r="R19" s="119"/>
      <c r="S19" s="112"/>
    </row>
    <row r="20" spans="1:19" s="6" customFormat="1" ht="42.75" customHeight="1" x14ac:dyDescent="0.2">
      <c r="A20" s="110">
        <v>3</v>
      </c>
      <c r="B20" s="111">
        <v>10901677966</v>
      </c>
      <c r="C20" s="112"/>
      <c r="D20" s="113">
        <v>39179</v>
      </c>
      <c r="E20" s="114" t="s">
        <v>765</v>
      </c>
      <c r="F20" s="114" t="s">
        <v>766</v>
      </c>
      <c r="G20" s="37">
        <v>854</v>
      </c>
      <c r="H20" s="115"/>
      <c r="I20" s="153"/>
      <c r="J20" s="385"/>
      <c r="K20" s="110">
        <v>12</v>
      </c>
      <c r="L20" s="112"/>
      <c r="M20" s="113" t="s">
        <v>751</v>
      </c>
      <c r="N20" s="114" t="s">
        <v>752</v>
      </c>
      <c r="O20" s="114" t="s">
        <v>684</v>
      </c>
      <c r="P20" s="37">
        <v>933</v>
      </c>
      <c r="Q20" s="115"/>
      <c r="R20" s="119"/>
      <c r="S20" s="112"/>
    </row>
    <row r="21" spans="1:19" s="6" customFormat="1" ht="42.75" customHeight="1" x14ac:dyDescent="0.2">
      <c r="A21" s="110">
        <v>4</v>
      </c>
      <c r="B21" s="111">
        <v>12098541358</v>
      </c>
      <c r="C21" s="112"/>
      <c r="D21" s="113">
        <v>39191</v>
      </c>
      <c r="E21" s="114" t="s">
        <v>767</v>
      </c>
      <c r="F21" s="114" t="s">
        <v>768</v>
      </c>
      <c r="G21" s="37">
        <v>909</v>
      </c>
      <c r="H21" s="115"/>
      <c r="I21" s="153"/>
      <c r="J21" s="385"/>
      <c r="K21" s="110">
        <v>13</v>
      </c>
      <c r="L21" s="112"/>
      <c r="M21" s="113">
        <v>39217</v>
      </c>
      <c r="N21" s="114" t="s">
        <v>770</v>
      </c>
      <c r="O21" s="114" t="s">
        <v>771</v>
      </c>
      <c r="P21" s="37">
        <v>933</v>
      </c>
      <c r="Q21" s="115"/>
      <c r="R21" s="119"/>
      <c r="S21" s="112"/>
    </row>
    <row r="22" spans="1:19" s="6" customFormat="1" ht="42.75" customHeight="1" x14ac:dyDescent="0.2">
      <c r="A22" s="110">
        <v>5</v>
      </c>
      <c r="B22" s="111">
        <v>11579191082</v>
      </c>
      <c r="C22" s="112"/>
      <c r="D22" s="113">
        <v>39203</v>
      </c>
      <c r="E22" s="114" t="s">
        <v>769</v>
      </c>
      <c r="F22" s="114" t="s">
        <v>708</v>
      </c>
      <c r="G22" s="37">
        <v>983</v>
      </c>
      <c r="H22" s="115"/>
      <c r="I22" s="153"/>
      <c r="J22" s="385"/>
      <c r="K22" s="110">
        <v>14</v>
      </c>
      <c r="L22" s="112"/>
      <c r="M22" s="113">
        <v>39330</v>
      </c>
      <c r="N22" s="114" t="s">
        <v>781</v>
      </c>
      <c r="O22" s="114" t="s">
        <v>708</v>
      </c>
      <c r="P22" s="37">
        <v>933</v>
      </c>
      <c r="Q22" s="115"/>
      <c r="R22" s="119"/>
      <c r="S22" s="112">
        <f>IF(ISTEXT(P22)," ",IFERROR(VLOOKUP(SMALL(PUAN!$B$4:$C$112,COUNTIF(PUAN!$B$4:$C$112,"&lt;"&amp;P22)+1),PUAN!$B$4:$C$112,2,0),"    "))</f>
        <v>100</v>
      </c>
    </row>
    <row r="23" spans="1:19" s="6" customFormat="1" ht="42.75" customHeight="1" x14ac:dyDescent="0.2">
      <c r="A23" s="110">
        <v>6</v>
      </c>
      <c r="B23" s="111">
        <v>14507264582</v>
      </c>
      <c r="C23" s="112"/>
      <c r="D23" s="113">
        <v>39217</v>
      </c>
      <c r="E23" s="114" t="s">
        <v>770</v>
      </c>
      <c r="F23" s="114" t="s">
        <v>771</v>
      </c>
      <c r="G23" s="37">
        <v>933</v>
      </c>
      <c r="H23" s="115"/>
      <c r="I23" s="153"/>
      <c r="J23" s="385"/>
      <c r="K23" s="110">
        <v>15</v>
      </c>
      <c r="L23" s="112"/>
      <c r="M23" s="113">
        <v>39425</v>
      </c>
      <c r="N23" s="114" t="s">
        <v>785</v>
      </c>
      <c r="O23" s="114" t="s">
        <v>786</v>
      </c>
      <c r="P23" s="37">
        <v>943</v>
      </c>
      <c r="Q23" s="115"/>
      <c r="R23" s="119"/>
      <c r="S23" s="112">
        <f>IF(ISTEXT(P23)," ",IFERROR(VLOOKUP(SMALL(PUAN!$B$4:$C$112,COUNTIF(PUAN!$B$4:$C$112,"&lt;"&amp;P23)+1),PUAN!$B$4:$C$112,2,0),"    "))</f>
        <v>100</v>
      </c>
    </row>
    <row r="24" spans="1:19" s="6" customFormat="1" ht="42.75" customHeight="1" x14ac:dyDescent="0.2">
      <c r="A24" s="110">
        <v>7</v>
      </c>
      <c r="B24" s="111">
        <v>17327347442</v>
      </c>
      <c r="C24" s="112"/>
      <c r="D24" s="113">
        <v>39251</v>
      </c>
      <c r="E24" s="114" t="s">
        <v>772</v>
      </c>
      <c r="F24" s="114" t="s">
        <v>773</v>
      </c>
      <c r="G24" s="37">
        <v>961</v>
      </c>
      <c r="H24" s="115"/>
      <c r="I24" s="153"/>
      <c r="J24" s="385"/>
      <c r="K24" s="110">
        <v>16</v>
      </c>
      <c r="L24" s="112"/>
      <c r="M24" s="113">
        <v>39084</v>
      </c>
      <c r="N24" s="114" t="s">
        <v>869</v>
      </c>
      <c r="O24" s="114" t="s">
        <v>874</v>
      </c>
      <c r="P24" s="37">
        <v>943</v>
      </c>
      <c r="Q24" s="115"/>
      <c r="R24" s="119"/>
      <c r="S24" s="112">
        <f>IF(ISTEXT(P24)," ",IFERROR(VLOOKUP(SMALL(PUAN!$B$4:$C$112,COUNTIF(PUAN!$B$4:$C$112,"&lt;"&amp;P24)+1),PUAN!$B$4:$C$112,2,0),"    "))</f>
        <v>100</v>
      </c>
    </row>
    <row r="25" spans="1:19" s="6" customFormat="1" ht="42.75" customHeight="1" x14ac:dyDescent="0.2">
      <c r="A25" s="110">
        <v>8</v>
      </c>
      <c r="B25" s="111"/>
      <c r="C25" s="112" t="str">
        <f>IF(ISERROR(VLOOKUP(B25,'KAYIT LİSTESİ'!$B$4:$H$764,2,0)),"",(VLOOKUP(B25,'KAYIT LİSTESİ'!$B$4:$H$764,2,0)))</f>
        <v/>
      </c>
      <c r="D25" s="113" t="str">
        <f>IF(ISERROR(VLOOKUP(B25,'KAYIT LİSTESİ'!$B$4:$H$764,4,0)),"",(VLOOKUP(B25,'KAYIT LİSTESİ'!$B$4:$H$764,4,0)))</f>
        <v/>
      </c>
      <c r="E25" s="114" t="str">
        <f>IF(ISERROR(VLOOKUP(B25,'KAYIT LİSTESİ'!$B$4:$H$764,5,0)),"",(VLOOKUP(B25,'KAYIT LİSTESİ'!$B$4:$H$764,5,0)))</f>
        <v/>
      </c>
      <c r="F25" s="114" t="str">
        <f>IF(ISERROR(VLOOKUP(B25,'KAYIT LİSTESİ'!$B$4:$H$764,6,0)),"",(VLOOKUP(B25,'KAYIT LİSTESİ'!$B$4:$H$764,6,0)))</f>
        <v/>
      </c>
      <c r="G25" s="37"/>
      <c r="H25" s="115"/>
      <c r="I25" s="153"/>
      <c r="J25" s="385"/>
      <c r="K25" s="110">
        <v>17</v>
      </c>
      <c r="L25" s="112"/>
      <c r="M25" s="113">
        <v>39304</v>
      </c>
      <c r="N25" s="114" t="s">
        <v>779</v>
      </c>
      <c r="O25" s="114" t="s">
        <v>680</v>
      </c>
      <c r="P25" s="37">
        <v>952</v>
      </c>
      <c r="Q25" s="115"/>
      <c r="R25" s="119"/>
      <c r="S25" s="112">
        <f>IF(ISTEXT(P25)," ",IFERROR(VLOOKUP(SMALL(PUAN!$B$4:$C$112,COUNTIF(PUAN!$B$4:$C$112,"&lt;"&amp;P25)+1),PUAN!$B$4:$C$112,2,0),"    "))</f>
        <v>100</v>
      </c>
    </row>
    <row r="26" spans="1:19" s="6" customFormat="1" ht="42.75" customHeight="1" x14ac:dyDescent="0.2">
      <c r="A26" s="102" t="s">
        <v>12</v>
      </c>
      <c r="B26" s="103"/>
      <c r="C26" s="103"/>
      <c r="D26" s="103"/>
      <c r="E26" s="104"/>
      <c r="F26" s="293" t="s">
        <v>283</v>
      </c>
      <c r="G26" s="380"/>
      <c r="H26" s="380"/>
      <c r="I26" s="381"/>
      <c r="J26" s="385"/>
      <c r="K26" s="110">
        <v>18</v>
      </c>
      <c r="L26" s="112"/>
      <c r="M26" s="113">
        <v>39251</v>
      </c>
      <c r="N26" s="114" t="s">
        <v>772</v>
      </c>
      <c r="O26" s="114" t="s">
        <v>773</v>
      </c>
      <c r="P26" s="37">
        <v>961</v>
      </c>
      <c r="Q26" s="115"/>
      <c r="R26" s="119"/>
      <c r="S26" s="112"/>
    </row>
    <row r="27" spans="1:19" s="6" customFormat="1" ht="42.75" customHeight="1" x14ac:dyDescent="0.2">
      <c r="A27" s="28" t="s">
        <v>112</v>
      </c>
      <c r="B27" s="25" t="s">
        <v>821</v>
      </c>
      <c r="C27" s="25" t="s">
        <v>48</v>
      </c>
      <c r="D27" s="26" t="s">
        <v>8</v>
      </c>
      <c r="E27" s="27" t="s">
        <v>9</v>
      </c>
      <c r="F27" s="27" t="s">
        <v>108</v>
      </c>
      <c r="G27" s="25" t="s">
        <v>10</v>
      </c>
      <c r="H27" s="25" t="s">
        <v>19</v>
      </c>
      <c r="I27" s="25" t="s">
        <v>129</v>
      </c>
      <c r="J27" s="385"/>
      <c r="K27" s="110">
        <v>19</v>
      </c>
      <c r="L27" s="112"/>
      <c r="M27" s="113">
        <v>39362</v>
      </c>
      <c r="N27" s="114" t="s">
        <v>782</v>
      </c>
      <c r="O27" s="114" t="s">
        <v>783</v>
      </c>
      <c r="P27" s="37">
        <v>964</v>
      </c>
      <c r="Q27" s="115"/>
      <c r="R27" s="119"/>
      <c r="S27" s="112"/>
    </row>
    <row r="28" spans="1:19" s="6" customFormat="1" ht="42.75" customHeight="1" x14ac:dyDescent="0.2">
      <c r="A28" s="110">
        <v>1</v>
      </c>
      <c r="B28" s="111"/>
      <c r="C28" s="112" t="str">
        <f>IF(ISERROR(VLOOKUP(B28,'KAYIT LİSTESİ'!$B$4:$H$764,2,0)),"",(VLOOKUP(B28,'KAYIT LİSTESİ'!$B$4:$H$764,2,0)))</f>
        <v/>
      </c>
      <c r="D28" s="113" t="str">
        <f>IF(ISERROR(VLOOKUP(B28,'KAYIT LİSTESİ'!$B$4:$H$764,4,0)),"",(VLOOKUP(B28,'KAYIT LİSTESİ'!$B$4:$H$764,4,0)))</f>
        <v/>
      </c>
      <c r="E28" s="114" t="str">
        <f>IF(ISERROR(VLOOKUP(B28,'KAYIT LİSTESİ'!$B$4:$H$764,5,0)),"",(VLOOKUP(B28,'KAYIT LİSTESİ'!$B$4:$H$764,5,0)))</f>
        <v/>
      </c>
      <c r="F28" s="114"/>
      <c r="G28" s="37"/>
      <c r="H28" s="115"/>
      <c r="I28" s="153"/>
      <c r="J28" s="385"/>
      <c r="K28" s="110">
        <v>20</v>
      </c>
      <c r="L28" s="112"/>
      <c r="M28" s="113">
        <v>39387</v>
      </c>
      <c r="N28" s="114" t="s">
        <v>866</v>
      </c>
      <c r="O28" s="114" t="s">
        <v>871</v>
      </c>
      <c r="P28" s="37">
        <v>964</v>
      </c>
      <c r="Q28" s="115"/>
      <c r="R28" s="119"/>
      <c r="S28" s="112"/>
    </row>
    <row r="29" spans="1:19" s="6" customFormat="1" ht="42.75" customHeight="1" x14ac:dyDescent="0.2">
      <c r="A29" s="110">
        <v>2</v>
      </c>
      <c r="B29" s="111">
        <v>12140541008</v>
      </c>
      <c r="C29" s="112"/>
      <c r="D29" s="113">
        <v>39251</v>
      </c>
      <c r="E29" s="114" t="s">
        <v>774</v>
      </c>
      <c r="F29" s="114" t="s">
        <v>775</v>
      </c>
      <c r="G29" s="37">
        <v>1041</v>
      </c>
      <c r="H29" s="115"/>
      <c r="I29" s="153"/>
      <c r="J29" s="385"/>
      <c r="K29" s="110">
        <v>21</v>
      </c>
      <c r="L29" s="112"/>
      <c r="M29" s="113" t="s">
        <v>755</v>
      </c>
      <c r="N29" s="114" t="s">
        <v>756</v>
      </c>
      <c r="O29" s="114" t="s">
        <v>708</v>
      </c>
      <c r="P29" s="37">
        <v>981</v>
      </c>
      <c r="Q29" s="115"/>
      <c r="R29" s="119"/>
      <c r="S29" s="112"/>
    </row>
    <row r="30" spans="1:19" s="6" customFormat="1" ht="42.75" customHeight="1" x14ac:dyDescent="0.2">
      <c r="A30" s="110">
        <v>3</v>
      </c>
      <c r="B30" s="111">
        <v>13421484052</v>
      </c>
      <c r="C30" s="112"/>
      <c r="D30" s="113">
        <v>39267</v>
      </c>
      <c r="E30" s="114" t="s">
        <v>776</v>
      </c>
      <c r="F30" s="114" t="s">
        <v>777</v>
      </c>
      <c r="G30" s="37">
        <v>844</v>
      </c>
      <c r="H30" s="115"/>
      <c r="I30" s="153"/>
      <c r="J30" s="385"/>
      <c r="K30" s="110">
        <v>22</v>
      </c>
      <c r="L30" s="112"/>
      <c r="M30" s="113">
        <v>39203</v>
      </c>
      <c r="N30" s="114" t="s">
        <v>769</v>
      </c>
      <c r="O30" s="114" t="s">
        <v>708</v>
      </c>
      <c r="P30" s="37">
        <v>983</v>
      </c>
      <c r="Q30" s="115"/>
      <c r="R30" s="119"/>
      <c r="S30" s="112"/>
    </row>
    <row r="31" spans="1:19" s="6" customFormat="1" ht="42.75" customHeight="1" x14ac:dyDescent="0.2">
      <c r="A31" s="110">
        <v>4</v>
      </c>
      <c r="B31" s="111">
        <v>12236538202</v>
      </c>
      <c r="C31" s="112"/>
      <c r="D31" s="113">
        <v>39301</v>
      </c>
      <c r="E31" s="114" t="s">
        <v>778</v>
      </c>
      <c r="F31" s="114" t="s">
        <v>708</v>
      </c>
      <c r="G31" s="37">
        <v>863</v>
      </c>
      <c r="H31" s="115"/>
      <c r="I31" s="153"/>
      <c r="J31" s="385"/>
      <c r="K31" s="110">
        <v>23</v>
      </c>
      <c r="L31" s="112"/>
      <c r="M31" s="113">
        <v>39371</v>
      </c>
      <c r="N31" s="114" t="s">
        <v>784</v>
      </c>
      <c r="O31" s="114" t="s">
        <v>768</v>
      </c>
      <c r="P31" s="37">
        <v>993</v>
      </c>
      <c r="Q31" s="115"/>
      <c r="R31" s="119"/>
      <c r="S31" s="112"/>
    </row>
    <row r="32" spans="1:19" s="6" customFormat="1" ht="42.75" customHeight="1" x14ac:dyDescent="0.2">
      <c r="A32" s="110">
        <v>5</v>
      </c>
      <c r="B32" s="111">
        <v>15035246668</v>
      </c>
      <c r="C32" s="112"/>
      <c r="D32" s="113">
        <v>39304</v>
      </c>
      <c r="E32" s="114" t="s">
        <v>779</v>
      </c>
      <c r="F32" s="114" t="s">
        <v>680</v>
      </c>
      <c r="G32" s="37">
        <v>952</v>
      </c>
      <c r="H32" s="115"/>
      <c r="I32" s="153"/>
      <c r="J32" s="385"/>
      <c r="K32" s="110">
        <v>24</v>
      </c>
      <c r="L32" s="112"/>
      <c r="M32" s="113">
        <v>39251</v>
      </c>
      <c r="N32" s="114" t="s">
        <v>774</v>
      </c>
      <c r="O32" s="114" t="s">
        <v>775</v>
      </c>
      <c r="P32" s="37">
        <v>1041</v>
      </c>
      <c r="Q32" s="115"/>
      <c r="R32" s="119"/>
      <c r="S32" s="112"/>
    </row>
    <row r="33" spans="1:19" s="6" customFormat="1" ht="42.75" customHeight="1" x14ac:dyDescent="0.2">
      <c r="A33" s="110">
        <v>6</v>
      </c>
      <c r="B33" s="111">
        <v>18344313670</v>
      </c>
      <c r="C33" s="112"/>
      <c r="D33" s="113">
        <v>39309</v>
      </c>
      <c r="E33" s="114" t="s">
        <v>780</v>
      </c>
      <c r="F33" s="114" t="s">
        <v>729</v>
      </c>
      <c r="G33" s="37">
        <v>891</v>
      </c>
      <c r="H33" s="115"/>
      <c r="I33" s="153"/>
      <c r="J33" s="385"/>
      <c r="K33" s="110">
        <v>25</v>
      </c>
      <c r="L33" s="112"/>
      <c r="M33" s="113">
        <v>39362</v>
      </c>
      <c r="N33" s="114" t="s">
        <v>864</v>
      </c>
      <c r="O33" s="114" t="s">
        <v>870</v>
      </c>
      <c r="P33" s="37">
        <v>1063</v>
      </c>
      <c r="Q33" s="115"/>
      <c r="R33" s="119"/>
      <c r="S33" s="112"/>
    </row>
    <row r="34" spans="1:19" s="6" customFormat="1" ht="42.75" customHeight="1" x14ac:dyDescent="0.2">
      <c r="A34" s="110">
        <v>7</v>
      </c>
      <c r="B34" s="111">
        <v>12380529774</v>
      </c>
      <c r="C34" s="112"/>
      <c r="D34" s="113">
        <v>39330</v>
      </c>
      <c r="E34" s="114" t="s">
        <v>781</v>
      </c>
      <c r="F34" s="114" t="s">
        <v>708</v>
      </c>
      <c r="G34" s="37">
        <v>933</v>
      </c>
      <c r="H34" s="115"/>
      <c r="I34" s="153"/>
      <c r="J34" s="385"/>
      <c r="K34" s="110">
        <v>26</v>
      </c>
      <c r="L34" s="112"/>
      <c r="M34" s="113">
        <v>39371</v>
      </c>
      <c r="N34" s="114" t="s">
        <v>865</v>
      </c>
      <c r="O34" s="114" t="s">
        <v>870</v>
      </c>
      <c r="P34" s="37">
        <v>1134</v>
      </c>
      <c r="Q34" s="115"/>
      <c r="R34" s="119"/>
      <c r="S34" s="112"/>
    </row>
    <row r="35" spans="1:19" s="6" customFormat="1" ht="42.75" customHeight="1" x14ac:dyDescent="0.2">
      <c r="A35" s="110">
        <v>8</v>
      </c>
      <c r="B35" s="111"/>
      <c r="C35" s="112"/>
      <c r="D35" s="113"/>
      <c r="E35" s="114"/>
      <c r="F35" s="114"/>
      <c r="G35" s="37"/>
      <c r="H35" s="115"/>
      <c r="I35" s="153"/>
      <c r="J35" s="385"/>
      <c r="K35" s="110" t="s">
        <v>113</v>
      </c>
      <c r="L35" s="112"/>
      <c r="M35" s="113" t="s">
        <v>753</v>
      </c>
      <c r="N35" s="114" t="s">
        <v>754</v>
      </c>
      <c r="O35" s="114" t="s">
        <v>684</v>
      </c>
      <c r="P35" s="37" t="s">
        <v>149</v>
      </c>
      <c r="Q35" s="115"/>
      <c r="R35" s="119"/>
      <c r="S35" s="112"/>
    </row>
    <row r="36" spans="1:19" s="6" customFormat="1" ht="42.75" customHeight="1" x14ac:dyDescent="0.2">
      <c r="A36" s="102" t="s">
        <v>709</v>
      </c>
      <c r="B36" s="103"/>
      <c r="C36" s="103"/>
      <c r="D36" s="103"/>
      <c r="E36" s="104"/>
      <c r="F36" s="293" t="s">
        <v>283</v>
      </c>
      <c r="G36" s="380"/>
      <c r="H36" s="380"/>
      <c r="I36" s="381"/>
      <c r="J36" s="385"/>
      <c r="K36" s="110"/>
      <c r="L36" s="116"/>
      <c r="M36" s="113"/>
      <c r="N36" s="117"/>
      <c r="O36" s="118"/>
      <c r="P36" s="37"/>
      <c r="Q36" s="37"/>
      <c r="R36" s="119"/>
      <c r="S36" s="112" t="str">
        <f>IF(ISTEXT(P36)," ",IFERROR(VLOOKUP(SMALL(PUAN!$B$4:$C$112,COUNTIF(PUAN!$B$4:$C$112,"&lt;"&amp;P36)+1),PUAN!$B$4:$C$112,2,0),"    "))</f>
        <v xml:space="preserve">    </v>
      </c>
    </row>
    <row r="37" spans="1:19" s="6" customFormat="1" ht="42.75" customHeight="1" x14ac:dyDescent="0.2">
      <c r="A37" s="28" t="s">
        <v>112</v>
      </c>
      <c r="B37" s="25" t="s">
        <v>821</v>
      </c>
      <c r="C37" s="25" t="s">
        <v>48</v>
      </c>
      <c r="D37" s="26" t="s">
        <v>8</v>
      </c>
      <c r="E37" s="27" t="s">
        <v>9</v>
      </c>
      <c r="F37" s="27" t="s">
        <v>108</v>
      </c>
      <c r="G37" s="25" t="s">
        <v>10</v>
      </c>
      <c r="H37" s="25" t="s">
        <v>19</v>
      </c>
      <c r="I37" s="25" t="s">
        <v>129</v>
      </c>
      <c r="J37" s="385"/>
      <c r="K37" s="110"/>
      <c r="L37" s="116"/>
      <c r="M37" s="113"/>
      <c r="N37" s="117"/>
      <c r="O37" s="118"/>
      <c r="P37" s="37"/>
      <c r="Q37" s="37"/>
      <c r="R37" s="119"/>
      <c r="S37" s="112" t="str">
        <f>IF(ISTEXT(P37)," ",IFERROR(VLOOKUP(SMALL(PUAN!$B$4:$C$112,COUNTIF(PUAN!$B$4:$C$112,"&lt;"&amp;P37)+1),PUAN!$B$4:$C$112,2,0),"    "))</f>
        <v xml:space="preserve">    </v>
      </c>
    </row>
    <row r="38" spans="1:19" s="6" customFormat="1" ht="42.75" customHeight="1" x14ac:dyDescent="0.2">
      <c r="A38" s="110">
        <v>1</v>
      </c>
      <c r="B38" s="111"/>
      <c r="C38" s="112" t="str">
        <f>IF(ISERROR(VLOOKUP(B38,'KAYIT LİSTESİ'!$B$4:$H$764,2,0)),"",(VLOOKUP(B38,'KAYIT LİSTESİ'!$B$4:$H$764,2,0)))</f>
        <v/>
      </c>
      <c r="D38" s="113" t="str">
        <f>IF(ISERROR(VLOOKUP(B38,'KAYIT LİSTESİ'!$B$4:$H$764,4,0)),"",(VLOOKUP(B38,'KAYIT LİSTESİ'!$B$4:$H$764,4,0)))</f>
        <v/>
      </c>
      <c r="E38" s="114" t="str">
        <f>IF(ISERROR(VLOOKUP(B38,'KAYIT LİSTESİ'!$B$4:$H$764,5,0)),"",(VLOOKUP(B38,'KAYIT LİSTESİ'!$B$4:$H$764,5,0)))</f>
        <v/>
      </c>
      <c r="F38" s="114"/>
      <c r="G38" s="37"/>
      <c r="H38" s="115"/>
      <c r="I38" s="153"/>
      <c r="J38" s="385"/>
      <c r="K38" s="110"/>
      <c r="L38" s="116"/>
      <c r="M38" s="113"/>
      <c r="N38" s="117"/>
      <c r="O38" s="118"/>
      <c r="P38" s="37"/>
      <c r="Q38" s="37"/>
      <c r="R38" s="119"/>
      <c r="S38" s="112" t="str">
        <f>IF(ISTEXT(P38)," ",IFERROR(VLOOKUP(SMALL(PUAN!$B$4:$C$112,COUNTIF(PUAN!$B$4:$C$112,"&lt;"&amp;P38)+1),PUAN!$B$4:$C$112,2,0),"    "))</f>
        <v xml:space="preserve">    </v>
      </c>
    </row>
    <row r="39" spans="1:19" s="6" customFormat="1" ht="42.75" customHeight="1" x14ac:dyDescent="0.2">
      <c r="A39" s="110">
        <v>2</v>
      </c>
      <c r="B39" s="111">
        <v>15431229074</v>
      </c>
      <c r="C39" s="112"/>
      <c r="D39" s="113">
        <v>39362</v>
      </c>
      <c r="E39" s="114" t="s">
        <v>782</v>
      </c>
      <c r="F39" s="114" t="s">
        <v>783</v>
      </c>
      <c r="G39" s="37">
        <v>964</v>
      </c>
      <c r="H39" s="115"/>
      <c r="I39" s="153"/>
      <c r="J39" s="385"/>
      <c r="K39" s="110"/>
      <c r="L39" s="116"/>
      <c r="M39" s="113"/>
      <c r="N39" s="117"/>
      <c r="O39" s="118"/>
      <c r="P39" s="37"/>
      <c r="Q39" s="37"/>
      <c r="R39" s="119"/>
      <c r="S39" s="112" t="str">
        <f>IF(ISTEXT(P39)," ",IFERROR(VLOOKUP(SMALL(PUAN!$B$4:$C$112,COUNTIF(PUAN!$B$4:$C$112,"&lt;"&amp;P39)+1),PUAN!$B$4:$C$112,2,0),"    "))</f>
        <v xml:space="preserve">    </v>
      </c>
    </row>
    <row r="40" spans="1:19" s="6" customFormat="1" ht="42.75" customHeight="1" x14ac:dyDescent="0.2">
      <c r="A40" s="110">
        <v>3</v>
      </c>
      <c r="B40" s="111">
        <v>12419528068</v>
      </c>
      <c r="C40" s="112"/>
      <c r="D40" s="113">
        <v>39371</v>
      </c>
      <c r="E40" s="114" t="s">
        <v>784</v>
      </c>
      <c r="F40" s="114" t="s">
        <v>768</v>
      </c>
      <c r="G40" s="37">
        <v>993</v>
      </c>
      <c r="H40" s="115"/>
      <c r="I40" s="153"/>
      <c r="J40" s="385"/>
      <c r="K40" s="110"/>
      <c r="L40" s="116"/>
      <c r="M40" s="113"/>
      <c r="N40" s="117"/>
      <c r="O40" s="118"/>
      <c r="P40" s="37"/>
      <c r="Q40" s="37"/>
      <c r="R40" s="119"/>
      <c r="S40" s="112" t="str">
        <f>IF(ISTEXT(P40)," ",IFERROR(VLOOKUP(SMALL(PUAN!$B$4:$C$112,COUNTIF(PUAN!$B$4:$C$112,"&lt;"&amp;P40)+1),PUAN!$B$4:$C$112,2,0),"    "))</f>
        <v xml:space="preserve">    </v>
      </c>
    </row>
    <row r="41" spans="1:19" s="6" customFormat="1" ht="42.75" customHeight="1" x14ac:dyDescent="0.2">
      <c r="A41" s="110">
        <v>4</v>
      </c>
      <c r="B41" s="111">
        <v>12452530530</v>
      </c>
      <c r="C41" s="112"/>
      <c r="D41" s="113">
        <v>39387</v>
      </c>
      <c r="E41" s="114" t="s">
        <v>679</v>
      </c>
      <c r="F41" s="114" t="s">
        <v>777</v>
      </c>
      <c r="G41" s="37">
        <v>882</v>
      </c>
      <c r="H41" s="115"/>
      <c r="I41" s="153"/>
      <c r="J41" s="385"/>
      <c r="K41" s="110"/>
      <c r="L41" s="116"/>
      <c r="M41" s="113"/>
      <c r="N41" s="117"/>
      <c r="O41" s="118"/>
      <c r="P41" s="37"/>
      <c r="Q41" s="37"/>
      <c r="R41" s="119"/>
      <c r="S41" s="112" t="str">
        <f>IF(ISTEXT(P41)," ",IFERROR(VLOOKUP(SMALL(PUAN!$B$4:$C$112,COUNTIF(PUAN!$B$4:$C$112,"&lt;"&amp;P41)+1),PUAN!$B$4:$C$112,2,0),"    "))</f>
        <v xml:space="preserve">    </v>
      </c>
    </row>
    <row r="42" spans="1:19" s="6" customFormat="1" ht="42.75" customHeight="1" x14ac:dyDescent="0.2">
      <c r="A42" s="110">
        <v>5</v>
      </c>
      <c r="B42" s="111">
        <v>10189055166</v>
      </c>
      <c r="C42" s="112"/>
      <c r="D42" s="113">
        <v>39425</v>
      </c>
      <c r="E42" s="114" t="s">
        <v>785</v>
      </c>
      <c r="F42" s="114" t="s">
        <v>786</v>
      </c>
      <c r="G42" s="37">
        <v>943</v>
      </c>
      <c r="H42" s="115"/>
      <c r="I42" s="153"/>
      <c r="J42" s="385"/>
      <c r="K42" s="110"/>
      <c r="L42" s="116"/>
      <c r="M42" s="113"/>
      <c r="N42" s="117"/>
      <c r="O42" s="118"/>
      <c r="P42" s="37"/>
      <c r="Q42" s="37"/>
      <c r="R42" s="119"/>
      <c r="S42" s="112" t="str">
        <f>IF(ISTEXT(P42)," ",IFERROR(VLOOKUP(SMALL(PUAN!$B$4:$C$112,COUNTIF(PUAN!$B$4:$C$112,"&lt;"&amp;P42)+1),PUAN!$B$4:$C$112,2,0),"    "))</f>
        <v xml:space="preserve">    </v>
      </c>
    </row>
    <row r="43" spans="1:19" s="6" customFormat="1" ht="42.75" customHeight="1" x14ac:dyDescent="0.2">
      <c r="A43" s="110">
        <v>6</v>
      </c>
      <c r="B43" s="111"/>
      <c r="C43" s="112" t="str">
        <f>IF(ISERROR(VLOOKUP(B43,'KAYIT LİSTESİ'!$B$4:$H$764,2,0)),"",(VLOOKUP(B43,'KAYIT LİSTESİ'!$B$4:$H$764,2,0)))</f>
        <v/>
      </c>
      <c r="D43" s="113" t="str">
        <f>IF(ISERROR(VLOOKUP(B43,'KAYIT LİSTESİ'!$B$4:$H$764,4,0)),"",(VLOOKUP(B43,'KAYIT LİSTESİ'!$B$4:$H$764,4,0)))</f>
        <v/>
      </c>
      <c r="E43" s="114" t="str">
        <f>IF(ISERROR(VLOOKUP(B43,'KAYIT LİSTESİ'!$B$4:$H$764,5,0)),"",(VLOOKUP(B43,'KAYIT LİSTESİ'!$B$4:$H$764,5,0)))</f>
        <v/>
      </c>
      <c r="F43" s="114" t="str">
        <f>IF(ISERROR(VLOOKUP(B43,'KAYIT LİSTESİ'!$B$4:$H$764,6,0)),"",(VLOOKUP(B43,'KAYIT LİSTESİ'!$B$4:$H$764,6,0)))</f>
        <v/>
      </c>
      <c r="G43" s="37"/>
      <c r="H43" s="115"/>
      <c r="I43" s="153"/>
      <c r="J43" s="385"/>
      <c r="K43" s="110"/>
      <c r="L43" s="116"/>
      <c r="M43" s="113"/>
      <c r="N43" s="117"/>
      <c r="O43" s="118"/>
      <c r="P43" s="37"/>
      <c r="Q43" s="37"/>
      <c r="R43" s="119"/>
      <c r="S43" s="112" t="str">
        <f>IF(ISTEXT(P43)," ",IFERROR(VLOOKUP(SMALL(PUAN!$B$4:$C$112,COUNTIF(PUAN!$B$4:$C$112,"&lt;"&amp;P43)+1),PUAN!$B$4:$C$112,2,0),"    "))</f>
        <v xml:space="preserve">    </v>
      </c>
    </row>
    <row r="44" spans="1:19" s="6" customFormat="1" ht="42.75" customHeight="1" x14ac:dyDescent="0.2">
      <c r="A44" s="110">
        <v>7</v>
      </c>
      <c r="B44" s="111"/>
      <c r="C44" s="112" t="str">
        <f>IF(ISERROR(VLOOKUP(B44,'KAYIT LİSTESİ'!$B$4:$H$764,2,0)),"",(VLOOKUP(B44,'KAYIT LİSTESİ'!$B$4:$H$764,2,0)))</f>
        <v/>
      </c>
      <c r="D44" s="113" t="str">
        <f>IF(ISERROR(VLOOKUP(B44,'KAYIT LİSTESİ'!$B$4:$H$764,4,0)),"",(VLOOKUP(B44,'KAYIT LİSTESİ'!$B$4:$H$764,4,0)))</f>
        <v/>
      </c>
      <c r="E44" s="114" t="str">
        <f>IF(ISERROR(VLOOKUP(B44,'KAYIT LİSTESİ'!$B$4:$H$764,5,0)),"",(VLOOKUP(B44,'KAYIT LİSTESİ'!$B$4:$H$764,5,0)))</f>
        <v/>
      </c>
      <c r="F44" s="114" t="str">
        <f>IF(ISERROR(VLOOKUP(B44,'KAYIT LİSTESİ'!$B$4:$H$764,6,0)),"",(VLOOKUP(B44,'KAYIT LİSTESİ'!$B$4:$H$764,6,0)))</f>
        <v/>
      </c>
      <c r="G44" s="37"/>
      <c r="H44" s="115"/>
      <c r="I44" s="153"/>
      <c r="J44" s="385"/>
      <c r="K44" s="110"/>
      <c r="L44" s="116"/>
      <c r="M44" s="113"/>
      <c r="N44" s="117"/>
      <c r="O44" s="118"/>
      <c r="P44" s="37"/>
      <c r="Q44" s="37"/>
      <c r="R44" s="119"/>
      <c r="S44" s="112" t="str">
        <f>IF(ISTEXT(P44)," ",IFERROR(VLOOKUP(SMALL(PUAN!$B$4:$C$112,COUNTIF(PUAN!$B$4:$C$112,"&lt;"&amp;P44)+1),PUAN!$B$4:$C$112,2,0),"    "))</f>
        <v xml:space="preserve">    </v>
      </c>
    </row>
    <row r="45" spans="1:19" s="6" customFormat="1" ht="42.75" customHeight="1" x14ac:dyDescent="0.2">
      <c r="A45" s="110">
        <v>8</v>
      </c>
      <c r="B45" s="111"/>
      <c r="C45" s="112" t="str">
        <f>IF(ISERROR(VLOOKUP(B45,'KAYIT LİSTESİ'!$B$4:$H$764,2,0)),"",(VLOOKUP(B45,'KAYIT LİSTESİ'!$B$4:$H$764,2,0)))</f>
        <v/>
      </c>
      <c r="D45" s="113" t="str">
        <f>IF(ISERROR(VLOOKUP(B45,'KAYIT LİSTESİ'!$B$4:$H$764,4,0)),"",(VLOOKUP(B45,'KAYIT LİSTESİ'!$B$4:$H$764,4,0)))</f>
        <v/>
      </c>
      <c r="E45" s="114" t="str">
        <f>IF(ISERROR(VLOOKUP(B45,'KAYIT LİSTESİ'!$B$4:$H$764,5,0)),"",(VLOOKUP(B45,'KAYIT LİSTESİ'!$B$4:$H$764,5,0)))</f>
        <v/>
      </c>
      <c r="F45" s="114" t="str">
        <f>IF(ISERROR(VLOOKUP(B45,'KAYIT LİSTESİ'!$B$4:$H$764,6,0)),"",(VLOOKUP(B45,'KAYIT LİSTESİ'!$B$4:$H$764,6,0)))</f>
        <v/>
      </c>
      <c r="G45" s="37"/>
      <c r="H45" s="115"/>
      <c r="I45" s="153"/>
      <c r="J45" s="386"/>
      <c r="K45" s="110"/>
      <c r="L45" s="116"/>
      <c r="M45" s="113"/>
      <c r="N45" s="117"/>
      <c r="O45" s="118"/>
      <c r="P45" s="37"/>
      <c r="Q45" s="37"/>
      <c r="R45" s="119"/>
      <c r="S45" s="112" t="str">
        <f>IF(ISTEXT(P45)," ",IFERROR(VLOOKUP(SMALL(PUAN!$B$4:$C$112,COUNTIF(PUAN!$B$4:$C$112,"&lt;"&amp;P45)+1),PUAN!$B$4:$C$112,2,0),"    "))</f>
        <v xml:space="preserve">    </v>
      </c>
    </row>
    <row r="46" spans="1:19" ht="13.5" customHeight="1" x14ac:dyDescent="0.2">
      <c r="A46" s="15"/>
      <c r="B46" s="15"/>
      <c r="C46" s="16"/>
      <c r="D46" s="35"/>
      <c r="E46" s="17"/>
      <c r="F46" s="18"/>
      <c r="G46" s="19"/>
      <c r="L46" s="20"/>
      <c r="M46" s="21"/>
      <c r="N46" s="22"/>
      <c r="O46" s="31"/>
      <c r="P46" s="31"/>
      <c r="Q46" s="31"/>
      <c r="R46" s="23"/>
    </row>
    <row r="47" spans="1:19" ht="39.75" customHeight="1" x14ac:dyDescent="0.2">
      <c r="A47" s="15"/>
      <c r="B47" s="15"/>
      <c r="C47" s="16"/>
      <c r="D47" s="35"/>
      <c r="E47" s="17"/>
      <c r="F47" s="18"/>
      <c r="G47" s="19"/>
      <c r="L47" s="20"/>
      <c r="M47" s="21"/>
      <c r="N47" s="22"/>
      <c r="O47" s="31"/>
      <c r="P47" s="31"/>
      <c r="Q47" s="31"/>
      <c r="R47" s="23"/>
    </row>
    <row r="48" spans="1:19" ht="39.75" customHeight="1" x14ac:dyDescent="0.2">
      <c r="A48" s="102" t="s">
        <v>787</v>
      </c>
      <c r="B48" s="103"/>
      <c r="C48" s="103"/>
      <c r="D48" s="103"/>
      <c r="E48" s="104"/>
      <c r="F48" s="293" t="s">
        <v>283</v>
      </c>
      <c r="G48" s="380"/>
      <c r="H48" s="380"/>
      <c r="I48" s="381"/>
      <c r="L48" s="20"/>
      <c r="M48" s="21"/>
      <c r="N48" s="22"/>
      <c r="O48" s="31"/>
      <c r="P48" s="31"/>
      <c r="Q48" s="31"/>
      <c r="R48" s="23"/>
    </row>
    <row r="49" spans="1:18" ht="39.75" customHeight="1" x14ac:dyDescent="0.2">
      <c r="A49" s="28" t="s">
        <v>112</v>
      </c>
      <c r="B49" s="25" t="s">
        <v>821</v>
      </c>
      <c r="C49" s="25" t="s">
        <v>48</v>
      </c>
      <c r="D49" s="26" t="s">
        <v>8</v>
      </c>
      <c r="E49" s="27" t="s">
        <v>9</v>
      </c>
      <c r="F49" s="27" t="s">
        <v>108</v>
      </c>
      <c r="G49" s="25" t="s">
        <v>10</v>
      </c>
      <c r="H49" s="25" t="s">
        <v>19</v>
      </c>
      <c r="I49" s="25" t="s">
        <v>129</v>
      </c>
      <c r="L49" s="20"/>
      <c r="M49" s="21"/>
      <c r="N49" s="22"/>
      <c r="O49" s="31"/>
      <c r="P49" s="31"/>
      <c r="Q49" s="31"/>
      <c r="R49" s="23"/>
    </row>
    <row r="50" spans="1:18" ht="39.75" customHeight="1" x14ac:dyDescent="0.2">
      <c r="A50" s="110">
        <v>1</v>
      </c>
      <c r="B50" s="111"/>
      <c r="C50" s="112" t="str">
        <f>IF(ISERROR(VLOOKUP(B50,'KAYIT LİSTESİ'!$B$4:$H$764,2,0)),"",(VLOOKUP(B50,'KAYIT LİSTESİ'!$B$4:$H$764,2,0)))</f>
        <v/>
      </c>
      <c r="D50" s="113" t="str">
        <f>IF(ISERROR(VLOOKUP(B50,'KAYIT LİSTESİ'!$B$4:$H$764,4,0)),"",(VLOOKUP(B50,'KAYIT LİSTESİ'!$B$4:$H$764,4,0)))</f>
        <v/>
      </c>
      <c r="E50" s="114" t="str">
        <f>IF(ISERROR(VLOOKUP(B50,'KAYIT LİSTESİ'!$B$4:$H$764,5,0)),"",(VLOOKUP(B50,'KAYIT LİSTESİ'!$B$4:$H$764,5,0)))</f>
        <v/>
      </c>
      <c r="F50" s="114"/>
      <c r="G50" s="37"/>
      <c r="H50" s="115"/>
      <c r="I50" s="153"/>
      <c r="L50" s="20"/>
      <c r="M50" s="21"/>
      <c r="N50" s="22"/>
      <c r="O50" s="31"/>
      <c r="P50" s="31"/>
      <c r="Q50" s="31"/>
      <c r="R50" s="23"/>
    </row>
    <row r="51" spans="1:18" ht="39.75" customHeight="1" x14ac:dyDescent="0.2">
      <c r="A51" s="110">
        <v>2</v>
      </c>
      <c r="B51" s="111">
        <v>15431229074</v>
      </c>
      <c r="C51" s="112"/>
      <c r="D51" s="113">
        <v>39362</v>
      </c>
      <c r="E51" s="114" t="s">
        <v>864</v>
      </c>
      <c r="F51" s="114" t="s">
        <v>870</v>
      </c>
      <c r="G51" s="37">
        <v>1063</v>
      </c>
      <c r="H51" s="115"/>
      <c r="I51" s="153"/>
      <c r="L51" s="20"/>
      <c r="M51" s="21"/>
      <c r="N51" s="22"/>
      <c r="O51" s="31"/>
      <c r="P51" s="31"/>
      <c r="Q51" s="31"/>
      <c r="R51" s="23"/>
    </row>
    <row r="52" spans="1:18" ht="39.75" customHeight="1" x14ac:dyDescent="0.2">
      <c r="A52" s="110">
        <v>3</v>
      </c>
      <c r="B52" s="111">
        <v>12419528068</v>
      </c>
      <c r="C52" s="112"/>
      <c r="D52" s="113">
        <v>39371</v>
      </c>
      <c r="E52" s="114" t="s">
        <v>865</v>
      </c>
      <c r="F52" s="114" t="s">
        <v>870</v>
      </c>
      <c r="G52" s="37">
        <v>1134</v>
      </c>
      <c r="H52" s="115"/>
      <c r="I52" s="153"/>
      <c r="L52" s="20"/>
      <c r="M52" s="21"/>
      <c r="N52" s="22"/>
      <c r="O52" s="31"/>
      <c r="P52" s="31"/>
      <c r="Q52" s="31"/>
      <c r="R52" s="23"/>
    </row>
    <row r="53" spans="1:18" ht="39.75" customHeight="1" x14ac:dyDescent="0.2">
      <c r="A53" s="110">
        <v>4</v>
      </c>
      <c r="B53" s="111">
        <v>12452530530</v>
      </c>
      <c r="C53" s="112"/>
      <c r="D53" s="113">
        <v>39387</v>
      </c>
      <c r="E53" s="114" t="s">
        <v>866</v>
      </c>
      <c r="F53" s="114" t="s">
        <v>871</v>
      </c>
      <c r="G53" s="37">
        <v>964</v>
      </c>
      <c r="H53" s="115"/>
      <c r="I53" s="153"/>
      <c r="L53" s="20"/>
      <c r="M53" s="21"/>
      <c r="N53" s="22"/>
      <c r="O53" s="31"/>
      <c r="P53" s="31"/>
      <c r="Q53" s="31"/>
      <c r="R53" s="23"/>
    </row>
    <row r="54" spans="1:18" ht="39.75" customHeight="1" x14ac:dyDescent="0.2">
      <c r="A54" s="110">
        <v>5</v>
      </c>
      <c r="B54" s="111">
        <v>10189055166</v>
      </c>
      <c r="C54" s="112"/>
      <c r="D54" s="113">
        <v>39425</v>
      </c>
      <c r="E54" s="114" t="s">
        <v>867</v>
      </c>
      <c r="F54" s="114" t="s">
        <v>872</v>
      </c>
      <c r="G54" s="37">
        <v>844</v>
      </c>
      <c r="H54" s="115"/>
      <c r="I54" s="153"/>
      <c r="L54" s="20"/>
      <c r="M54" s="21"/>
      <c r="N54" s="22"/>
      <c r="O54" s="31"/>
      <c r="P54" s="31"/>
      <c r="Q54" s="31"/>
      <c r="R54" s="23"/>
    </row>
    <row r="55" spans="1:18" ht="39.75" customHeight="1" x14ac:dyDescent="0.2">
      <c r="A55" s="110">
        <v>6</v>
      </c>
      <c r="B55" s="111"/>
      <c r="C55" s="112" t="str">
        <f>IF(ISERROR(VLOOKUP(B55,'KAYIT LİSTESİ'!$B$4:$H$764,2,0)),"",(VLOOKUP(B55,'KAYIT LİSTESİ'!$B$4:$H$764,2,0)))</f>
        <v/>
      </c>
      <c r="D55" s="113">
        <v>39083</v>
      </c>
      <c r="E55" s="114" t="s">
        <v>868</v>
      </c>
      <c r="F55" s="114" t="s">
        <v>873</v>
      </c>
      <c r="G55" s="37">
        <v>911</v>
      </c>
      <c r="H55" s="115"/>
      <c r="I55" s="153"/>
      <c r="L55" s="20"/>
      <c r="M55" s="21"/>
      <c r="N55" s="22"/>
      <c r="O55" s="31"/>
      <c r="P55" s="31"/>
      <c r="Q55" s="31"/>
      <c r="R55" s="23"/>
    </row>
    <row r="56" spans="1:18" ht="34.5" customHeight="1" x14ac:dyDescent="0.2">
      <c r="A56" s="110">
        <v>7</v>
      </c>
      <c r="B56" s="111"/>
      <c r="C56" s="112" t="str">
        <f>IF(ISERROR(VLOOKUP(B56,'KAYIT LİSTESİ'!$B$4:$H$764,2,0)),"",(VLOOKUP(B56,'KAYIT LİSTESİ'!$B$4:$H$764,2,0)))</f>
        <v/>
      </c>
      <c r="D56" s="113">
        <v>39084</v>
      </c>
      <c r="E56" s="114" t="s">
        <v>869</v>
      </c>
      <c r="F56" s="114" t="s">
        <v>874</v>
      </c>
      <c r="G56" s="37">
        <v>943</v>
      </c>
      <c r="H56" s="115"/>
      <c r="I56" s="153"/>
      <c r="L56" s="20"/>
      <c r="M56" s="21"/>
      <c r="N56" s="22"/>
      <c r="O56" s="31"/>
      <c r="P56" s="31"/>
      <c r="Q56" s="31"/>
      <c r="R56" s="23"/>
    </row>
    <row r="57" spans="1:18" ht="28.5" customHeight="1" x14ac:dyDescent="0.2">
      <c r="A57" s="110">
        <v>8</v>
      </c>
      <c r="B57" s="111"/>
      <c r="C57" s="112" t="str">
        <f>IF(ISERROR(VLOOKUP(B57,'KAYIT LİSTESİ'!$B$4:$H$764,2,0)),"",(VLOOKUP(B57,'KAYIT LİSTESİ'!$B$4:$H$764,2,0)))</f>
        <v/>
      </c>
      <c r="D57" s="113" t="str">
        <f>IF(ISERROR(VLOOKUP(B57,'KAYIT LİSTESİ'!$B$4:$H$764,4,0)),"",(VLOOKUP(B57,'KAYIT LİSTESİ'!$B$4:$H$764,4,0)))</f>
        <v/>
      </c>
      <c r="E57" s="114" t="str">
        <f>IF(ISERROR(VLOOKUP(B57,'KAYIT LİSTESİ'!$B$4:$H$764,5,0)),"",(VLOOKUP(B57,'KAYIT LİSTESİ'!$B$4:$H$764,5,0)))</f>
        <v/>
      </c>
      <c r="F57" s="114" t="str">
        <f>IF(ISERROR(VLOOKUP(B57,'KAYIT LİSTESİ'!$B$4:$H$764,6,0)),"",(VLOOKUP(B57,'KAYIT LİSTESİ'!$B$4:$H$764,6,0)))</f>
        <v/>
      </c>
      <c r="G57" s="37"/>
      <c r="H57" s="115"/>
      <c r="I57" s="153"/>
      <c r="J57" s="12"/>
      <c r="K57" s="12"/>
      <c r="L57" s="12"/>
      <c r="M57" s="12"/>
      <c r="O57" s="32" t="s">
        <v>3</v>
      </c>
      <c r="P57" s="33" t="s">
        <v>3</v>
      </c>
      <c r="Q57" s="33"/>
      <c r="R57" s="8" t="s">
        <v>3</v>
      </c>
    </row>
    <row r="58" spans="1:18" ht="10.5" customHeight="1" x14ac:dyDescent="0.2"/>
  </sheetData>
  <sortState ref="M8:P35">
    <sortCondition ref="P8:P35"/>
  </sortState>
  <mergeCells count="29">
    <mergeCell ref="G48:I48"/>
    <mergeCell ref="O6:O7"/>
    <mergeCell ref="P6:P7"/>
    <mergeCell ref="Q6:Q7"/>
    <mergeCell ref="R6:R7"/>
    <mergeCell ref="G16:I16"/>
    <mergeCell ref="G6:I6"/>
    <mergeCell ref="J6:J45"/>
    <mergeCell ref="S6:S7"/>
    <mergeCell ref="M6:M7"/>
    <mergeCell ref="N6:N7"/>
    <mergeCell ref="G26:I26"/>
    <mergeCell ref="G36:I36"/>
    <mergeCell ref="K6:K7"/>
    <mergeCell ref="L6:L7"/>
    <mergeCell ref="P4:S4"/>
    <mergeCell ref="A5:H5"/>
    <mergeCell ref="K5:O5"/>
    <mergeCell ref="P5:Q5"/>
    <mergeCell ref="R5:S5"/>
    <mergeCell ref="A4:C4"/>
    <mergeCell ref="D4:E4"/>
    <mergeCell ref="A1:S1"/>
    <mergeCell ref="A2:S2"/>
    <mergeCell ref="A3:C3"/>
    <mergeCell ref="D3:E3"/>
    <mergeCell ref="F3:G3"/>
    <mergeCell ref="H3:I3"/>
    <mergeCell ref="P3:S3"/>
  </mergeCells>
  <hyperlinks>
    <hyperlink ref="D3" location="'YARIŞMA PROGRAMI'!C7" display="100 m. Engelli"/>
  </hyperlinks>
  <printOptions horizontalCentered="1"/>
  <pageMargins left="0.27559055118110237" right="0.19685039370078741" top="0.53" bottom="0.35433070866141736" header="0.39370078740157483" footer="0.27559055118110237"/>
  <pageSetup paperSize="9" scale="40" fitToHeight="0" orientation="portrait" r:id="rId1"/>
  <headerFooter alignWithMargins="0"/>
  <rowBreaks count="1" manualBreakCount="1">
    <brk id="47" max="18" man="1"/>
  </rowBreaks>
  <colBreaks count="1" manualBreakCount="1">
    <brk id="17" max="57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47"/>
  <sheetViews>
    <sheetView view="pageBreakPreview" topLeftCell="A14" zoomScale="75" zoomScaleNormal="100" zoomScaleSheetLayoutView="75" workbookViewId="0">
      <selection activeCell="M12" sqref="M12"/>
    </sheetView>
  </sheetViews>
  <sheetFormatPr defaultRowHeight="12.75" x14ac:dyDescent="0.2"/>
  <cols>
    <col min="1" max="1" width="6.7109375" style="8" customWidth="1"/>
    <col min="2" max="2" width="18.85546875" style="8" hidden="1" customWidth="1"/>
    <col min="3" max="3" width="7.5703125" style="7" customWidth="1"/>
    <col min="4" max="4" width="15.28515625" style="30" customWidth="1"/>
    <col min="5" max="5" width="27" style="30" customWidth="1"/>
    <col min="6" max="6" width="34.5703125" style="7" customWidth="1"/>
    <col min="7" max="7" width="13" style="9" customWidth="1"/>
    <col min="8" max="8" width="6.85546875" style="7" customWidth="1"/>
    <col min="9" max="9" width="10.42578125" style="7" customWidth="1"/>
    <col min="10" max="10" width="5" style="7" customWidth="1"/>
    <col min="11" max="11" width="5.7109375" style="7" customWidth="1"/>
    <col min="12" max="12" width="7.7109375" style="8" customWidth="1"/>
    <col min="13" max="13" width="15.28515625" style="8" customWidth="1"/>
    <col min="14" max="14" width="27" style="10" customWidth="1"/>
    <col min="15" max="15" width="34.42578125" style="34" customWidth="1"/>
    <col min="16" max="16" width="13.140625" style="34" customWidth="1"/>
    <col min="17" max="17" width="7.7109375" style="34" customWidth="1"/>
    <col min="18" max="18" width="6.5703125" style="7" customWidth="1"/>
    <col min="19" max="19" width="7.28515625" style="7" customWidth="1"/>
    <col min="20" max="16384" width="9.140625" style="7"/>
  </cols>
  <sheetData>
    <row r="1" spans="1:19" s="3" customFormat="1" ht="53.25" customHeight="1" x14ac:dyDescent="0.2">
      <c r="A1" s="367" t="str">
        <f>('YARIŞMA BİLGİLERİ'!A2)</f>
        <v>Gençlik ve Spor Bakanlığı
Spor Genel Müdürlüğü
Spor Faaliyetleri Daire Başkanlığı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</row>
    <row r="2" spans="1:19" s="3" customFormat="1" ht="24.75" customHeight="1" x14ac:dyDescent="0.2">
      <c r="A2" s="368" t="str">
        <f>'YARIŞMA BİLGİLERİ'!F19</f>
        <v>TÜRKİYE’NİN EN HIZLISI İL SEÇME YARIŞLARI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</row>
    <row r="3" spans="1:19" s="5" customFormat="1" ht="21.75" customHeight="1" x14ac:dyDescent="0.2">
      <c r="A3" s="369" t="s">
        <v>58</v>
      </c>
      <c r="B3" s="369"/>
      <c r="C3" s="369"/>
      <c r="D3" s="370" t="s">
        <v>847</v>
      </c>
      <c r="E3" s="370"/>
      <c r="F3" s="371"/>
      <c r="G3" s="371"/>
      <c r="H3" s="372"/>
      <c r="I3" s="372"/>
      <c r="J3" s="4"/>
      <c r="K3" s="4"/>
      <c r="L3" s="299"/>
      <c r="M3" s="299"/>
      <c r="N3" s="192"/>
      <c r="O3" s="299"/>
      <c r="P3" s="373"/>
      <c r="Q3" s="373"/>
      <c r="R3" s="373"/>
      <c r="S3" s="373"/>
    </row>
    <row r="4" spans="1:19" s="5" customFormat="1" ht="17.25" customHeight="1" x14ac:dyDescent="0.2">
      <c r="A4" s="382" t="s">
        <v>52</v>
      </c>
      <c r="B4" s="382"/>
      <c r="C4" s="382"/>
      <c r="D4" s="383" t="s">
        <v>856</v>
      </c>
      <c r="E4" s="383"/>
      <c r="F4" s="13"/>
      <c r="G4" s="13"/>
      <c r="H4" s="13"/>
      <c r="I4" s="13"/>
      <c r="J4" s="13"/>
      <c r="K4" s="13"/>
      <c r="L4" s="38"/>
      <c r="M4" s="38"/>
      <c r="N4" s="154"/>
      <c r="O4" s="38" t="s">
        <v>57</v>
      </c>
      <c r="P4" s="374" t="s">
        <v>854</v>
      </c>
      <c r="Q4" s="374"/>
      <c r="R4" s="374"/>
      <c r="S4" s="374"/>
    </row>
    <row r="5" spans="1:19" s="3" customFormat="1" ht="19.5" customHeight="1" x14ac:dyDescent="0.25">
      <c r="A5" s="375" t="s">
        <v>115</v>
      </c>
      <c r="B5" s="375"/>
      <c r="C5" s="375"/>
      <c r="D5" s="375"/>
      <c r="E5" s="375"/>
      <c r="F5" s="375"/>
      <c r="G5" s="375"/>
      <c r="H5" s="375"/>
      <c r="I5" s="152"/>
      <c r="J5" s="121"/>
      <c r="K5" s="375" t="s">
        <v>116</v>
      </c>
      <c r="L5" s="375"/>
      <c r="M5" s="375"/>
      <c r="N5" s="375"/>
      <c r="O5" s="375"/>
      <c r="P5" s="376" t="s">
        <v>117</v>
      </c>
      <c r="Q5" s="376"/>
      <c r="R5" s="377">
        <f ca="1">NOW()</f>
        <v>43576.699346180554</v>
      </c>
      <c r="S5" s="377"/>
    </row>
    <row r="6" spans="1:19" s="6" customFormat="1" ht="30.75" customHeight="1" x14ac:dyDescent="0.2">
      <c r="A6" s="102" t="s">
        <v>126</v>
      </c>
      <c r="B6" s="103"/>
      <c r="C6" s="103"/>
      <c r="D6" s="103"/>
      <c r="E6" s="104"/>
      <c r="F6" s="293" t="s">
        <v>283</v>
      </c>
      <c r="G6" s="380"/>
      <c r="H6" s="380"/>
      <c r="I6" s="381"/>
      <c r="J6" s="384"/>
      <c r="K6" s="387" t="s">
        <v>7</v>
      </c>
      <c r="L6" s="388" t="s">
        <v>48</v>
      </c>
      <c r="M6" s="378" t="s">
        <v>130</v>
      </c>
      <c r="N6" s="379" t="s">
        <v>9</v>
      </c>
      <c r="O6" s="379" t="s">
        <v>108</v>
      </c>
      <c r="P6" s="379" t="s">
        <v>10</v>
      </c>
      <c r="Q6" s="390" t="s">
        <v>19</v>
      </c>
      <c r="R6" s="392" t="s">
        <v>129</v>
      </c>
      <c r="S6" s="390" t="s">
        <v>80</v>
      </c>
    </row>
    <row r="7" spans="1:19" ht="34.5" customHeight="1" x14ac:dyDescent="0.2">
      <c r="A7" s="28" t="s">
        <v>112</v>
      </c>
      <c r="B7" s="25" t="s">
        <v>821</v>
      </c>
      <c r="C7" s="25" t="s">
        <v>48</v>
      </c>
      <c r="D7" s="26" t="s">
        <v>8</v>
      </c>
      <c r="E7" s="27" t="s">
        <v>9</v>
      </c>
      <c r="F7" s="27" t="s">
        <v>108</v>
      </c>
      <c r="G7" s="25" t="s">
        <v>10</v>
      </c>
      <c r="H7" s="25" t="s">
        <v>19</v>
      </c>
      <c r="I7" s="25" t="s">
        <v>129</v>
      </c>
      <c r="J7" s="385"/>
      <c r="K7" s="387"/>
      <c r="L7" s="389"/>
      <c r="M7" s="378"/>
      <c r="N7" s="379"/>
      <c r="O7" s="379"/>
      <c r="P7" s="379"/>
      <c r="Q7" s="391"/>
      <c r="R7" s="393"/>
      <c r="S7" s="391"/>
    </row>
    <row r="8" spans="1:19" s="6" customFormat="1" ht="42.75" customHeight="1" x14ac:dyDescent="0.2">
      <c r="A8" s="110">
        <v>1</v>
      </c>
      <c r="B8" s="111"/>
      <c r="C8" s="112"/>
      <c r="D8" s="298"/>
      <c r="E8" s="114"/>
      <c r="F8" s="114"/>
      <c r="G8" s="37"/>
      <c r="H8" s="115"/>
      <c r="I8" s="153"/>
      <c r="J8" s="385"/>
      <c r="K8" s="110">
        <v>1</v>
      </c>
      <c r="L8" s="112"/>
      <c r="M8" s="113" t="s">
        <v>720</v>
      </c>
      <c r="N8" s="114" t="s">
        <v>721</v>
      </c>
      <c r="O8" s="114" t="s">
        <v>708</v>
      </c>
      <c r="P8" s="37">
        <v>954</v>
      </c>
      <c r="Q8" s="115"/>
      <c r="R8" s="119"/>
      <c r="S8" s="112"/>
    </row>
    <row r="9" spans="1:19" s="6" customFormat="1" ht="42.75" customHeight="1" x14ac:dyDescent="0.2">
      <c r="A9" s="110">
        <v>2</v>
      </c>
      <c r="B9" s="111">
        <v>11126676314</v>
      </c>
      <c r="C9" s="112"/>
      <c r="D9" s="298" t="s">
        <v>718</v>
      </c>
      <c r="E9" s="114" t="s">
        <v>719</v>
      </c>
      <c r="F9" s="114" t="s">
        <v>706</v>
      </c>
      <c r="G9" s="37">
        <v>1152</v>
      </c>
      <c r="H9" s="115"/>
      <c r="I9" s="153"/>
      <c r="J9" s="385"/>
      <c r="K9" s="110">
        <v>2</v>
      </c>
      <c r="L9" s="112"/>
      <c r="M9" s="113">
        <v>38814</v>
      </c>
      <c r="N9" s="114" t="s">
        <v>730</v>
      </c>
      <c r="O9" s="114" t="s">
        <v>731</v>
      </c>
      <c r="P9" s="37">
        <v>1012</v>
      </c>
      <c r="Q9" s="115"/>
      <c r="R9" s="119"/>
      <c r="S9" s="112"/>
    </row>
    <row r="10" spans="1:19" s="6" customFormat="1" ht="42.75" customHeight="1" thickBot="1" x14ac:dyDescent="0.25">
      <c r="A10" s="110">
        <v>3</v>
      </c>
      <c r="B10" s="111">
        <v>11219567024</v>
      </c>
      <c r="C10" s="112"/>
      <c r="D10" s="298" t="s">
        <v>720</v>
      </c>
      <c r="E10" s="114" t="s">
        <v>721</v>
      </c>
      <c r="F10" s="114" t="s">
        <v>708</v>
      </c>
      <c r="G10" s="37">
        <v>954</v>
      </c>
      <c r="H10" s="115"/>
      <c r="I10" s="153"/>
      <c r="J10" s="385"/>
      <c r="K10" s="306">
        <v>3</v>
      </c>
      <c r="L10" s="307"/>
      <c r="M10" s="308">
        <v>38874</v>
      </c>
      <c r="N10" s="309" t="s">
        <v>735</v>
      </c>
      <c r="O10" s="309" t="s">
        <v>736</v>
      </c>
      <c r="P10" s="310">
        <v>1034</v>
      </c>
      <c r="Q10" s="115"/>
      <c r="R10" s="119"/>
      <c r="S10" s="112"/>
    </row>
    <row r="11" spans="1:19" s="6" customFormat="1" ht="42.75" customHeight="1" x14ac:dyDescent="0.2">
      <c r="A11" s="110">
        <v>4</v>
      </c>
      <c r="B11" s="111">
        <v>12539329408</v>
      </c>
      <c r="C11" s="112"/>
      <c r="D11" s="298" t="s">
        <v>722</v>
      </c>
      <c r="E11" s="114" t="s">
        <v>678</v>
      </c>
      <c r="F11" s="114" t="s">
        <v>716</v>
      </c>
      <c r="G11" s="37">
        <v>1134</v>
      </c>
      <c r="H11" s="115"/>
      <c r="I11" s="153"/>
      <c r="J11" s="385"/>
      <c r="K11" s="301">
        <v>4</v>
      </c>
      <c r="L11" s="302"/>
      <c r="M11" s="303" t="s">
        <v>723</v>
      </c>
      <c r="N11" s="304" t="s">
        <v>677</v>
      </c>
      <c r="O11" s="304" t="s">
        <v>684</v>
      </c>
      <c r="P11" s="305">
        <v>1072</v>
      </c>
      <c r="Q11" s="115"/>
      <c r="R11" s="119"/>
      <c r="S11" s="112"/>
    </row>
    <row r="12" spans="1:19" s="6" customFormat="1" ht="42.75" customHeight="1" x14ac:dyDescent="0.2">
      <c r="A12" s="110">
        <v>5</v>
      </c>
      <c r="B12" s="111">
        <v>11201571176</v>
      </c>
      <c r="C12" s="112"/>
      <c r="D12" s="298" t="s">
        <v>723</v>
      </c>
      <c r="E12" s="114" t="s">
        <v>677</v>
      </c>
      <c r="F12" s="114" t="s">
        <v>684</v>
      </c>
      <c r="G12" s="37">
        <v>1072</v>
      </c>
      <c r="H12" s="115"/>
      <c r="I12" s="153"/>
      <c r="J12" s="385"/>
      <c r="K12" s="110">
        <v>5</v>
      </c>
      <c r="L12" s="112"/>
      <c r="M12" s="113">
        <v>38866</v>
      </c>
      <c r="N12" s="114" t="s">
        <v>733</v>
      </c>
      <c r="O12" s="114" t="s">
        <v>734</v>
      </c>
      <c r="P12" s="37">
        <v>1091</v>
      </c>
      <c r="Q12" s="115"/>
      <c r="R12" s="119"/>
      <c r="S12" s="112"/>
    </row>
    <row r="13" spans="1:19" s="6" customFormat="1" ht="42.75" customHeight="1" x14ac:dyDescent="0.2">
      <c r="A13" s="110">
        <v>6</v>
      </c>
      <c r="B13" s="111">
        <v>11471561938</v>
      </c>
      <c r="C13" s="112"/>
      <c r="D13" s="298" t="s">
        <v>724</v>
      </c>
      <c r="E13" s="114" t="s">
        <v>725</v>
      </c>
      <c r="F13" s="114" t="s">
        <v>726</v>
      </c>
      <c r="G13" s="37">
        <v>1104</v>
      </c>
      <c r="H13" s="115"/>
      <c r="I13" s="153"/>
      <c r="J13" s="385"/>
      <c r="K13" s="110">
        <v>6</v>
      </c>
      <c r="L13" s="112"/>
      <c r="M13" s="113">
        <v>38987</v>
      </c>
      <c r="N13" s="114" t="s">
        <v>746</v>
      </c>
      <c r="O13" s="114" t="s">
        <v>747</v>
      </c>
      <c r="P13" s="37">
        <v>1092</v>
      </c>
      <c r="Q13" s="115"/>
      <c r="R13" s="119"/>
      <c r="S13" s="112"/>
    </row>
    <row r="14" spans="1:19" s="6" customFormat="1" ht="42.75" customHeight="1" x14ac:dyDescent="0.2">
      <c r="A14" s="110">
        <v>7</v>
      </c>
      <c r="B14" s="111">
        <v>11390562580</v>
      </c>
      <c r="C14" s="112"/>
      <c r="D14" s="298" t="s">
        <v>727</v>
      </c>
      <c r="E14" s="114" t="s">
        <v>728</v>
      </c>
      <c r="F14" s="114" t="s">
        <v>729</v>
      </c>
      <c r="G14" s="37">
        <v>1181</v>
      </c>
      <c r="H14" s="115"/>
      <c r="I14" s="153"/>
      <c r="J14" s="385"/>
      <c r="K14" s="110">
        <v>7</v>
      </c>
      <c r="L14" s="112"/>
      <c r="M14" s="113" t="s">
        <v>724</v>
      </c>
      <c r="N14" s="114" t="s">
        <v>725</v>
      </c>
      <c r="O14" s="114" t="s">
        <v>726</v>
      </c>
      <c r="P14" s="37">
        <v>1104</v>
      </c>
      <c r="Q14" s="115"/>
      <c r="R14" s="119"/>
      <c r="S14" s="112"/>
    </row>
    <row r="15" spans="1:19" s="6" customFormat="1" ht="42.75" customHeight="1" x14ac:dyDescent="0.2">
      <c r="A15" s="110">
        <v>8</v>
      </c>
      <c r="B15" s="111"/>
      <c r="C15" s="112" t="str">
        <f>IF(ISERROR(VLOOKUP(B15,'KAYIT LİSTESİ'!$B$4:$H$764,2,0)),"",(VLOOKUP(B15,'KAYIT LİSTESİ'!$B$4:$H$764,2,0)))</f>
        <v/>
      </c>
      <c r="D15" s="298"/>
      <c r="E15" s="114"/>
      <c r="F15" s="114"/>
      <c r="G15" s="37"/>
      <c r="H15" s="115"/>
      <c r="I15" s="153"/>
      <c r="J15" s="385"/>
      <c r="K15" s="110">
        <v>8</v>
      </c>
      <c r="L15" s="112"/>
      <c r="M15" s="113" t="s">
        <v>722</v>
      </c>
      <c r="N15" s="114" t="s">
        <v>678</v>
      </c>
      <c r="O15" s="114" t="s">
        <v>716</v>
      </c>
      <c r="P15" s="37">
        <v>1134</v>
      </c>
      <c r="Q15" s="115"/>
      <c r="R15" s="119"/>
      <c r="S15" s="112"/>
    </row>
    <row r="16" spans="1:19" s="6" customFormat="1" ht="42.75" customHeight="1" x14ac:dyDescent="0.2">
      <c r="A16" s="102" t="s">
        <v>11</v>
      </c>
      <c r="B16" s="103"/>
      <c r="C16" s="103"/>
      <c r="D16" s="103"/>
      <c r="E16" s="104"/>
      <c r="F16" s="293" t="s">
        <v>283</v>
      </c>
      <c r="G16" s="380"/>
      <c r="H16" s="380"/>
      <c r="I16" s="381"/>
      <c r="J16" s="385"/>
      <c r="K16" s="110">
        <v>9</v>
      </c>
      <c r="L16" s="112"/>
      <c r="M16" s="113">
        <v>38972</v>
      </c>
      <c r="N16" s="114" t="s">
        <v>742</v>
      </c>
      <c r="O16" s="114" t="s">
        <v>743</v>
      </c>
      <c r="P16" s="37">
        <v>1134</v>
      </c>
      <c r="Q16" s="115"/>
      <c r="R16" s="119"/>
      <c r="S16" s="112"/>
    </row>
    <row r="17" spans="1:19" s="6" customFormat="1" ht="42.75" customHeight="1" x14ac:dyDescent="0.2">
      <c r="A17" s="28" t="s">
        <v>112</v>
      </c>
      <c r="B17" s="25" t="s">
        <v>821</v>
      </c>
      <c r="C17" s="25" t="s">
        <v>48</v>
      </c>
      <c r="D17" s="26" t="s">
        <v>8</v>
      </c>
      <c r="E17" s="27" t="s">
        <v>9</v>
      </c>
      <c r="F17" s="27" t="s">
        <v>108</v>
      </c>
      <c r="G17" s="25" t="s">
        <v>10</v>
      </c>
      <c r="H17" s="25" t="s">
        <v>19</v>
      </c>
      <c r="I17" s="25" t="s">
        <v>129</v>
      </c>
      <c r="J17" s="385"/>
      <c r="K17" s="110">
        <v>10</v>
      </c>
      <c r="L17" s="112"/>
      <c r="M17" s="113" t="s">
        <v>718</v>
      </c>
      <c r="N17" s="114" t="s">
        <v>719</v>
      </c>
      <c r="O17" s="114" t="s">
        <v>706</v>
      </c>
      <c r="P17" s="37">
        <v>1152</v>
      </c>
      <c r="Q17" s="115"/>
      <c r="R17" s="119"/>
      <c r="S17" s="112"/>
    </row>
    <row r="18" spans="1:19" s="6" customFormat="1" ht="42.75" customHeight="1" x14ac:dyDescent="0.2">
      <c r="A18" s="110">
        <v>1</v>
      </c>
      <c r="B18" s="111"/>
      <c r="C18" s="112" t="str">
        <f>IF(ISERROR(VLOOKUP(B18,'KAYIT LİSTESİ'!$B$4:$H$764,2,0)),"",(VLOOKUP(B18,'KAYIT LİSTESİ'!$B$4:$H$764,2,0)))</f>
        <v/>
      </c>
      <c r="D18" s="113" t="str">
        <f>IF(ISERROR(VLOOKUP(B18,'KAYIT LİSTESİ'!$B$4:$H$764,4,0)),"",(VLOOKUP(B18,'KAYIT LİSTESİ'!$B$4:$H$764,4,0)))</f>
        <v/>
      </c>
      <c r="E18" s="114" t="str">
        <f>IF(ISERROR(VLOOKUP(B18,'KAYIT LİSTESİ'!$B$4:$H$764,5,0)),"",(VLOOKUP(B18,'KAYIT LİSTESİ'!$B$4:$H$764,5,0)))</f>
        <v/>
      </c>
      <c r="F18" s="114"/>
      <c r="G18" s="37"/>
      <c r="H18" s="115"/>
      <c r="I18" s="153"/>
      <c r="J18" s="385"/>
      <c r="K18" s="110">
        <v>11</v>
      </c>
      <c r="L18" s="112"/>
      <c r="M18" s="113">
        <v>38819</v>
      </c>
      <c r="N18" s="114" t="s">
        <v>732</v>
      </c>
      <c r="O18" s="114" t="s">
        <v>708</v>
      </c>
      <c r="P18" s="37">
        <v>1153</v>
      </c>
      <c r="Q18" s="115"/>
      <c r="R18" s="119"/>
      <c r="S18" s="112"/>
    </row>
    <row r="19" spans="1:19" s="6" customFormat="1" ht="42.75" customHeight="1" x14ac:dyDescent="0.2">
      <c r="A19" s="110">
        <v>2</v>
      </c>
      <c r="B19" s="111">
        <v>14483442448</v>
      </c>
      <c r="C19" s="112"/>
      <c r="D19" s="113">
        <v>38814</v>
      </c>
      <c r="E19" s="114" t="s">
        <v>730</v>
      </c>
      <c r="F19" s="114" t="s">
        <v>731</v>
      </c>
      <c r="G19" s="37">
        <v>1012</v>
      </c>
      <c r="H19" s="115"/>
      <c r="I19" s="153"/>
      <c r="J19" s="385"/>
      <c r="K19" s="110">
        <v>12</v>
      </c>
      <c r="L19" s="112"/>
      <c r="M19" s="113">
        <v>38964</v>
      </c>
      <c r="N19" s="114" t="s">
        <v>740</v>
      </c>
      <c r="O19" s="114" t="s">
        <v>684</v>
      </c>
      <c r="P19" s="37">
        <v>1153</v>
      </c>
      <c r="Q19" s="115"/>
      <c r="R19" s="119"/>
      <c r="S19" s="112"/>
    </row>
    <row r="20" spans="1:19" s="6" customFormat="1" ht="42.75" customHeight="1" x14ac:dyDescent="0.2">
      <c r="A20" s="110">
        <v>3</v>
      </c>
      <c r="B20" s="111">
        <v>14048456798</v>
      </c>
      <c r="C20" s="112"/>
      <c r="D20" s="113">
        <v>38819</v>
      </c>
      <c r="E20" s="114" t="s">
        <v>732</v>
      </c>
      <c r="F20" s="114" t="s">
        <v>708</v>
      </c>
      <c r="G20" s="37">
        <v>1153</v>
      </c>
      <c r="H20" s="115"/>
      <c r="I20" s="153"/>
      <c r="J20" s="385"/>
      <c r="K20" s="110">
        <v>13</v>
      </c>
      <c r="L20" s="112"/>
      <c r="M20" s="113">
        <v>38718</v>
      </c>
      <c r="N20" s="114" t="s">
        <v>862</v>
      </c>
      <c r="O20" s="114" t="s">
        <v>863</v>
      </c>
      <c r="P20" s="37">
        <v>1163</v>
      </c>
      <c r="Q20" s="115"/>
      <c r="R20" s="119"/>
      <c r="S20" s="112"/>
    </row>
    <row r="21" spans="1:19" s="6" customFormat="1" ht="42.75" customHeight="1" x14ac:dyDescent="0.2">
      <c r="A21" s="110">
        <v>4</v>
      </c>
      <c r="B21" s="111">
        <v>12278490070</v>
      </c>
      <c r="C21" s="112"/>
      <c r="D21" s="113">
        <v>38866</v>
      </c>
      <c r="E21" s="114" t="s">
        <v>733</v>
      </c>
      <c r="F21" s="114" t="s">
        <v>734</v>
      </c>
      <c r="G21" s="37">
        <v>1091</v>
      </c>
      <c r="H21" s="115"/>
      <c r="I21" s="153"/>
      <c r="J21" s="385"/>
      <c r="K21" s="110">
        <v>14</v>
      </c>
      <c r="L21" s="112"/>
      <c r="M21" s="113" t="s">
        <v>727</v>
      </c>
      <c r="N21" s="114" t="s">
        <v>728</v>
      </c>
      <c r="O21" s="114" t="s">
        <v>729</v>
      </c>
      <c r="P21" s="37">
        <v>1181</v>
      </c>
      <c r="Q21" s="115"/>
      <c r="R21" s="119"/>
      <c r="S21" s="112"/>
    </row>
    <row r="22" spans="1:19" s="6" customFormat="1" ht="42.75" customHeight="1" x14ac:dyDescent="0.2">
      <c r="A22" s="110">
        <v>5</v>
      </c>
      <c r="B22" s="111">
        <v>11348064524</v>
      </c>
      <c r="C22" s="112"/>
      <c r="D22" s="113">
        <v>38874</v>
      </c>
      <c r="E22" s="114" t="s">
        <v>735</v>
      </c>
      <c r="F22" s="114" t="s">
        <v>736</v>
      </c>
      <c r="G22" s="37">
        <v>1034</v>
      </c>
      <c r="H22" s="115"/>
      <c r="I22" s="153"/>
      <c r="J22" s="385"/>
      <c r="K22" s="110">
        <v>15</v>
      </c>
      <c r="L22" s="112"/>
      <c r="M22" s="113">
        <v>39076</v>
      </c>
      <c r="N22" s="114" t="s">
        <v>750</v>
      </c>
      <c r="O22" s="114" t="s">
        <v>684</v>
      </c>
      <c r="P22" s="37">
        <v>1182</v>
      </c>
      <c r="Q22" s="115"/>
      <c r="R22" s="119"/>
      <c r="S22" s="112">
        <f>IF(ISTEXT(P22)," ",IFERROR(VLOOKUP(SMALL(PUAN!$B$4:$C$112,COUNTIF(PUAN!$B$4:$C$112,"&lt;"&amp;P22)+1),PUAN!$B$4:$C$112,2,0),"    "))</f>
        <v>49</v>
      </c>
    </row>
    <row r="23" spans="1:19" s="6" customFormat="1" ht="42.75" customHeight="1" x14ac:dyDescent="0.2">
      <c r="A23" s="110">
        <v>6</v>
      </c>
      <c r="B23" s="111">
        <v>10592674756</v>
      </c>
      <c r="C23" s="112"/>
      <c r="D23" s="113">
        <v>38887</v>
      </c>
      <c r="E23" s="114" t="s">
        <v>737</v>
      </c>
      <c r="F23" s="114" t="s">
        <v>684</v>
      </c>
      <c r="G23" s="37">
        <v>1224</v>
      </c>
      <c r="H23" s="115"/>
      <c r="I23" s="153"/>
      <c r="J23" s="385"/>
      <c r="K23" s="110">
        <v>16</v>
      </c>
      <c r="L23" s="112"/>
      <c r="M23" s="113">
        <v>38974</v>
      </c>
      <c r="N23" s="114" t="s">
        <v>744</v>
      </c>
      <c r="O23" s="114" t="s">
        <v>745</v>
      </c>
      <c r="P23" s="37">
        <v>1202</v>
      </c>
      <c r="Q23" s="115"/>
      <c r="R23" s="119"/>
      <c r="S23" s="112">
        <f>IF(ISTEXT(P23)," ",IFERROR(VLOOKUP(SMALL(PUAN!$B$4:$C$112,COUNTIF(PUAN!$B$4:$C$112,"&lt;"&amp;P23)+1),PUAN!$B$4:$C$112,2,0),"    "))</f>
        <v>45</v>
      </c>
    </row>
    <row r="24" spans="1:19" s="6" customFormat="1" ht="42.75" customHeight="1" x14ac:dyDescent="0.2">
      <c r="A24" s="110">
        <v>7</v>
      </c>
      <c r="B24" s="111">
        <v>12197523842</v>
      </c>
      <c r="C24" s="112"/>
      <c r="D24" s="113">
        <v>38910</v>
      </c>
      <c r="E24" s="114" t="s">
        <v>738</v>
      </c>
      <c r="F24" s="114" t="s">
        <v>739</v>
      </c>
      <c r="G24" s="37" t="s">
        <v>149</v>
      </c>
      <c r="H24" s="115"/>
      <c r="I24" s="153"/>
      <c r="J24" s="385"/>
      <c r="K24" s="110">
        <v>17</v>
      </c>
      <c r="L24" s="112"/>
      <c r="M24" s="113">
        <v>38887</v>
      </c>
      <c r="N24" s="114" t="s">
        <v>737</v>
      </c>
      <c r="O24" s="114" t="s">
        <v>684</v>
      </c>
      <c r="P24" s="37">
        <v>1224</v>
      </c>
      <c r="Q24" s="115"/>
      <c r="R24" s="119"/>
      <c r="S24" s="112">
        <f>IF(ISTEXT(P24)," ",IFERROR(VLOOKUP(SMALL(PUAN!$B$4:$C$112,COUNTIF(PUAN!$B$4:$C$112,"&lt;"&amp;P24)+1),PUAN!$B$4:$C$112,2,0),"    "))</f>
        <v>41</v>
      </c>
    </row>
    <row r="25" spans="1:19" s="6" customFormat="1" ht="42.75" customHeight="1" x14ac:dyDescent="0.2">
      <c r="A25" s="110">
        <v>8</v>
      </c>
      <c r="B25" s="111"/>
      <c r="C25" s="112" t="str">
        <f>IF(ISERROR(VLOOKUP(B25,'KAYIT LİSTESİ'!$B$4:$H$764,2,0)),"",(VLOOKUP(B25,'KAYIT LİSTESİ'!$B$4:$H$764,2,0)))</f>
        <v/>
      </c>
      <c r="D25" s="113" t="str">
        <f>IF(ISERROR(VLOOKUP(B25,'KAYIT LİSTESİ'!$B$4:$H$764,4,0)),"",(VLOOKUP(B25,'KAYIT LİSTESİ'!$B$4:$H$764,4,0)))</f>
        <v/>
      </c>
      <c r="E25" s="114" t="str">
        <f>IF(ISERROR(VLOOKUP(B25,'KAYIT LİSTESİ'!$B$4:$H$764,5,0)),"",(VLOOKUP(B25,'KAYIT LİSTESİ'!$B$4:$H$764,5,0)))</f>
        <v/>
      </c>
      <c r="F25" s="114" t="str">
        <f>IF(ISERROR(VLOOKUP(B25,'KAYIT LİSTESİ'!$B$4:$H$764,6,0)),"",(VLOOKUP(B25,'KAYIT LİSTESİ'!$B$4:$H$764,6,0)))</f>
        <v/>
      </c>
      <c r="G25" s="37"/>
      <c r="H25" s="115"/>
      <c r="I25" s="153"/>
      <c r="J25" s="385"/>
      <c r="K25" s="110">
        <v>18</v>
      </c>
      <c r="L25" s="112"/>
      <c r="M25" s="113">
        <v>38971</v>
      </c>
      <c r="N25" s="114" t="s">
        <v>741</v>
      </c>
      <c r="O25" s="114" t="s">
        <v>708</v>
      </c>
      <c r="P25" s="37">
        <v>1224</v>
      </c>
      <c r="Q25" s="115"/>
      <c r="R25" s="119"/>
      <c r="S25" s="112">
        <f>IF(ISTEXT(P25)," ",IFERROR(VLOOKUP(SMALL(PUAN!$B$4:$C$112,COUNTIF(PUAN!$B$4:$C$112,"&lt;"&amp;P25)+1),PUAN!$B$4:$C$112,2,0),"    "))</f>
        <v>41</v>
      </c>
    </row>
    <row r="26" spans="1:19" s="6" customFormat="1" ht="42.75" customHeight="1" x14ac:dyDescent="0.2">
      <c r="A26" s="102" t="s">
        <v>12</v>
      </c>
      <c r="B26" s="103"/>
      <c r="C26" s="103"/>
      <c r="D26" s="103"/>
      <c r="E26" s="104"/>
      <c r="F26" s="293" t="s">
        <v>283</v>
      </c>
      <c r="G26" s="380"/>
      <c r="H26" s="380"/>
      <c r="I26" s="381"/>
      <c r="J26" s="385"/>
      <c r="K26" s="110">
        <v>19</v>
      </c>
      <c r="L26" s="112"/>
      <c r="M26" s="113">
        <v>39003</v>
      </c>
      <c r="N26" s="114" t="s">
        <v>749</v>
      </c>
      <c r="O26" s="114" t="s">
        <v>684</v>
      </c>
      <c r="P26" s="37">
        <v>1234</v>
      </c>
      <c r="Q26" s="115"/>
      <c r="R26" s="119"/>
      <c r="S26" s="112"/>
    </row>
    <row r="27" spans="1:19" s="6" customFormat="1" ht="42.75" customHeight="1" x14ac:dyDescent="0.2">
      <c r="A27" s="28" t="s">
        <v>112</v>
      </c>
      <c r="B27" s="25" t="s">
        <v>821</v>
      </c>
      <c r="C27" s="25" t="s">
        <v>48</v>
      </c>
      <c r="D27" s="26" t="s">
        <v>8</v>
      </c>
      <c r="E27" s="27" t="s">
        <v>9</v>
      </c>
      <c r="F27" s="27" t="s">
        <v>108</v>
      </c>
      <c r="G27" s="25" t="s">
        <v>10</v>
      </c>
      <c r="H27" s="25" t="s">
        <v>19</v>
      </c>
      <c r="I27" s="25" t="s">
        <v>129</v>
      </c>
      <c r="J27" s="385"/>
      <c r="K27" s="110">
        <v>20</v>
      </c>
      <c r="L27" s="112"/>
      <c r="M27" s="113">
        <v>38990</v>
      </c>
      <c r="N27" s="114" t="s">
        <v>748</v>
      </c>
      <c r="O27" s="114" t="s">
        <v>684</v>
      </c>
      <c r="P27" s="37">
        <v>1241</v>
      </c>
      <c r="Q27" s="115"/>
      <c r="R27" s="119"/>
      <c r="S27" s="112"/>
    </row>
    <row r="28" spans="1:19" s="6" customFormat="1" ht="42.75" customHeight="1" x14ac:dyDescent="0.2">
      <c r="A28" s="110">
        <v>1</v>
      </c>
      <c r="B28" s="111"/>
      <c r="C28" s="112" t="str">
        <f>IF(ISERROR(VLOOKUP(B28,'KAYIT LİSTESİ'!$B$4:$H$764,2,0)),"",(VLOOKUP(B28,'KAYIT LİSTESİ'!$B$4:$H$764,2,0)))</f>
        <v/>
      </c>
      <c r="D28" s="113" t="str">
        <f>IF(ISERROR(VLOOKUP(B28,'KAYIT LİSTESİ'!$B$4:$H$764,4,0)),"",(VLOOKUP(B28,'KAYIT LİSTESİ'!$B$4:$H$764,4,0)))</f>
        <v/>
      </c>
      <c r="E28" s="114" t="str">
        <f>IF(ISERROR(VLOOKUP(B28,'KAYIT LİSTESİ'!$B$4:$H$764,5,0)),"",(VLOOKUP(B28,'KAYIT LİSTESİ'!$B$4:$H$764,5,0)))</f>
        <v/>
      </c>
      <c r="F28" s="114"/>
      <c r="G28" s="37"/>
      <c r="H28" s="115"/>
      <c r="I28" s="153"/>
      <c r="J28" s="385"/>
      <c r="K28" s="110" t="s">
        <v>113</v>
      </c>
      <c r="L28" s="112"/>
      <c r="M28" s="113">
        <v>38910</v>
      </c>
      <c r="N28" s="114" t="s">
        <v>738</v>
      </c>
      <c r="O28" s="114" t="s">
        <v>739</v>
      </c>
      <c r="P28" s="37" t="s">
        <v>149</v>
      </c>
      <c r="Q28" s="115"/>
      <c r="R28" s="119"/>
      <c r="S28" s="112"/>
    </row>
    <row r="29" spans="1:19" s="6" customFormat="1" ht="42.75" customHeight="1" x14ac:dyDescent="0.2">
      <c r="A29" s="110">
        <v>2</v>
      </c>
      <c r="B29" s="111">
        <v>15233417310</v>
      </c>
      <c r="C29" s="112"/>
      <c r="D29" s="113">
        <v>38964</v>
      </c>
      <c r="E29" s="114" t="s">
        <v>740</v>
      </c>
      <c r="F29" s="114" t="s">
        <v>684</v>
      </c>
      <c r="G29" s="37">
        <v>1153</v>
      </c>
      <c r="H29" s="115"/>
      <c r="I29" s="153"/>
      <c r="J29" s="385"/>
      <c r="K29" s="110"/>
      <c r="L29" s="112"/>
      <c r="M29" s="113"/>
      <c r="N29" s="114"/>
      <c r="O29" s="114"/>
      <c r="P29" s="37"/>
      <c r="Q29" s="115"/>
      <c r="R29" s="119"/>
      <c r="S29" s="112"/>
    </row>
    <row r="30" spans="1:19" s="6" customFormat="1" ht="42.75" customHeight="1" x14ac:dyDescent="0.2">
      <c r="A30" s="110">
        <v>3</v>
      </c>
      <c r="B30" s="111">
        <v>11519059618</v>
      </c>
      <c r="C30" s="112"/>
      <c r="D30" s="113">
        <v>38971</v>
      </c>
      <c r="E30" s="114" t="s">
        <v>741</v>
      </c>
      <c r="F30" s="114" t="s">
        <v>708</v>
      </c>
      <c r="G30" s="37">
        <v>1224</v>
      </c>
      <c r="H30" s="115"/>
      <c r="I30" s="153"/>
      <c r="J30" s="385"/>
      <c r="K30" s="110"/>
      <c r="L30" s="112"/>
      <c r="M30" s="113"/>
      <c r="N30" s="114"/>
      <c r="O30" s="114"/>
      <c r="P30" s="37"/>
      <c r="Q30" s="115"/>
      <c r="R30" s="119"/>
      <c r="S30" s="112"/>
    </row>
    <row r="31" spans="1:19" s="6" customFormat="1" ht="42.75" customHeight="1" x14ac:dyDescent="0.2">
      <c r="A31" s="110">
        <v>4</v>
      </c>
      <c r="B31" s="111">
        <v>13499297240</v>
      </c>
      <c r="C31" s="112"/>
      <c r="D31" s="113">
        <v>38972</v>
      </c>
      <c r="E31" s="114" t="s">
        <v>742</v>
      </c>
      <c r="F31" s="114" t="s">
        <v>743</v>
      </c>
      <c r="G31" s="37">
        <v>1134</v>
      </c>
      <c r="H31" s="115"/>
      <c r="I31" s="153"/>
      <c r="J31" s="385"/>
      <c r="K31" s="110"/>
      <c r="L31" s="112"/>
      <c r="M31" s="113"/>
      <c r="N31" s="114"/>
      <c r="O31" s="114"/>
      <c r="P31" s="37"/>
      <c r="Q31" s="115"/>
      <c r="R31" s="119"/>
      <c r="S31" s="112"/>
    </row>
    <row r="32" spans="1:19" s="6" customFormat="1" ht="42.75" customHeight="1" x14ac:dyDescent="0.2">
      <c r="A32" s="110">
        <v>5</v>
      </c>
      <c r="B32" s="111">
        <v>15329413974</v>
      </c>
      <c r="C32" s="112"/>
      <c r="D32" s="113">
        <v>38974</v>
      </c>
      <c r="E32" s="114" t="s">
        <v>744</v>
      </c>
      <c r="F32" s="114" t="s">
        <v>745</v>
      </c>
      <c r="G32" s="37">
        <v>1202</v>
      </c>
      <c r="H32" s="115"/>
      <c r="I32" s="153"/>
      <c r="J32" s="385"/>
      <c r="K32" s="110"/>
      <c r="L32" s="112"/>
      <c r="M32" s="113"/>
      <c r="N32" s="114"/>
      <c r="O32" s="114"/>
      <c r="P32" s="37"/>
      <c r="Q32" s="115"/>
      <c r="R32" s="119"/>
      <c r="S32" s="112"/>
    </row>
    <row r="33" spans="1:19" s="6" customFormat="1" ht="42.75" customHeight="1" x14ac:dyDescent="0.2">
      <c r="A33" s="110">
        <v>6</v>
      </c>
      <c r="B33" s="111">
        <v>15443410002</v>
      </c>
      <c r="C33" s="112"/>
      <c r="D33" s="113">
        <v>38987</v>
      </c>
      <c r="E33" s="114" t="s">
        <v>746</v>
      </c>
      <c r="F33" s="114" t="s">
        <v>747</v>
      </c>
      <c r="G33" s="37">
        <v>1092</v>
      </c>
      <c r="H33" s="115"/>
      <c r="I33" s="153"/>
      <c r="J33" s="385"/>
      <c r="K33" s="110"/>
      <c r="L33" s="112"/>
      <c r="M33" s="113"/>
      <c r="N33" s="114"/>
      <c r="O33" s="114"/>
      <c r="P33" s="37"/>
      <c r="Q33" s="115"/>
      <c r="R33" s="119"/>
      <c r="S33" s="112"/>
    </row>
    <row r="34" spans="1:19" s="6" customFormat="1" ht="42.75" customHeight="1" x14ac:dyDescent="0.2">
      <c r="A34" s="110">
        <v>7</v>
      </c>
      <c r="B34" s="111">
        <v>19514254540</v>
      </c>
      <c r="C34" s="112"/>
      <c r="D34" s="113">
        <v>38990</v>
      </c>
      <c r="E34" s="114" t="s">
        <v>748</v>
      </c>
      <c r="F34" s="114" t="s">
        <v>684</v>
      </c>
      <c r="G34" s="37">
        <v>1241</v>
      </c>
      <c r="H34" s="115"/>
      <c r="I34" s="153"/>
      <c r="J34" s="385"/>
      <c r="K34" s="110"/>
      <c r="L34" s="112"/>
      <c r="M34" s="113"/>
      <c r="N34" s="114"/>
      <c r="O34" s="114"/>
      <c r="P34" s="37"/>
      <c r="Q34" s="115"/>
      <c r="R34" s="119"/>
      <c r="S34" s="112"/>
    </row>
    <row r="35" spans="1:19" s="6" customFormat="1" ht="42.75" customHeight="1" x14ac:dyDescent="0.2">
      <c r="A35" s="110">
        <v>8</v>
      </c>
      <c r="B35" s="111"/>
      <c r="C35" s="112"/>
      <c r="D35" s="113"/>
      <c r="E35" s="114"/>
      <c r="F35" s="114"/>
      <c r="G35" s="37"/>
      <c r="H35" s="115"/>
      <c r="I35" s="153"/>
      <c r="J35" s="385"/>
      <c r="K35" s="110"/>
      <c r="L35" s="112"/>
      <c r="M35" s="113"/>
      <c r="N35" s="114"/>
      <c r="O35" s="114"/>
      <c r="P35" s="37"/>
      <c r="Q35" s="115"/>
      <c r="R35" s="119"/>
      <c r="S35" s="112"/>
    </row>
    <row r="36" spans="1:19" s="6" customFormat="1" ht="42.75" customHeight="1" x14ac:dyDescent="0.2">
      <c r="A36" s="102" t="s">
        <v>709</v>
      </c>
      <c r="B36" s="103"/>
      <c r="C36" s="103"/>
      <c r="D36" s="103"/>
      <c r="E36" s="104"/>
      <c r="F36" s="293" t="s">
        <v>283</v>
      </c>
      <c r="G36" s="380"/>
      <c r="H36" s="380"/>
      <c r="I36" s="381"/>
      <c r="J36" s="385"/>
      <c r="K36" s="110"/>
      <c r="L36" s="116"/>
      <c r="M36" s="113"/>
      <c r="N36" s="117"/>
      <c r="O36" s="118"/>
      <c r="P36" s="37"/>
      <c r="Q36" s="37"/>
      <c r="R36" s="119"/>
      <c r="S36" s="112" t="str">
        <f>IF(ISTEXT(P36)," ",IFERROR(VLOOKUP(SMALL(PUAN!$B$4:$C$112,COUNTIF(PUAN!$B$4:$C$112,"&lt;"&amp;P36)+1),PUAN!$B$4:$C$112,2,0),"    "))</f>
        <v xml:space="preserve">    </v>
      </c>
    </row>
    <row r="37" spans="1:19" s="6" customFormat="1" ht="42.75" customHeight="1" x14ac:dyDescent="0.2">
      <c r="A37" s="28" t="s">
        <v>112</v>
      </c>
      <c r="B37" s="25" t="s">
        <v>821</v>
      </c>
      <c r="C37" s="25" t="s">
        <v>48</v>
      </c>
      <c r="D37" s="26" t="s">
        <v>8</v>
      </c>
      <c r="E37" s="27" t="s">
        <v>9</v>
      </c>
      <c r="F37" s="27" t="s">
        <v>108</v>
      </c>
      <c r="G37" s="25" t="s">
        <v>10</v>
      </c>
      <c r="H37" s="25" t="s">
        <v>19</v>
      </c>
      <c r="I37" s="25" t="s">
        <v>129</v>
      </c>
      <c r="J37" s="385"/>
      <c r="K37" s="110"/>
      <c r="L37" s="116"/>
      <c r="M37" s="113"/>
      <c r="N37" s="117"/>
      <c r="O37" s="118"/>
      <c r="P37" s="37"/>
      <c r="Q37" s="37"/>
      <c r="R37" s="119"/>
      <c r="S37" s="112" t="str">
        <f>IF(ISTEXT(P37)," ",IFERROR(VLOOKUP(SMALL(PUAN!$B$4:$C$112,COUNTIF(PUAN!$B$4:$C$112,"&lt;"&amp;P37)+1),PUAN!$B$4:$C$112,2,0),"    "))</f>
        <v xml:space="preserve">    </v>
      </c>
    </row>
    <row r="38" spans="1:19" s="6" customFormat="1" ht="42.75" customHeight="1" x14ac:dyDescent="0.2">
      <c r="A38" s="110">
        <v>1</v>
      </c>
      <c r="B38" s="111"/>
      <c r="C38" s="112" t="str">
        <f>IF(ISERROR(VLOOKUP(B38,'KAYIT LİSTESİ'!$B$4:$H$764,2,0)),"",(VLOOKUP(B38,'KAYIT LİSTESİ'!$B$4:$H$764,2,0)))</f>
        <v/>
      </c>
      <c r="D38" s="113" t="str">
        <f>IF(ISERROR(VLOOKUP(B38,'KAYIT LİSTESİ'!$B$4:$H$764,4,0)),"",(VLOOKUP(B38,'KAYIT LİSTESİ'!$B$4:$H$764,4,0)))</f>
        <v/>
      </c>
      <c r="E38" s="114" t="str">
        <f>IF(ISERROR(VLOOKUP(B38,'KAYIT LİSTESİ'!$B$4:$H$764,5,0)),"",(VLOOKUP(B38,'KAYIT LİSTESİ'!$B$4:$H$764,5,0)))</f>
        <v/>
      </c>
      <c r="F38" s="114"/>
      <c r="G38" s="37"/>
      <c r="H38" s="115"/>
      <c r="I38" s="153"/>
      <c r="J38" s="385"/>
      <c r="K38" s="110"/>
      <c r="L38" s="116"/>
      <c r="M38" s="113"/>
      <c r="N38" s="117"/>
      <c r="O38" s="118"/>
      <c r="P38" s="37"/>
      <c r="Q38" s="37"/>
      <c r="R38" s="119"/>
      <c r="S38" s="112" t="str">
        <f>IF(ISTEXT(P38)," ",IFERROR(VLOOKUP(SMALL(PUAN!$B$4:$C$112,COUNTIF(PUAN!$B$4:$C$112,"&lt;"&amp;P38)+1),PUAN!$B$4:$C$112,2,0),"    "))</f>
        <v xml:space="preserve">    </v>
      </c>
    </row>
    <row r="39" spans="1:19" s="6" customFormat="1" ht="42.75" customHeight="1" x14ac:dyDescent="0.2">
      <c r="A39" s="110">
        <v>2</v>
      </c>
      <c r="B39" s="111">
        <v>15653403344</v>
      </c>
      <c r="C39" s="112"/>
      <c r="D39" s="113">
        <v>39003</v>
      </c>
      <c r="E39" s="114" t="s">
        <v>749</v>
      </c>
      <c r="F39" s="114" t="s">
        <v>684</v>
      </c>
      <c r="G39" s="37">
        <v>1234</v>
      </c>
      <c r="H39" s="115"/>
      <c r="I39" s="153"/>
      <c r="J39" s="385"/>
      <c r="K39" s="110"/>
      <c r="L39" s="116"/>
      <c r="M39" s="113"/>
      <c r="N39" s="117"/>
      <c r="O39" s="118"/>
      <c r="P39" s="37"/>
      <c r="Q39" s="37"/>
      <c r="R39" s="119"/>
      <c r="S39" s="112" t="str">
        <f>IF(ISTEXT(P39)," ",IFERROR(VLOOKUP(SMALL(PUAN!$B$4:$C$112,COUNTIF(PUAN!$B$4:$C$112,"&lt;"&amp;P39)+1),PUAN!$B$4:$C$112,2,0),"    "))</f>
        <v xml:space="preserve">    </v>
      </c>
    </row>
    <row r="40" spans="1:19" s="6" customFormat="1" ht="42.75" customHeight="1" x14ac:dyDescent="0.2">
      <c r="A40" s="110">
        <v>3</v>
      </c>
      <c r="B40" s="111">
        <v>16046390166</v>
      </c>
      <c r="C40" s="112"/>
      <c r="D40" s="113">
        <v>39076</v>
      </c>
      <c r="E40" s="114" t="s">
        <v>750</v>
      </c>
      <c r="F40" s="114" t="s">
        <v>684</v>
      </c>
      <c r="G40" s="37">
        <v>1182</v>
      </c>
      <c r="H40" s="115"/>
      <c r="I40" s="153"/>
      <c r="J40" s="385"/>
      <c r="K40" s="110"/>
      <c r="L40" s="116"/>
      <c r="M40" s="113"/>
      <c r="N40" s="117"/>
      <c r="O40" s="118"/>
      <c r="P40" s="37"/>
      <c r="Q40" s="37"/>
      <c r="R40" s="119"/>
      <c r="S40" s="112" t="str">
        <f>IF(ISTEXT(P40)," ",IFERROR(VLOOKUP(SMALL(PUAN!$B$4:$C$112,COUNTIF(PUAN!$B$4:$C$112,"&lt;"&amp;P40)+1),PUAN!$B$4:$C$112,2,0),"    "))</f>
        <v xml:space="preserve">    </v>
      </c>
    </row>
    <row r="41" spans="1:19" s="6" customFormat="1" ht="42.75" customHeight="1" x14ac:dyDescent="0.2">
      <c r="A41" s="110">
        <v>4</v>
      </c>
      <c r="B41" s="111"/>
      <c r="C41" s="112" t="str">
        <f>IF(ISERROR(VLOOKUP(B41,'KAYIT LİSTESİ'!$B$4:$H$764,2,0)),"",(VLOOKUP(B41,'KAYIT LİSTESİ'!$B$4:$H$764,2,0)))</f>
        <v/>
      </c>
      <c r="D41" s="113">
        <v>38718</v>
      </c>
      <c r="E41" s="114" t="s">
        <v>862</v>
      </c>
      <c r="F41" s="114" t="s">
        <v>863</v>
      </c>
      <c r="G41" s="37">
        <v>1163</v>
      </c>
      <c r="H41" s="115"/>
      <c r="I41" s="153"/>
      <c r="J41" s="385"/>
      <c r="K41" s="110"/>
      <c r="L41" s="116"/>
      <c r="M41" s="113"/>
      <c r="N41" s="117"/>
      <c r="O41" s="118"/>
      <c r="P41" s="37"/>
      <c r="Q41" s="37"/>
      <c r="R41" s="119"/>
      <c r="S41" s="112" t="str">
        <f>IF(ISTEXT(P41)," ",IFERROR(VLOOKUP(SMALL(PUAN!$B$4:$C$112,COUNTIF(PUAN!$B$4:$C$112,"&lt;"&amp;P41)+1),PUAN!$B$4:$C$112,2,0),"    "))</f>
        <v xml:space="preserve">    </v>
      </c>
    </row>
    <row r="42" spans="1:19" s="6" customFormat="1" ht="42.75" customHeight="1" x14ac:dyDescent="0.2">
      <c r="A42" s="110">
        <v>5</v>
      </c>
      <c r="B42" s="111"/>
      <c r="C42" s="112" t="str">
        <f>IF(ISERROR(VLOOKUP(B42,'KAYIT LİSTESİ'!$B$4:$H$764,2,0)),"",(VLOOKUP(B42,'KAYIT LİSTESİ'!$B$4:$H$764,2,0)))</f>
        <v/>
      </c>
      <c r="D42" s="113" t="str">
        <f>IF(ISERROR(VLOOKUP(B42,'KAYIT LİSTESİ'!$B$4:$H$764,4,0)),"",(VLOOKUP(B42,'KAYIT LİSTESİ'!$B$4:$H$764,4,0)))</f>
        <v/>
      </c>
      <c r="E42" s="114" t="str">
        <f>IF(ISERROR(VLOOKUP(B42,'KAYIT LİSTESİ'!$B$4:$H$764,5,0)),"",(VLOOKUP(B42,'KAYIT LİSTESİ'!$B$4:$H$764,5,0)))</f>
        <v/>
      </c>
      <c r="F42" s="114"/>
      <c r="G42" s="37"/>
      <c r="H42" s="115"/>
      <c r="I42" s="153"/>
      <c r="J42" s="385"/>
      <c r="K42" s="110"/>
      <c r="L42" s="116"/>
      <c r="M42" s="113"/>
      <c r="N42" s="117"/>
      <c r="O42" s="118"/>
      <c r="P42" s="37"/>
      <c r="Q42" s="37"/>
      <c r="R42" s="119"/>
      <c r="S42" s="112" t="str">
        <f>IF(ISTEXT(P42)," ",IFERROR(VLOOKUP(SMALL(PUAN!$B$4:$C$112,COUNTIF(PUAN!$B$4:$C$112,"&lt;"&amp;P42)+1),PUAN!$B$4:$C$112,2,0),"    "))</f>
        <v xml:space="preserve">    </v>
      </c>
    </row>
    <row r="43" spans="1:19" s="6" customFormat="1" ht="42.75" customHeight="1" x14ac:dyDescent="0.2">
      <c r="A43" s="110">
        <v>6</v>
      </c>
      <c r="B43" s="111"/>
      <c r="C43" s="112" t="str">
        <f>IF(ISERROR(VLOOKUP(B43,'KAYIT LİSTESİ'!$B$4:$H$764,2,0)),"",(VLOOKUP(B43,'KAYIT LİSTESİ'!$B$4:$H$764,2,0)))</f>
        <v/>
      </c>
      <c r="D43" s="113" t="str">
        <f>IF(ISERROR(VLOOKUP(B43,'KAYIT LİSTESİ'!$B$4:$H$764,4,0)),"",(VLOOKUP(B43,'KAYIT LİSTESİ'!$B$4:$H$764,4,0)))</f>
        <v/>
      </c>
      <c r="E43" s="114" t="str">
        <f>IF(ISERROR(VLOOKUP(B43,'KAYIT LİSTESİ'!$B$4:$H$764,5,0)),"",(VLOOKUP(B43,'KAYIT LİSTESİ'!$B$4:$H$764,5,0)))</f>
        <v/>
      </c>
      <c r="F43" s="114" t="str">
        <f>IF(ISERROR(VLOOKUP(B43,'KAYIT LİSTESİ'!$B$4:$H$764,6,0)),"",(VLOOKUP(B43,'KAYIT LİSTESİ'!$B$4:$H$764,6,0)))</f>
        <v/>
      </c>
      <c r="G43" s="37"/>
      <c r="H43" s="115"/>
      <c r="I43" s="153"/>
      <c r="J43" s="385"/>
      <c r="K43" s="110"/>
      <c r="L43" s="116"/>
      <c r="M43" s="113"/>
      <c r="N43" s="117"/>
      <c r="O43" s="118"/>
      <c r="P43" s="37"/>
      <c r="Q43" s="37"/>
      <c r="R43" s="119"/>
      <c r="S43" s="112" t="str">
        <f>IF(ISTEXT(P43)," ",IFERROR(VLOOKUP(SMALL(PUAN!$B$4:$C$112,COUNTIF(PUAN!$B$4:$C$112,"&lt;"&amp;P43)+1),PUAN!$B$4:$C$112,2,0),"    "))</f>
        <v xml:space="preserve">    </v>
      </c>
    </row>
    <row r="44" spans="1:19" s="6" customFormat="1" ht="42.75" customHeight="1" x14ac:dyDescent="0.2">
      <c r="A44" s="110">
        <v>7</v>
      </c>
      <c r="B44" s="111"/>
      <c r="C44" s="112" t="str">
        <f>IF(ISERROR(VLOOKUP(B44,'KAYIT LİSTESİ'!$B$4:$H$764,2,0)),"",(VLOOKUP(B44,'KAYIT LİSTESİ'!$B$4:$H$764,2,0)))</f>
        <v/>
      </c>
      <c r="D44" s="113" t="str">
        <f>IF(ISERROR(VLOOKUP(B44,'KAYIT LİSTESİ'!$B$4:$H$764,4,0)),"",(VLOOKUP(B44,'KAYIT LİSTESİ'!$B$4:$H$764,4,0)))</f>
        <v/>
      </c>
      <c r="E44" s="114" t="str">
        <f>IF(ISERROR(VLOOKUP(B44,'KAYIT LİSTESİ'!$B$4:$H$764,5,0)),"",(VLOOKUP(B44,'KAYIT LİSTESİ'!$B$4:$H$764,5,0)))</f>
        <v/>
      </c>
      <c r="F44" s="114" t="str">
        <f>IF(ISERROR(VLOOKUP(B44,'KAYIT LİSTESİ'!$B$4:$H$764,6,0)),"",(VLOOKUP(B44,'KAYIT LİSTESİ'!$B$4:$H$764,6,0)))</f>
        <v/>
      </c>
      <c r="G44" s="37"/>
      <c r="H44" s="115"/>
      <c r="I44" s="153"/>
      <c r="J44" s="385"/>
      <c r="K44" s="110"/>
      <c r="L44" s="116"/>
      <c r="M44" s="113"/>
      <c r="N44" s="117"/>
      <c r="O44" s="118"/>
      <c r="P44" s="37"/>
      <c r="Q44" s="37"/>
      <c r="R44" s="119"/>
      <c r="S44" s="112" t="str">
        <f>IF(ISTEXT(P44)," ",IFERROR(VLOOKUP(SMALL(PUAN!$B$4:$C$112,COUNTIF(PUAN!$B$4:$C$112,"&lt;"&amp;P44)+1),PUAN!$B$4:$C$112,2,0),"    "))</f>
        <v xml:space="preserve">    </v>
      </c>
    </row>
    <row r="45" spans="1:19" s="6" customFormat="1" ht="42.75" customHeight="1" x14ac:dyDescent="0.2">
      <c r="A45" s="110">
        <v>8</v>
      </c>
      <c r="B45" s="111"/>
      <c r="C45" s="112" t="str">
        <f>IF(ISERROR(VLOOKUP(B45,'KAYIT LİSTESİ'!$B$4:$H$764,2,0)),"",(VLOOKUP(B45,'KAYIT LİSTESİ'!$B$4:$H$764,2,0)))</f>
        <v/>
      </c>
      <c r="D45" s="113" t="str">
        <f>IF(ISERROR(VLOOKUP(B45,'KAYIT LİSTESİ'!$B$4:$H$764,4,0)),"",(VLOOKUP(B45,'KAYIT LİSTESİ'!$B$4:$H$764,4,0)))</f>
        <v/>
      </c>
      <c r="E45" s="114" t="str">
        <f>IF(ISERROR(VLOOKUP(B45,'KAYIT LİSTESİ'!$B$4:$H$764,5,0)),"",(VLOOKUP(B45,'KAYIT LİSTESİ'!$B$4:$H$764,5,0)))</f>
        <v/>
      </c>
      <c r="F45" s="114" t="str">
        <f>IF(ISERROR(VLOOKUP(B45,'KAYIT LİSTESİ'!$B$4:$H$764,6,0)),"",(VLOOKUP(B45,'KAYIT LİSTESİ'!$B$4:$H$764,6,0)))</f>
        <v/>
      </c>
      <c r="G45" s="37"/>
      <c r="H45" s="115"/>
      <c r="I45" s="153"/>
      <c r="J45" s="386"/>
      <c r="K45" s="110"/>
      <c r="L45" s="116"/>
      <c r="M45" s="113"/>
      <c r="N45" s="117"/>
      <c r="O45" s="118"/>
      <c r="P45" s="37"/>
      <c r="Q45" s="37"/>
      <c r="R45" s="119"/>
      <c r="S45" s="112" t="str">
        <f>IF(ISTEXT(P45)," ",IFERROR(VLOOKUP(SMALL(PUAN!$B$4:$C$112,COUNTIF(PUAN!$B$4:$C$112,"&lt;"&amp;P45)+1),PUAN!$B$4:$C$112,2,0),"    "))</f>
        <v xml:space="preserve">    </v>
      </c>
    </row>
    <row r="46" spans="1:19" ht="13.5" customHeight="1" x14ac:dyDescent="0.2">
      <c r="A46" s="15"/>
      <c r="B46" s="15"/>
      <c r="C46" s="16"/>
      <c r="D46" s="35"/>
      <c r="E46" s="17"/>
      <c r="F46" s="18"/>
      <c r="G46" s="19"/>
      <c r="L46" s="20"/>
      <c r="M46" s="21"/>
      <c r="N46" s="22"/>
      <c r="O46" s="31"/>
      <c r="P46" s="31"/>
      <c r="Q46" s="31"/>
      <c r="R46" s="23"/>
    </row>
    <row r="47" spans="1:19" ht="14.25" customHeight="1" x14ac:dyDescent="0.2">
      <c r="A47" s="11" t="s">
        <v>13</v>
      </c>
      <c r="B47" s="11"/>
      <c r="C47" s="11"/>
      <c r="D47" s="36"/>
      <c r="E47" s="29" t="s">
        <v>0</v>
      </c>
      <c r="F47" s="24" t="s">
        <v>1</v>
      </c>
      <c r="G47" s="8"/>
      <c r="H47" s="12" t="s">
        <v>2</v>
      </c>
      <c r="I47" s="12"/>
      <c r="J47" s="12"/>
      <c r="K47" s="12"/>
      <c r="L47" s="12"/>
      <c r="M47" s="12"/>
      <c r="O47" s="32" t="s">
        <v>3</v>
      </c>
      <c r="P47" s="33" t="s">
        <v>3</v>
      </c>
      <c r="Q47" s="33"/>
      <c r="R47" s="8" t="s">
        <v>3</v>
      </c>
    </row>
  </sheetData>
  <sortState ref="M8:P28">
    <sortCondition ref="P8:P28"/>
  </sortState>
  <mergeCells count="28">
    <mergeCell ref="O6:O7"/>
    <mergeCell ref="P6:P7"/>
    <mergeCell ref="Q6:Q7"/>
    <mergeCell ref="R6:R7"/>
    <mergeCell ref="S6:S7"/>
    <mergeCell ref="M6:M7"/>
    <mergeCell ref="N6:N7"/>
    <mergeCell ref="G26:I26"/>
    <mergeCell ref="G36:I36"/>
    <mergeCell ref="A4:C4"/>
    <mergeCell ref="D4:E4"/>
    <mergeCell ref="G16:I16"/>
    <mergeCell ref="G6:I6"/>
    <mergeCell ref="J6:J45"/>
    <mergeCell ref="K6:K7"/>
    <mergeCell ref="L6:L7"/>
    <mergeCell ref="P4:S4"/>
    <mergeCell ref="A5:H5"/>
    <mergeCell ref="K5:O5"/>
    <mergeCell ref="P5:Q5"/>
    <mergeCell ref="R5:S5"/>
    <mergeCell ref="A1:S1"/>
    <mergeCell ref="A2:S2"/>
    <mergeCell ref="A3:C3"/>
    <mergeCell ref="D3:E3"/>
    <mergeCell ref="F3:G3"/>
    <mergeCell ref="H3:I3"/>
    <mergeCell ref="P3:S3"/>
  </mergeCells>
  <hyperlinks>
    <hyperlink ref="D3" location="'YARIŞMA PROGRAMI'!C7" display="100 m. Engelli"/>
  </hyperlinks>
  <printOptions horizontalCentered="1"/>
  <pageMargins left="0.27559055118110237" right="0.19685039370078741" top="0.53" bottom="0.35433070866141736" header="0.39370078740157483" footer="0.27559055118110237"/>
  <pageSetup paperSize="9" scale="40" fitToHeight="0" orientation="portrait" r:id="rId1"/>
  <headerFooter alignWithMargins="0"/>
  <colBreaks count="1" manualBreakCount="1">
    <brk id="17" max="4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47"/>
  <sheetViews>
    <sheetView view="pageBreakPreview" zoomScale="75" zoomScaleNormal="100" zoomScaleSheetLayoutView="75" workbookViewId="0">
      <selection activeCell="N14" sqref="N14"/>
    </sheetView>
  </sheetViews>
  <sheetFormatPr defaultRowHeight="12.75" x14ac:dyDescent="0.2"/>
  <cols>
    <col min="1" max="1" width="6.7109375" style="8" customWidth="1"/>
    <col min="2" max="2" width="18.85546875" style="8" hidden="1" customWidth="1"/>
    <col min="3" max="3" width="7.5703125" style="7" customWidth="1"/>
    <col min="4" max="4" width="15.28515625" style="30" customWidth="1"/>
    <col min="5" max="5" width="27" style="30" customWidth="1"/>
    <col min="6" max="6" width="34.5703125" style="7" customWidth="1"/>
    <col min="7" max="7" width="13" style="9" customWidth="1"/>
    <col min="8" max="8" width="6.85546875" style="7" customWidth="1"/>
    <col min="9" max="9" width="10.42578125" style="7" customWidth="1"/>
    <col min="10" max="10" width="5" style="7" customWidth="1"/>
    <col min="11" max="11" width="5.7109375" style="7" customWidth="1"/>
    <col min="12" max="12" width="7.7109375" style="8" customWidth="1"/>
    <col min="13" max="13" width="15.28515625" style="8" customWidth="1"/>
    <col min="14" max="14" width="27" style="10" customWidth="1"/>
    <col min="15" max="15" width="34.42578125" style="34" customWidth="1"/>
    <col min="16" max="16" width="13.140625" style="34" customWidth="1"/>
    <col min="17" max="17" width="7.7109375" style="34" customWidth="1"/>
    <col min="18" max="18" width="6.5703125" style="7" customWidth="1"/>
    <col min="19" max="19" width="7.28515625" style="7" customWidth="1"/>
    <col min="20" max="16384" width="9.140625" style="7"/>
  </cols>
  <sheetData>
    <row r="1" spans="1:19" s="3" customFormat="1" ht="53.25" customHeight="1" x14ac:dyDescent="0.2">
      <c r="A1" s="367" t="str">
        <f>('YARIŞMA BİLGİLERİ'!A2)</f>
        <v>Gençlik ve Spor Bakanlığı
Spor Genel Müdürlüğü
Spor Faaliyetleri Daire Başkanlığı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</row>
    <row r="2" spans="1:19" s="3" customFormat="1" ht="24.75" customHeight="1" x14ac:dyDescent="0.2">
      <c r="A2" s="368" t="str">
        <f>'YARIŞMA BİLGİLERİ'!F19</f>
        <v>TÜRKİYE’NİN EN HIZLISI İL SEÇME YARIŞLARI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</row>
    <row r="3" spans="1:19" s="5" customFormat="1" ht="21.75" customHeight="1" x14ac:dyDescent="0.2">
      <c r="A3" s="369" t="s">
        <v>58</v>
      </c>
      <c r="B3" s="369"/>
      <c r="C3" s="369"/>
      <c r="D3" s="370" t="s">
        <v>847</v>
      </c>
      <c r="E3" s="370"/>
      <c r="F3" s="371"/>
      <c r="G3" s="371"/>
      <c r="H3" s="372"/>
      <c r="I3" s="372"/>
      <c r="J3" s="4"/>
      <c r="K3" s="4"/>
      <c r="L3" s="100"/>
      <c r="M3" s="100"/>
      <c r="N3" s="192"/>
      <c r="O3" s="155"/>
      <c r="P3" s="373"/>
      <c r="Q3" s="373"/>
      <c r="R3" s="373"/>
      <c r="S3" s="373"/>
    </row>
    <row r="4" spans="1:19" s="5" customFormat="1" ht="17.25" customHeight="1" x14ac:dyDescent="0.2">
      <c r="A4" s="382" t="s">
        <v>52</v>
      </c>
      <c r="B4" s="382"/>
      <c r="C4" s="382"/>
      <c r="D4" s="383" t="s">
        <v>848</v>
      </c>
      <c r="E4" s="383"/>
      <c r="F4" s="13"/>
      <c r="G4" s="13"/>
      <c r="H4" s="13"/>
      <c r="I4" s="13"/>
      <c r="J4" s="13"/>
      <c r="K4" s="13"/>
      <c r="L4" s="38"/>
      <c r="M4" s="38"/>
      <c r="N4" s="154"/>
      <c r="O4" s="38" t="s">
        <v>57</v>
      </c>
      <c r="P4" s="374" t="s">
        <v>855</v>
      </c>
      <c r="Q4" s="374"/>
      <c r="R4" s="374"/>
      <c r="S4" s="374"/>
    </row>
    <row r="5" spans="1:19" s="3" customFormat="1" ht="19.5" customHeight="1" x14ac:dyDescent="0.25">
      <c r="A5" s="375" t="s">
        <v>115</v>
      </c>
      <c r="B5" s="375"/>
      <c r="C5" s="375"/>
      <c r="D5" s="375"/>
      <c r="E5" s="375"/>
      <c r="F5" s="375"/>
      <c r="G5" s="375"/>
      <c r="H5" s="375"/>
      <c r="I5" s="152"/>
      <c r="J5" s="121"/>
      <c r="K5" s="375" t="s">
        <v>116</v>
      </c>
      <c r="L5" s="375"/>
      <c r="M5" s="375"/>
      <c r="N5" s="375"/>
      <c r="O5" s="375"/>
      <c r="P5" s="376" t="s">
        <v>117</v>
      </c>
      <c r="Q5" s="376"/>
      <c r="R5" s="377">
        <f ca="1">NOW()</f>
        <v>43576.699346180554</v>
      </c>
      <c r="S5" s="377"/>
    </row>
    <row r="6" spans="1:19" s="6" customFormat="1" ht="30.75" customHeight="1" x14ac:dyDescent="0.2">
      <c r="A6" s="102" t="s">
        <v>126</v>
      </c>
      <c r="B6" s="103"/>
      <c r="C6" s="103"/>
      <c r="D6" s="103"/>
      <c r="E6" s="104"/>
      <c r="F6" s="293" t="s">
        <v>283</v>
      </c>
      <c r="G6" s="380"/>
      <c r="H6" s="380"/>
      <c r="I6" s="381"/>
      <c r="J6" s="384"/>
      <c r="K6" s="387" t="s">
        <v>7</v>
      </c>
      <c r="L6" s="388" t="s">
        <v>48</v>
      </c>
      <c r="M6" s="378" t="s">
        <v>130</v>
      </c>
      <c r="N6" s="379" t="s">
        <v>9</v>
      </c>
      <c r="O6" s="379" t="s">
        <v>108</v>
      </c>
      <c r="P6" s="379" t="s">
        <v>10</v>
      </c>
      <c r="Q6" s="390" t="s">
        <v>19</v>
      </c>
      <c r="R6" s="392" t="s">
        <v>129</v>
      </c>
      <c r="S6" s="390" t="s">
        <v>80</v>
      </c>
    </row>
    <row r="7" spans="1:19" ht="34.5" customHeight="1" x14ac:dyDescent="0.2">
      <c r="A7" s="28" t="s">
        <v>112</v>
      </c>
      <c r="B7" s="25" t="s">
        <v>821</v>
      </c>
      <c r="C7" s="25" t="s">
        <v>48</v>
      </c>
      <c r="D7" s="26" t="s">
        <v>8</v>
      </c>
      <c r="E7" s="27" t="s">
        <v>9</v>
      </c>
      <c r="F7" s="27" t="s">
        <v>108</v>
      </c>
      <c r="G7" s="25" t="s">
        <v>10</v>
      </c>
      <c r="H7" s="25" t="s">
        <v>19</v>
      </c>
      <c r="I7" s="25" t="s">
        <v>129</v>
      </c>
      <c r="J7" s="385"/>
      <c r="K7" s="387"/>
      <c r="L7" s="389"/>
      <c r="M7" s="378"/>
      <c r="N7" s="379"/>
      <c r="O7" s="379"/>
      <c r="P7" s="379"/>
      <c r="Q7" s="391"/>
      <c r="R7" s="393"/>
      <c r="S7" s="391"/>
    </row>
    <row r="8" spans="1:19" s="6" customFormat="1" ht="42.75" customHeight="1" x14ac:dyDescent="0.2">
      <c r="A8" s="110">
        <v>1</v>
      </c>
      <c r="B8" s="111"/>
      <c r="C8" s="112"/>
      <c r="D8" s="298"/>
      <c r="E8" s="114"/>
      <c r="F8" s="114"/>
      <c r="G8" s="37"/>
      <c r="H8" s="115"/>
      <c r="I8" s="153"/>
      <c r="J8" s="385"/>
      <c r="K8" s="110">
        <v>1</v>
      </c>
      <c r="L8" s="112"/>
      <c r="M8" s="113" t="s">
        <v>693</v>
      </c>
      <c r="N8" s="114" t="s">
        <v>687</v>
      </c>
      <c r="O8" s="114" t="s">
        <v>681</v>
      </c>
      <c r="P8" s="37">
        <v>985</v>
      </c>
      <c r="Q8" s="115"/>
      <c r="R8" s="119"/>
      <c r="S8" s="112"/>
    </row>
    <row r="9" spans="1:19" s="6" customFormat="1" ht="42.75" customHeight="1" x14ac:dyDescent="0.2">
      <c r="A9" s="110">
        <v>2</v>
      </c>
      <c r="B9" s="111">
        <v>99442231554</v>
      </c>
      <c r="C9" s="112" t="str">
        <f>IF(ISERROR(VLOOKUP(B9,'KAYIT LİSTESİ'!$B$4:$H$764,2,0)),"",(VLOOKUP(B9,'KAYIT LİSTESİ'!$B$4:$H$764,2,0)))</f>
        <v/>
      </c>
      <c r="D9" s="298" t="s">
        <v>692</v>
      </c>
      <c r="E9" s="114" t="s">
        <v>686</v>
      </c>
      <c r="F9" s="114" t="s">
        <v>680</v>
      </c>
      <c r="G9" s="37">
        <v>1028</v>
      </c>
      <c r="H9" s="115"/>
      <c r="I9" s="153"/>
      <c r="J9" s="385"/>
      <c r="K9" s="110">
        <v>2</v>
      </c>
      <c r="L9" s="112"/>
      <c r="M9" s="113" t="s">
        <v>692</v>
      </c>
      <c r="N9" s="114" t="s">
        <v>686</v>
      </c>
      <c r="O9" s="114" t="s">
        <v>680</v>
      </c>
      <c r="P9" s="37">
        <v>1028</v>
      </c>
      <c r="Q9" s="115"/>
      <c r="R9" s="119"/>
      <c r="S9" s="112"/>
    </row>
    <row r="10" spans="1:19" s="6" customFormat="1" ht="42.75" customHeight="1" x14ac:dyDescent="0.2">
      <c r="A10" s="110">
        <v>3</v>
      </c>
      <c r="B10" s="111">
        <v>10397585045</v>
      </c>
      <c r="C10" s="112" t="str">
        <f>IF(ISERROR(VLOOKUP(B10,'KAYIT LİSTESİ'!$B$4:$H$764,2,0)),"",(VLOOKUP(B10,'KAYIT LİSTESİ'!$B$4:$H$764,2,0)))</f>
        <v/>
      </c>
      <c r="D10" s="298" t="s">
        <v>693</v>
      </c>
      <c r="E10" s="114" t="s">
        <v>687</v>
      </c>
      <c r="F10" s="114" t="s">
        <v>681</v>
      </c>
      <c r="G10" s="37">
        <v>985</v>
      </c>
      <c r="H10" s="115"/>
      <c r="I10" s="153"/>
      <c r="J10" s="385"/>
      <c r="K10" s="110">
        <v>2</v>
      </c>
      <c r="L10" s="112"/>
      <c r="M10" s="113" t="s">
        <v>695</v>
      </c>
      <c r="N10" s="114" t="s">
        <v>689</v>
      </c>
      <c r="O10" s="114" t="s">
        <v>683</v>
      </c>
      <c r="P10" s="37">
        <v>1028</v>
      </c>
      <c r="Q10" s="115"/>
      <c r="R10" s="119"/>
      <c r="S10" s="112"/>
    </row>
    <row r="11" spans="1:19" s="6" customFormat="1" ht="42.75" customHeight="1" thickBot="1" x14ac:dyDescent="0.25">
      <c r="A11" s="110">
        <v>4</v>
      </c>
      <c r="B11" s="111">
        <v>10310988516</v>
      </c>
      <c r="C11" s="112" t="str">
        <f>IF(ISERROR(VLOOKUP(B11,'KAYIT LİSTESİ'!$B$4:$H$764,2,0)),"",(VLOOKUP(B11,'KAYIT LİSTESİ'!$B$4:$H$764,2,0)))</f>
        <v/>
      </c>
      <c r="D11" s="298" t="s">
        <v>694</v>
      </c>
      <c r="E11" s="114" t="s">
        <v>688</v>
      </c>
      <c r="F11" s="114" t="s">
        <v>682</v>
      </c>
      <c r="G11" s="37">
        <v>1147</v>
      </c>
      <c r="H11" s="115"/>
      <c r="I11" s="153"/>
      <c r="J11" s="385"/>
      <c r="K11" s="306">
        <v>3</v>
      </c>
      <c r="L11" s="307"/>
      <c r="M11" s="308">
        <v>38600</v>
      </c>
      <c r="N11" s="309" t="s">
        <v>703</v>
      </c>
      <c r="O11" s="309" t="s">
        <v>708</v>
      </c>
      <c r="P11" s="310">
        <v>1050</v>
      </c>
      <c r="Q11" s="115"/>
      <c r="R11" s="119"/>
      <c r="S11" s="112"/>
    </row>
    <row r="12" spans="1:19" s="6" customFormat="1" ht="42.75" customHeight="1" x14ac:dyDescent="0.2">
      <c r="A12" s="110">
        <v>5</v>
      </c>
      <c r="B12" s="111">
        <v>10511581394</v>
      </c>
      <c r="C12" s="112" t="str">
        <f>IF(ISERROR(VLOOKUP(B12,'KAYIT LİSTESİ'!$B$4:$H$764,2,0)),"",(VLOOKUP(B12,'KAYIT LİSTESİ'!$B$4:$H$764,2,0)))</f>
        <v/>
      </c>
      <c r="D12" s="298" t="s">
        <v>695</v>
      </c>
      <c r="E12" s="114" t="s">
        <v>689</v>
      </c>
      <c r="F12" s="114" t="s">
        <v>683</v>
      </c>
      <c r="G12" s="37">
        <v>1028</v>
      </c>
      <c r="H12" s="115"/>
      <c r="I12" s="153"/>
      <c r="J12" s="385"/>
      <c r="K12" s="301">
        <v>4</v>
      </c>
      <c r="L12" s="302"/>
      <c r="M12" s="303">
        <v>38703</v>
      </c>
      <c r="N12" s="304" t="s">
        <v>713</v>
      </c>
      <c r="O12" s="304" t="s">
        <v>717</v>
      </c>
      <c r="P12" s="305">
        <v>1054</v>
      </c>
      <c r="Q12" s="115"/>
      <c r="R12" s="119"/>
      <c r="S12" s="112"/>
    </row>
    <row r="13" spans="1:19" s="6" customFormat="1" ht="42.75" customHeight="1" x14ac:dyDescent="0.2">
      <c r="A13" s="110">
        <v>6</v>
      </c>
      <c r="B13" s="111">
        <v>10406597226</v>
      </c>
      <c r="C13" s="112" t="str">
        <f>IF(ISERROR(VLOOKUP(B13,'KAYIT LİSTESİ'!$B$4:$H$764,2,0)),"",(VLOOKUP(B13,'KAYIT LİSTESİ'!$B$4:$H$764,2,0)))</f>
        <v/>
      </c>
      <c r="D13" s="298" t="s">
        <v>696</v>
      </c>
      <c r="E13" s="114" t="s">
        <v>690</v>
      </c>
      <c r="F13" s="114" t="s">
        <v>684</v>
      </c>
      <c r="G13" s="37">
        <v>1091</v>
      </c>
      <c r="H13" s="115"/>
      <c r="I13" s="153"/>
      <c r="J13" s="385"/>
      <c r="K13" s="110">
        <v>5</v>
      </c>
      <c r="L13" s="112"/>
      <c r="M13" s="113" t="s">
        <v>697</v>
      </c>
      <c r="N13" s="114" t="s">
        <v>691</v>
      </c>
      <c r="O13" s="114" t="s">
        <v>685</v>
      </c>
      <c r="P13" s="37">
        <v>1064</v>
      </c>
      <c r="Q13" s="115"/>
      <c r="R13" s="119"/>
      <c r="S13" s="112"/>
    </row>
    <row r="14" spans="1:19" s="6" customFormat="1" ht="42.75" customHeight="1" x14ac:dyDescent="0.2">
      <c r="A14" s="110">
        <v>7</v>
      </c>
      <c r="B14" s="111">
        <v>11882529152</v>
      </c>
      <c r="C14" s="112" t="str">
        <f>IF(ISERROR(VLOOKUP(B14,'KAYIT LİSTESİ'!$B$4:$H$764,2,0)),"",(VLOOKUP(B14,'KAYIT LİSTESİ'!$B$4:$H$764,2,0)))</f>
        <v/>
      </c>
      <c r="D14" s="298" t="s">
        <v>697</v>
      </c>
      <c r="E14" s="114" t="s">
        <v>691</v>
      </c>
      <c r="F14" s="114" t="s">
        <v>685</v>
      </c>
      <c r="G14" s="37">
        <v>1064</v>
      </c>
      <c r="H14" s="115"/>
      <c r="I14" s="153"/>
      <c r="J14" s="385"/>
      <c r="K14" s="110">
        <v>6</v>
      </c>
      <c r="L14" s="112"/>
      <c r="M14" s="113">
        <v>38564</v>
      </c>
      <c r="N14" s="114" t="s">
        <v>701</v>
      </c>
      <c r="O14" s="114" t="s">
        <v>706</v>
      </c>
      <c r="P14" s="37">
        <v>1072</v>
      </c>
      <c r="Q14" s="115"/>
      <c r="R14" s="119"/>
      <c r="S14" s="112"/>
    </row>
    <row r="15" spans="1:19" s="6" customFormat="1" ht="42.75" customHeight="1" x14ac:dyDescent="0.2">
      <c r="A15" s="110">
        <v>8</v>
      </c>
      <c r="B15" s="111"/>
      <c r="C15" s="112" t="str">
        <f>IF(ISERROR(VLOOKUP(B15,'KAYIT LİSTESİ'!$B$4:$H$764,2,0)),"",(VLOOKUP(B15,'KAYIT LİSTESİ'!$B$4:$H$764,2,0)))</f>
        <v/>
      </c>
      <c r="D15" s="298"/>
      <c r="E15" s="114"/>
      <c r="F15" s="114"/>
      <c r="G15" s="37"/>
      <c r="H15" s="115"/>
      <c r="I15" s="153"/>
      <c r="J15" s="385"/>
      <c r="K15" s="110">
        <v>7</v>
      </c>
      <c r="L15" s="112"/>
      <c r="M15" s="113" t="s">
        <v>696</v>
      </c>
      <c r="N15" s="114" t="s">
        <v>690</v>
      </c>
      <c r="O15" s="114" t="s">
        <v>684</v>
      </c>
      <c r="P15" s="37">
        <v>1091</v>
      </c>
      <c r="Q15" s="115"/>
      <c r="R15" s="119"/>
      <c r="S15" s="112"/>
    </row>
    <row r="16" spans="1:19" s="6" customFormat="1" ht="42.75" customHeight="1" x14ac:dyDescent="0.2">
      <c r="A16" s="102" t="s">
        <v>11</v>
      </c>
      <c r="B16" s="103"/>
      <c r="C16" s="103"/>
      <c r="D16" s="103"/>
      <c r="E16" s="104"/>
      <c r="F16" s="293" t="s">
        <v>283</v>
      </c>
      <c r="G16" s="380"/>
      <c r="H16" s="380"/>
      <c r="I16" s="381"/>
      <c r="J16" s="385"/>
      <c r="K16" s="110">
        <v>8</v>
      </c>
      <c r="L16" s="112"/>
      <c r="M16" s="113">
        <v>38524</v>
      </c>
      <c r="N16" s="114" t="s">
        <v>699</v>
      </c>
      <c r="O16" s="114" t="s">
        <v>704</v>
      </c>
      <c r="P16" s="37">
        <v>1096</v>
      </c>
      <c r="Q16" s="115"/>
      <c r="R16" s="119"/>
      <c r="S16" s="112"/>
    </row>
    <row r="17" spans="1:19" s="6" customFormat="1" ht="42.75" customHeight="1" x14ac:dyDescent="0.2">
      <c r="A17" s="28" t="s">
        <v>112</v>
      </c>
      <c r="B17" s="25" t="s">
        <v>821</v>
      </c>
      <c r="C17" s="25" t="s">
        <v>48</v>
      </c>
      <c r="D17" s="26" t="s">
        <v>8</v>
      </c>
      <c r="E17" s="27" t="s">
        <v>9</v>
      </c>
      <c r="F17" s="27" t="s">
        <v>108</v>
      </c>
      <c r="G17" s="25" t="s">
        <v>10</v>
      </c>
      <c r="H17" s="25" t="s">
        <v>19</v>
      </c>
      <c r="I17" s="25" t="s">
        <v>129</v>
      </c>
      <c r="J17" s="385"/>
      <c r="K17" s="110">
        <v>9</v>
      </c>
      <c r="L17" s="112"/>
      <c r="M17" s="113">
        <v>38567</v>
      </c>
      <c r="N17" s="114" t="s">
        <v>702</v>
      </c>
      <c r="O17" s="114" t="s">
        <v>707</v>
      </c>
      <c r="P17" s="37">
        <v>1103</v>
      </c>
      <c r="Q17" s="115"/>
      <c r="R17" s="119"/>
      <c r="S17" s="112"/>
    </row>
    <row r="18" spans="1:19" s="6" customFormat="1" ht="42.75" customHeight="1" x14ac:dyDescent="0.2">
      <c r="A18" s="110">
        <v>1</v>
      </c>
      <c r="B18" s="111"/>
      <c r="C18" s="112" t="str">
        <f>IF(ISERROR(VLOOKUP(B18,'KAYIT LİSTESİ'!$B$4:$H$764,2,0)),"",(VLOOKUP(B18,'KAYIT LİSTESİ'!$B$4:$H$764,2,0)))</f>
        <v/>
      </c>
      <c r="D18" s="113" t="str">
        <f>IF(ISERROR(VLOOKUP(B18,'KAYIT LİSTESİ'!$B$4:$H$764,4,0)),"",(VLOOKUP(B18,'KAYIT LİSTESİ'!$B$4:$H$764,4,0)))</f>
        <v/>
      </c>
      <c r="E18" s="114" t="str">
        <f>IF(ISERROR(VLOOKUP(B18,'KAYIT LİSTESİ'!$B$4:$H$764,5,0)),"",(VLOOKUP(B18,'KAYIT LİSTESİ'!$B$4:$H$764,5,0)))</f>
        <v/>
      </c>
      <c r="F18" s="114"/>
      <c r="G18" s="37"/>
      <c r="H18" s="115"/>
      <c r="I18" s="153"/>
      <c r="J18" s="385"/>
      <c r="K18" s="110">
        <v>10</v>
      </c>
      <c r="L18" s="112"/>
      <c r="M18" s="113">
        <v>38608</v>
      </c>
      <c r="N18" s="114" t="s">
        <v>710</v>
      </c>
      <c r="O18" s="114" t="s">
        <v>714</v>
      </c>
      <c r="P18" s="37">
        <v>1109</v>
      </c>
      <c r="Q18" s="115"/>
      <c r="R18" s="119"/>
      <c r="S18" s="112"/>
    </row>
    <row r="19" spans="1:19" s="6" customFormat="1" ht="42.75" customHeight="1" x14ac:dyDescent="0.2">
      <c r="A19" s="110">
        <v>2</v>
      </c>
      <c r="B19" s="111">
        <v>10478593232</v>
      </c>
      <c r="C19" s="112" t="str">
        <f>IF(ISERROR(VLOOKUP(B19,'KAYIT LİSTESİ'!$B$4:$H$764,2,0)),"",(VLOOKUP(B19,'KAYIT LİSTESİ'!$B$4:$H$764,2,0)))</f>
        <v/>
      </c>
      <c r="D19" s="113">
        <v>38460</v>
      </c>
      <c r="E19" s="114" t="s">
        <v>698</v>
      </c>
      <c r="F19" s="114" t="s">
        <v>684</v>
      </c>
      <c r="G19" s="37" t="s">
        <v>149</v>
      </c>
      <c r="H19" s="115"/>
      <c r="I19" s="153"/>
      <c r="J19" s="385"/>
      <c r="K19" s="110">
        <v>11</v>
      </c>
      <c r="L19" s="112"/>
      <c r="M19" s="113" t="s">
        <v>694</v>
      </c>
      <c r="N19" s="114" t="s">
        <v>688</v>
      </c>
      <c r="O19" s="114" t="s">
        <v>682</v>
      </c>
      <c r="P19" s="37">
        <v>1147</v>
      </c>
      <c r="Q19" s="115"/>
      <c r="R19" s="119"/>
      <c r="S19" s="112"/>
    </row>
    <row r="20" spans="1:19" s="6" customFormat="1" ht="42.75" customHeight="1" x14ac:dyDescent="0.2">
      <c r="A20" s="110">
        <v>3</v>
      </c>
      <c r="B20" s="111">
        <v>10886327320</v>
      </c>
      <c r="C20" s="112" t="str">
        <f>IF(ISERROR(VLOOKUP(B20,'KAYIT LİSTESİ'!$B$4:$H$764,2,0)),"",(VLOOKUP(B20,'KAYIT LİSTESİ'!$B$4:$H$764,2,0)))</f>
        <v/>
      </c>
      <c r="D20" s="113">
        <v>38524</v>
      </c>
      <c r="E20" s="114" t="s">
        <v>699</v>
      </c>
      <c r="F20" s="114" t="s">
        <v>704</v>
      </c>
      <c r="G20" s="37">
        <v>1096</v>
      </c>
      <c r="H20" s="115"/>
      <c r="I20" s="153"/>
      <c r="J20" s="385"/>
      <c r="K20" s="110">
        <v>12</v>
      </c>
      <c r="L20" s="112"/>
      <c r="M20" s="113">
        <v>38353</v>
      </c>
      <c r="N20" s="114" t="s">
        <v>861</v>
      </c>
      <c r="O20" s="114" t="s">
        <v>684</v>
      </c>
      <c r="P20" s="37">
        <v>1188</v>
      </c>
      <c r="Q20" s="115"/>
      <c r="R20" s="119"/>
      <c r="S20" s="112"/>
    </row>
    <row r="21" spans="1:19" s="6" customFormat="1" ht="42.75" customHeight="1" x14ac:dyDescent="0.2">
      <c r="A21" s="110">
        <v>4</v>
      </c>
      <c r="B21" s="111">
        <v>10679585326</v>
      </c>
      <c r="C21" s="112" t="str">
        <f>IF(ISERROR(VLOOKUP(B21,'KAYIT LİSTESİ'!$B$4:$H$764,2,0)),"",(VLOOKUP(B21,'KAYIT LİSTESİ'!$B$4:$H$764,2,0)))</f>
        <v/>
      </c>
      <c r="D21" s="113">
        <v>38533</v>
      </c>
      <c r="E21" s="114" t="s">
        <v>700</v>
      </c>
      <c r="F21" s="114" t="s">
        <v>705</v>
      </c>
      <c r="G21" s="37">
        <v>1190</v>
      </c>
      <c r="H21" s="115"/>
      <c r="I21" s="153"/>
      <c r="J21" s="385"/>
      <c r="K21" s="110">
        <v>13</v>
      </c>
      <c r="L21" s="112"/>
      <c r="M21" s="113">
        <v>38533</v>
      </c>
      <c r="N21" s="114" t="s">
        <v>700</v>
      </c>
      <c r="O21" s="114" t="s">
        <v>705</v>
      </c>
      <c r="P21" s="37">
        <v>1190</v>
      </c>
      <c r="Q21" s="115"/>
      <c r="R21" s="119"/>
      <c r="S21" s="112"/>
    </row>
    <row r="22" spans="1:19" s="6" customFormat="1" ht="42.75" customHeight="1" x14ac:dyDescent="0.2">
      <c r="A22" s="110">
        <v>5</v>
      </c>
      <c r="B22" s="111">
        <v>12389512012</v>
      </c>
      <c r="C22" s="112" t="str">
        <f>IF(ISERROR(VLOOKUP(B22,'KAYIT LİSTESİ'!$B$4:$H$764,2,0)),"",(VLOOKUP(B22,'KAYIT LİSTESİ'!$B$4:$H$764,2,0)))</f>
        <v/>
      </c>
      <c r="D22" s="113">
        <v>38564</v>
      </c>
      <c r="E22" s="114" t="s">
        <v>701</v>
      </c>
      <c r="F22" s="114" t="s">
        <v>706</v>
      </c>
      <c r="G22" s="37">
        <v>1072</v>
      </c>
      <c r="H22" s="115"/>
      <c r="I22" s="153"/>
      <c r="J22" s="385"/>
      <c r="K22" s="110">
        <v>14</v>
      </c>
      <c r="L22" s="112"/>
      <c r="M22" s="113">
        <v>38626</v>
      </c>
      <c r="N22" s="114" t="s">
        <v>711</v>
      </c>
      <c r="O22" s="114" t="s">
        <v>715</v>
      </c>
      <c r="P22" s="37">
        <v>1204</v>
      </c>
      <c r="Q22" s="115"/>
      <c r="R22" s="119"/>
      <c r="S22" s="112">
        <f>IF(ISTEXT(P22)," ",IFERROR(VLOOKUP(SMALL(PUAN!$B$4:$C$112,COUNTIF(PUAN!$B$4:$C$112,"&lt;"&amp;P22)+1),PUAN!$B$4:$C$112,2,0),"    "))</f>
        <v>45</v>
      </c>
    </row>
    <row r="23" spans="1:19" s="6" customFormat="1" ht="42.75" customHeight="1" x14ac:dyDescent="0.2">
      <c r="A23" s="110">
        <v>6</v>
      </c>
      <c r="B23" s="111">
        <v>12494508238</v>
      </c>
      <c r="C23" s="112" t="str">
        <f>IF(ISERROR(VLOOKUP(B23,'KAYIT LİSTESİ'!$B$4:$H$764,2,0)),"",(VLOOKUP(B23,'KAYIT LİSTESİ'!$B$4:$H$764,2,0)))</f>
        <v/>
      </c>
      <c r="D23" s="113">
        <v>38567</v>
      </c>
      <c r="E23" s="114" t="s">
        <v>702</v>
      </c>
      <c r="F23" s="114" t="s">
        <v>707</v>
      </c>
      <c r="G23" s="37">
        <v>1103</v>
      </c>
      <c r="H23" s="115"/>
      <c r="I23" s="153"/>
      <c r="J23" s="385"/>
      <c r="K23" s="110" t="s">
        <v>113</v>
      </c>
      <c r="L23" s="112"/>
      <c r="M23" s="113">
        <v>38460</v>
      </c>
      <c r="N23" s="114" t="s">
        <v>698</v>
      </c>
      <c r="O23" s="114" t="s">
        <v>684</v>
      </c>
      <c r="P23" s="37" t="s">
        <v>149</v>
      </c>
      <c r="Q23" s="115"/>
      <c r="R23" s="119"/>
      <c r="S23" s="112" t="str">
        <f>IF(ISTEXT(P23)," ",IFERROR(VLOOKUP(SMALL(PUAN!$B$4:$C$112,COUNTIF(PUAN!$B$4:$C$112,"&lt;"&amp;P23)+1),PUAN!$B$4:$C$112,2,0),"    "))</f>
        <v xml:space="preserve"> </v>
      </c>
    </row>
    <row r="24" spans="1:19" s="6" customFormat="1" ht="42.75" customHeight="1" x14ac:dyDescent="0.2">
      <c r="A24" s="110">
        <v>7</v>
      </c>
      <c r="B24" s="111">
        <v>11228556910</v>
      </c>
      <c r="C24" s="112" t="str">
        <f>IF(ISERROR(VLOOKUP(B24,'KAYIT LİSTESİ'!$B$4:$H$764,2,0)),"",(VLOOKUP(B24,'KAYIT LİSTESİ'!$B$4:$H$764,2,0)))</f>
        <v/>
      </c>
      <c r="D24" s="113">
        <v>38600</v>
      </c>
      <c r="E24" s="114" t="s">
        <v>703</v>
      </c>
      <c r="F24" s="114" t="s">
        <v>708</v>
      </c>
      <c r="G24" s="37">
        <v>1050</v>
      </c>
      <c r="H24" s="115"/>
      <c r="I24" s="153"/>
      <c r="J24" s="385"/>
      <c r="K24" s="110" t="s">
        <v>113</v>
      </c>
      <c r="L24" s="112"/>
      <c r="M24" s="113">
        <v>38663</v>
      </c>
      <c r="N24" s="114" t="s">
        <v>712</v>
      </c>
      <c r="O24" s="114" t="s">
        <v>716</v>
      </c>
      <c r="P24" s="37" t="s">
        <v>149</v>
      </c>
      <c r="Q24" s="115"/>
      <c r="R24" s="119"/>
      <c r="S24" s="112" t="str">
        <f>IF(ISTEXT(P24)," ",IFERROR(VLOOKUP(SMALL(PUAN!$B$4:$C$112,COUNTIF(PUAN!$B$4:$C$112,"&lt;"&amp;P24)+1),PUAN!$B$4:$C$112,2,0),"    "))</f>
        <v xml:space="preserve"> </v>
      </c>
    </row>
    <row r="25" spans="1:19" s="6" customFormat="1" ht="42.75" customHeight="1" x14ac:dyDescent="0.2">
      <c r="A25" s="110">
        <v>8</v>
      </c>
      <c r="B25" s="111"/>
      <c r="C25" s="112" t="str">
        <f>IF(ISERROR(VLOOKUP(B25,'KAYIT LİSTESİ'!$B$4:$H$764,2,0)),"",(VLOOKUP(B25,'KAYIT LİSTESİ'!$B$4:$H$764,2,0)))</f>
        <v/>
      </c>
      <c r="D25" s="113" t="str">
        <f>IF(ISERROR(VLOOKUP(B25,'KAYIT LİSTESİ'!$B$4:$H$764,4,0)),"",(VLOOKUP(B25,'KAYIT LİSTESİ'!$B$4:$H$764,4,0)))</f>
        <v/>
      </c>
      <c r="E25" s="114" t="str">
        <f>IF(ISERROR(VLOOKUP(B25,'KAYIT LİSTESİ'!$B$4:$H$764,5,0)),"",(VLOOKUP(B25,'KAYIT LİSTESİ'!$B$4:$H$764,5,0)))</f>
        <v/>
      </c>
      <c r="F25" s="114" t="str">
        <f>IF(ISERROR(VLOOKUP(B25,'KAYIT LİSTESİ'!$B$4:$H$764,6,0)),"",(VLOOKUP(B25,'KAYIT LİSTESİ'!$B$4:$H$764,6,0)))</f>
        <v/>
      </c>
      <c r="G25" s="37"/>
      <c r="H25" s="115"/>
      <c r="I25" s="153"/>
      <c r="J25" s="385"/>
      <c r="K25" s="110"/>
      <c r="L25" s="112"/>
      <c r="M25" s="113"/>
      <c r="N25" s="114"/>
      <c r="O25" s="114"/>
      <c r="P25" s="37"/>
      <c r="Q25" s="115"/>
      <c r="R25" s="119"/>
      <c r="S25" s="112" t="str">
        <f>IF(ISTEXT(P25)," ",IFERROR(VLOOKUP(SMALL(PUAN!$B$4:$C$112,COUNTIF(PUAN!$B$4:$C$112,"&lt;"&amp;P25)+1),PUAN!$B$4:$C$112,2,0),"    "))</f>
        <v xml:space="preserve">    </v>
      </c>
    </row>
    <row r="26" spans="1:19" s="6" customFormat="1" ht="42.75" customHeight="1" x14ac:dyDescent="0.2">
      <c r="A26" s="102" t="s">
        <v>12</v>
      </c>
      <c r="B26" s="103"/>
      <c r="C26" s="103"/>
      <c r="D26" s="103"/>
      <c r="E26" s="104"/>
      <c r="F26" s="293" t="s">
        <v>283</v>
      </c>
      <c r="G26" s="380"/>
      <c r="H26" s="380"/>
      <c r="I26" s="381"/>
      <c r="J26" s="385"/>
      <c r="K26" s="110"/>
      <c r="L26" s="112"/>
      <c r="M26" s="113"/>
      <c r="N26" s="114"/>
      <c r="O26" s="114"/>
      <c r="P26" s="37"/>
      <c r="Q26" s="115"/>
      <c r="R26" s="119"/>
      <c r="S26" s="112"/>
    </row>
    <row r="27" spans="1:19" s="6" customFormat="1" ht="42.75" customHeight="1" x14ac:dyDescent="0.2">
      <c r="A27" s="28" t="s">
        <v>112</v>
      </c>
      <c r="B27" s="25" t="s">
        <v>821</v>
      </c>
      <c r="C27" s="25" t="s">
        <v>48</v>
      </c>
      <c r="D27" s="26" t="s">
        <v>8</v>
      </c>
      <c r="E27" s="27" t="s">
        <v>9</v>
      </c>
      <c r="F27" s="27" t="s">
        <v>108</v>
      </c>
      <c r="G27" s="25" t="s">
        <v>10</v>
      </c>
      <c r="H27" s="25" t="s">
        <v>19</v>
      </c>
      <c r="I27" s="25" t="s">
        <v>129</v>
      </c>
      <c r="J27" s="385"/>
      <c r="K27" s="110"/>
      <c r="L27" s="112"/>
      <c r="M27" s="113"/>
      <c r="N27" s="114"/>
      <c r="O27" s="114"/>
      <c r="P27" s="37"/>
      <c r="Q27" s="115"/>
      <c r="R27" s="119"/>
      <c r="S27" s="112"/>
    </row>
    <row r="28" spans="1:19" s="6" customFormat="1" ht="42.75" customHeight="1" x14ac:dyDescent="0.2">
      <c r="A28" s="110">
        <v>1</v>
      </c>
      <c r="B28" s="111"/>
      <c r="C28" s="112" t="str">
        <f>IF(ISERROR(VLOOKUP(B28,'KAYIT LİSTESİ'!$B$4:$H$764,2,0)),"",(VLOOKUP(B28,'KAYIT LİSTESİ'!$B$4:$H$764,2,0)))</f>
        <v/>
      </c>
      <c r="D28" s="113" t="str">
        <f>IF(ISERROR(VLOOKUP(B28,'KAYIT LİSTESİ'!$B$4:$H$764,4,0)),"",(VLOOKUP(B28,'KAYIT LİSTESİ'!$B$4:$H$764,4,0)))</f>
        <v/>
      </c>
      <c r="E28" s="114" t="str">
        <f>IF(ISERROR(VLOOKUP(B28,'KAYIT LİSTESİ'!$B$4:$H$764,5,0)),"",(VLOOKUP(B28,'KAYIT LİSTESİ'!$B$4:$H$764,5,0)))</f>
        <v/>
      </c>
      <c r="F28" s="114"/>
      <c r="G28" s="37"/>
      <c r="H28" s="115"/>
      <c r="I28" s="153"/>
      <c r="J28" s="385"/>
      <c r="K28" s="110"/>
      <c r="L28" s="112"/>
      <c r="M28" s="113"/>
      <c r="N28" s="114"/>
      <c r="O28" s="114"/>
      <c r="P28" s="37"/>
      <c r="Q28" s="115"/>
      <c r="R28" s="119"/>
      <c r="S28" s="112"/>
    </row>
    <row r="29" spans="1:19" s="6" customFormat="1" ht="42.75" customHeight="1" x14ac:dyDescent="0.2">
      <c r="A29" s="110">
        <v>2</v>
      </c>
      <c r="B29" s="111"/>
      <c r="C29" s="112" t="str">
        <f>IF(ISERROR(VLOOKUP(B29,'KAYIT LİSTESİ'!$B$4:$H$764,2,0)),"",(VLOOKUP(B29,'KAYIT LİSTESİ'!$B$4:$H$764,2,0)))</f>
        <v/>
      </c>
      <c r="D29" s="113" t="str">
        <f>IF(ISERROR(VLOOKUP(B29,'KAYIT LİSTESİ'!$B$4:$H$764,4,0)),"",(VLOOKUP(B29,'KAYIT LİSTESİ'!$B$4:$H$764,4,0)))</f>
        <v/>
      </c>
      <c r="E29" s="114" t="str">
        <f>IF(ISERROR(VLOOKUP(B29,'KAYIT LİSTESİ'!$B$4:$H$764,5,0)),"",(VLOOKUP(B29,'KAYIT LİSTESİ'!$B$4:$H$764,5,0)))</f>
        <v/>
      </c>
      <c r="F29" s="114"/>
      <c r="G29" s="37"/>
      <c r="H29" s="115"/>
      <c r="I29" s="153"/>
      <c r="J29" s="385"/>
      <c r="K29" s="110"/>
      <c r="L29" s="112"/>
      <c r="M29" s="113"/>
      <c r="N29" s="114"/>
      <c r="O29" s="114"/>
      <c r="P29" s="37"/>
      <c r="Q29" s="115"/>
      <c r="R29" s="119"/>
      <c r="S29" s="112"/>
    </row>
    <row r="30" spans="1:19" s="6" customFormat="1" ht="42.75" customHeight="1" x14ac:dyDescent="0.2">
      <c r="A30" s="110">
        <v>3</v>
      </c>
      <c r="B30" s="111">
        <v>10817583160</v>
      </c>
      <c r="C30" s="112" t="str">
        <f>IF(ISERROR(VLOOKUP(B30,'KAYIT LİSTESİ'!$B$4:$H$764,2,0)),"",(VLOOKUP(B30,'KAYIT LİSTESİ'!$B$4:$H$764,2,0)))</f>
        <v/>
      </c>
      <c r="D30" s="113">
        <v>38608</v>
      </c>
      <c r="E30" s="114" t="s">
        <v>710</v>
      </c>
      <c r="F30" s="114" t="s">
        <v>714</v>
      </c>
      <c r="G30" s="37">
        <v>1109</v>
      </c>
      <c r="H30" s="115"/>
      <c r="I30" s="153"/>
      <c r="J30" s="385"/>
      <c r="K30" s="110"/>
      <c r="L30" s="112"/>
      <c r="M30" s="113"/>
      <c r="N30" s="114"/>
      <c r="O30" s="114"/>
      <c r="P30" s="37"/>
      <c r="Q30" s="115"/>
      <c r="R30" s="119"/>
      <c r="S30" s="112"/>
    </row>
    <row r="31" spans="1:19" s="6" customFormat="1" ht="42.75" customHeight="1" x14ac:dyDescent="0.2">
      <c r="A31" s="110">
        <v>4</v>
      </c>
      <c r="B31" s="111">
        <v>42847496622</v>
      </c>
      <c r="C31" s="112" t="str">
        <f>IF(ISERROR(VLOOKUP(B31,'KAYIT LİSTESİ'!$B$4:$H$764,2,0)),"",(VLOOKUP(B31,'KAYIT LİSTESİ'!$B$4:$H$764,2,0)))</f>
        <v/>
      </c>
      <c r="D31" s="113">
        <v>38626</v>
      </c>
      <c r="E31" s="114" t="s">
        <v>711</v>
      </c>
      <c r="F31" s="114" t="s">
        <v>715</v>
      </c>
      <c r="G31" s="37">
        <v>1204</v>
      </c>
      <c r="H31" s="115"/>
      <c r="I31" s="153"/>
      <c r="J31" s="385"/>
      <c r="K31" s="110"/>
      <c r="L31" s="112"/>
      <c r="M31" s="113"/>
      <c r="N31" s="114"/>
      <c r="O31" s="114"/>
      <c r="P31" s="37"/>
      <c r="Q31" s="115"/>
      <c r="R31" s="119"/>
      <c r="S31" s="112"/>
    </row>
    <row r="32" spans="1:19" s="6" customFormat="1" ht="42.75" customHeight="1" x14ac:dyDescent="0.2">
      <c r="A32" s="110">
        <v>5</v>
      </c>
      <c r="B32" s="111">
        <v>11444550150</v>
      </c>
      <c r="C32" s="112" t="str">
        <f>IF(ISERROR(VLOOKUP(B32,'KAYIT LİSTESİ'!$B$4:$H$764,2,0)),"",(VLOOKUP(B32,'KAYIT LİSTESİ'!$B$4:$H$764,2,0)))</f>
        <v/>
      </c>
      <c r="D32" s="113">
        <v>38663</v>
      </c>
      <c r="E32" s="114" t="s">
        <v>712</v>
      </c>
      <c r="F32" s="114" t="s">
        <v>716</v>
      </c>
      <c r="G32" s="37" t="s">
        <v>149</v>
      </c>
      <c r="H32" s="115"/>
      <c r="I32" s="153"/>
      <c r="J32" s="385"/>
      <c r="K32" s="110"/>
      <c r="L32" s="112"/>
      <c r="M32" s="113"/>
      <c r="N32" s="114"/>
      <c r="O32" s="114"/>
      <c r="P32" s="37"/>
      <c r="Q32" s="115"/>
      <c r="R32" s="119"/>
      <c r="S32" s="112"/>
    </row>
    <row r="33" spans="1:19" s="6" customFormat="1" ht="42.75" customHeight="1" x14ac:dyDescent="0.2">
      <c r="A33" s="110">
        <v>6</v>
      </c>
      <c r="B33" s="111">
        <v>13376479370</v>
      </c>
      <c r="C33" s="112" t="str">
        <f>IF(ISERROR(VLOOKUP(B33,'KAYIT LİSTESİ'!$B$4:$H$764,2,0)),"",(VLOOKUP(B33,'KAYIT LİSTESİ'!$B$4:$H$764,2,0)))</f>
        <v/>
      </c>
      <c r="D33" s="113">
        <v>38703</v>
      </c>
      <c r="E33" s="114" t="s">
        <v>713</v>
      </c>
      <c r="F33" s="114" t="s">
        <v>717</v>
      </c>
      <c r="G33" s="37">
        <v>1054</v>
      </c>
      <c r="H33" s="115"/>
      <c r="I33" s="153"/>
      <c r="J33" s="385"/>
      <c r="K33" s="110"/>
      <c r="L33" s="112"/>
      <c r="M33" s="113"/>
      <c r="N33" s="114"/>
      <c r="O33" s="114"/>
      <c r="P33" s="37"/>
      <c r="Q33" s="115"/>
      <c r="R33" s="119"/>
      <c r="S33" s="112"/>
    </row>
    <row r="34" spans="1:19" s="6" customFormat="1" ht="42.75" customHeight="1" x14ac:dyDescent="0.2">
      <c r="A34" s="110">
        <v>7</v>
      </c>
      <c r="B34" s="111"/>
      <c r="C34" s="112"/>
      <c r="D34" s="113">
        <v>38353</v>
      </c>
      <c r="E34" s="114" t="s">
        <v>861</v>
      </c>
      <c r="F34" s="114" t="s">
        <v>684</v>
      </c>
      <c r="G34" s="37">
        <v>1188</v>
      </c>
      <c r="H34" s="115"/>
      <c r="I34" s="153"/>
      <c r="J34" s="385"/>
      <c r="K34" s="110"/>
      <c r="L34" s="112"/>
      <c r="M34" s="113"/>
      <c r="N34" s="114"/>
      <c r="O34" s="114"/>
      <c r="P34" s="37"/>
      <c r="Q34" s="115"/>
      <c r="R34" s="119"/>
      <c r="S34" s="112"/>
    </row>
    <row r="35" spans="1:19" s="6" customFormat="1" ht="42.75" customHeight="1" x14ac:dyDescent="0.2">
      <c r="A35" s="110">
        <v>8</v>
      </c>
      <c r="B35" s="111"/>
      <c r="C35" s="112"/>
      <c r="D35" s="113"/>
      <c r="E35" s="114"/>
      <c r="F35" s="114"/>
      <c r="G35" s="37"/>
      <c r="H35" s="115"/>
      <c r="I35" s="153"/>
      <c r="J35" s="385"/>
      <c r="K35" s="110"/>
      <c r="L35" s="112"/>
      <c r="M35" s="113"/>
      <c r="N35" s="114"/>
      <c r="O35" s="114"/>
      <c r="P35" s="37"/>
      <c r="Q35" s="115"/>
      <c r="R35" s="119"/>
      <c r="S35" s="112"/>
    </row>
    <row r="36" spans="1:19" s="6" customFormat="1" ht="42.75" customHeight="1" x14ac:dyDescent="0.2">
      <c r="A36" s="102" t="s">
        <v>709</v>
      </c>
      <c r="B36" s="103"/>
      <c r="C36" s="103"/>
      <c r="D36" s="103"/>
      <c r="E36" s="104"/>
      <c r="F36" s="293" t="s">
        <v>283</v>
      </c>
      <c r="G36" s="380"/>
      <c r="H36" s="380"/>
      <c r="I36" s="381"/>
      <c r="J36" s="385"/>
      <c r="K36" s="110"/>
      <c r="L36" s="116"/>
      <c r="M36" s="113"/>
      <c r="N36" s="117"/>
      <c r="O36" s="118"/>
      <c r="P36" s="37"/>
      <c r="Q36" s="37"/>
      <c r="R36" s="119"/>
      <c r="S36" s="112" t="str">
        <f>IF(ISTEXT(P36)," ",IFERROR(VLOOKUP(SMALL(PUAN!$B$4:$C$112,COUNTIF(PUAN!$B$4:$C$112,"&lt;"&amp;P36)+1),PUAN!$B$4:$C$112,2,0),"    "))</f>
        <v xml:space="preserve">    </v>
      </c>
    </row>
    <row r="37" spans="1:19" s="6" customFormat="1" ht="42.75" customHeight="1" x14ac:dyDescent="0.2">
      <c r="A37" s="28" t="s">
        <v>112</v>
      </c>
      <c r="B37" s="25" t="s">
        <v>821</v>
      </c>
      <c r="C37" s="25" t="s">
        <v>48</v>
      </c>
      <c r="D37" s="26" t="s">
        <v>8</v>
      </c>
      <c r="E37" s="27" t="s">
        <v>9</v>
      </c>
      <c r="F37" s="27" t="s">
        <v>108</v>
      </c>
      <c r="G37" s="25" t="s">
        <v>10</v>
      </c>
      <c r="H37" s="25" t="s">
        <v>19</v>
      </c>
      <c r="I37" s="25" t="s">
        <v>129</v>
      </c>
      <c r="J37" s="385"/>
      <c r="K37" s="110"/>
      <c r="L37" s="116"/>
      <c r="M37" s="113"/>
      <c r="N37" s="117"/>
      <c r="O37" s="118"/>
      <c r="P37" s="37"/>
      <c r="Q37" s="37"/>
      <c r="R37" s="119"/>
      <c r="S37" s="112" t="str">
        <f>IF(ISTEXT(P37)," ",IFERROR(VLOOKUP(SMALL(PUAN!$B$4:$C$112,COUNTIF(PUAN!$B$4:$C$112,"&lt;"&amp;P37)+1),PUAN!$B$4:$C$112,2,0),"    "))</f>
        <v xml:space="preserve">    </v>
      </c>
    </row>
    <row r="38" spans="1:19" s="6" customFormat="1" ht="42.75" customHeight="1" x14ac:dyDescent="0.2">
      <c r="A38" s="110">
        <v>1</v>
      </c>
      <c r="B38" s="111"/>
      <c r="C38" s="112" t="str">
        <f>IF(ISERROR(VLOOKUP(B38,'KAYIT LİSTESİ'!$B$4:$H$764,2,0)),"",(VLOOKUP(B38,'KAYIT LİSTESİ'!$B$4:$H$764,2,0)))</f>
        <v/>
      </c>
      <c r="D38" s="113" t="str">
        <f>IF(ISERROR(VLOOKUP(B38,'KAYIT LİSTESİ'!$B$4:$H$764,4,0)),"",(VLOOKUP(B38,'KAYIT LİSTESİ'!$B$4:$H$764,4,0)))</f>
        <v/>
      </c>
      <c r="E38" s="114" t="str">
        <f>IF(ISERROR(VLOOKUP(B38,'KAYIT LİSTESİ'!$B$4:$H$764,5,0)),"",(VLOOKUP(B38,'KAYIT LİSTESİ'!$B$4:$H$764,5,0)))</f>
        <v/>
      </c>
      <c r="F38" s="114"/>
      <c r="G38" s="37"/>
      <c r="H38" s="115"/>
      <c r="I38" s="153"/>
      <c r="J38" s="385"/>
      <c r="K38" s="110"/>
      <c r="L38" s="116"/>
      <c r="M38" s="113"/>
      <c r="N38" s="117"/>
      <c r="O38" s="118"/>
      <c r="P38" s="37"/>
      <c r="Q38" s="37"/>
      <c r="R38" s="119"/>
      <c r="S38" s="112" t="str">
        <f>IF(ISTEXT(P38)," ",IFERROR(VLOOKUP(SMALL(PUAN!$B$4:$C$112,COUNTIF(PUAN!$B$4:$C$112,"&lt;"&amp;P38)+1),PUAN!$B$4:$C$112,2,0),"    "))</f>
        <v xml:space="preserve">    </v>
      </c>
    </row>
    <row r="39" spans="1:19" s="6" customFormat="1" ht="42.75" customHeight="1" x14ac:dyDescent="0.2">
      <c r="A39" s="110">
        <v>2</v>
      </c>
      <c r="B39" s="111"/>
      <c r="C39" s="112" t="str">
        <f>IF(ISERROR(VLOOKUP(B39,'KAYIT LİSTESİ'!$B$4:$H$764,2,0)),"",(VLOOKUP(B39,'KAYIT LİSTESİ'!$B$4:$H$764,2,0)))</f>
        <v/>
      </c>
      <c r="D39" s="113" t="str">
        <f>IF(ISERROR(VLOOKUP(B39,'KAYIT LİSTESİ'!$B$4:$H$764,4,0)),"",(VLOOKUP(B39,'KAYIT LİSTESİ'!$B$4:$H$764,4,0)))</f>
        <v/>
      </c>
      <c r="E39" s="114" t="str">
        <f>IF(ISERROR(VLOOKUP(B39,'KAYIT LİSTESİ'!$B$4:$H$764,5,0)),"",(VLOOKUP(B39,'KAYIT LİSTESİ'!$B$4:$H$764,5,0)))</f>
        <v/>
      </c>
      <c r="F39" s="114"/>
      <c r="G39" s="37"/>
      <c r="H39" s="115"/>
      <c r="I39" s="153"/>
      <c r="J39" s="385"/>
      <c r="K39" s="110"/>
      <c r="L39" s="116"/>
      <c r="M39" s="113"/>
      <c r="N39" s="117"/>
      <c r="O39" s="118"/>
      <c r="P39" s="37"/>
      <c r="Q39" s="37"/>
      <c r="R39" s="119"/>
      <c r="S39" s="112" t="str">
        <f>IF(ISTEXT(P39)," ",IFERROR(VLOOKUP(SMALL(PUAN!$B$4:$C$112,COUNTIF(PUAN!$B$4:$C$112,"&lt;"&amp;P39)+1),PUAN!$B$4:$C$112,2,0),"    "))</f>
        <v xml:space="preserve">    </v>
      </c>
    </row>
    <row r="40" spans="1:19" s="6" customFormat="1" ht="42.75" customHeight="1" x14ac:dyDescent="0.2">
      <c r="A40" s="110">
        <v>3</v>
      </c>
      <c r="B40" s="111"/>
      <c r="C40" s="112" t="str">
        <f>IF(ISERROR(VLOOKUP(B40,'KAYIT LİSTESİ'!$B$4:$H$764,2,0)),"",(VLOOKUP(B40,'KAYIT LİSTESİ'!$B$4:$H$764,2,0)))</f>
        <v/>
      </c>
      <c r="D40" s="113" t="str">
        <f>IF(ISERROR(VLOOKUP(B40,'KAYIT LİSTESİ'!$B$4:$H$764,4,0)),"",(VLOOKUP(B40,'KAYIT LİSTESİ'!$B$4:$H$764,4,0)))</f>
        <v/>
      </c>
      <c r="E40" s="114" t="str">
        <f>IF(ISERROR(VLOOKUP(B40,'KAYIT LİSTESİ'!$B$4:$H$764,5,0)),"",(VLOOKUP(B40,'KAYIT LİSTESİ'!$B$4:$H$764,5,0)))</f>
        <v/>
      </c>
      <c r="F40" s="114"/>
      <c r="G40" s="37"/>
      <c r="H40" s="115"/>
      <c r="I40" s="153"/>
      <c r="J40" s="385"/>
      <c r="K40" s="110"/>
      <c r="L40" s="116"/>
      <c r="M40" s="113"/>
      <c r="N40" s="117"/>
      <c r="O40" s="118"/>
      <c r="P40" s="37"/>
      <c r="Q40" s="37"/>
      <c r="R40" s="119"/>
      <c r="S40" s="112" t="str">
        <f>IF(ISTEXT(P40)," ",IFERROR(VLOOKUP(SMALL(PUAN!$B$4:$C$112,COUNTIF(PUAN!$B$4:$C$112,"&lt;"&amp;P40)+1),PUAN!$B$4:$C$112,2,0),"    "))</f>
        <v xml:space="preserve">    </v>
      </c>
    </row>
    <row r="41" spans="1:19" s="6" customFormat="1" ht="42.75" customHeight="1" x14ac:dyDescent="0.2">
      <c r="A41" s="110">
        <v>4</v>
      </c>
      <c r="B41" s="111"/>
      <c r="C41" s="112" t="str">
        <f>IF(ISERROR(VLOOKUP(B41,'KAYIT LİSTESİ'!$B$4:$H$764,2,0)),"",(VLOOKUP(B41,'KAYIT LİSTESİ'!$B$4:$H$764,2,0)))</f>
        <v/>
      </c>
      <c r="D41" s="113" t="str">
        <f>IF(ISERROR(VLOOKUP(B41,'KAYIT LİSTESİ'!$B$4:$H$764,4,0)),"",(VLOOKUP(B41,'KAYIT LİSTESİ'!$B$4:$H$764,4,0)))</f>
        <v/>
      </c>
      <c r="E41" s="114" t="str">
        <f>IF(ISERROR(VLOOKUP(B41,'KAYIT LİSTESİ'!$B$4:$H$764,5,0)),"",(VLOOKUP(B41,'KAYIT LİSTESİ'!$B$4:$H$764,5,0)))</f>
        <v/>
      </c>
      <c r="F41" s="114"/>
      <c r="G41" s="37"/>
      <c r="H41" s="115"/>
      <c r="I41" s="153"/>
      <c r="J41" s="385"/>
      <c r="K41" s="110"/>
      <c r="L41" s="116"/>
      <c r="M41" s="113"/>
      <c r="N41" s="117"/>
      <c r="O41" s="118"/>
      <c r="P41" s="37"/>
      <c r="Q41" s="37"/>
      <c r="R41" s="119"/>
      <c r="S41" s="112" t="str">
        <f>IF(ISTEXT(P41)," ",IFERROR(VLOOKUP(SMALL(PUAN!$B$4:$C$112,COUNTIF(PUAN!$B$4:$C$112,"&lt;"&amp;P41)+1),PUAN!$B$4:$C$112,2,0),"    "))</f>
        <v xml:space="preserve">    </v>
      </c>
    </row>
    <row r="42" spans="1:19" s="6" customFormat="1" ht="42.75" customHeight="1" x14ac:dyDescent="0.2">
      <c r="A42" s="110">
        <v>5</v>
      </c>
      <c r="B42" s="111"/>
      <c r="C42" s="112" t="str">
        <f>IF(ISERROR(VLOOKUP(B42,'KAYIT LİSTESİ'!$B$4:$H$764,2,0)),"",(VLOOKUP(B42,'KAYIT LİSTESİ'!$B$4:$H$764,2,0)))</f>
        <v/>
      </c>
      <c r="D42" s="113" t="str">
        <f>IF(ISERROR(VLOOKUP(B42,'KAYIT LİSTESİ'!$B$4:$H$764,4,0)),"",(VLOOKUP(B42,'KAYIT LİSTESİ'!$B$4:$H$764,4,0)))</f>
        <v/>
      </c>
      <c r="E42" s="114" t="str">
        <f>IF(ISERROR(VLOOKUP(B42,'KAYIT LİSTESİ'!$B$4:$H$764,5,0)),"",(VLOOKUP(B42,'KAYIT LİSTESİ'!$B$4:$H$764,5,0)))</f>
        <v/>
      </c>
      <c r="F42" s="114"/>
      <c r="G42" s="37"/>
      <c r="H42" s="115"/>
      <c r="I42" s="153"/>
      <c r="J42" s="385"/>
      <c r="K42" s="110"/>
      <c r="L42" s="116"/>
      <c r="M42" s="113"/>
      <c r="N42" s="117"/>
      <c r="O42" s="118"/>
      <c r="P42" s="37"/>
      <c r="Q42" s="37"/>
      <c r="R42" s="119"/>
      <c r="S42" s="112" t="str">
        <f>IF(ISTEXT(P42)," ",IFERROR(VLOOKUP(SMALL(PUAN!$B$4:$C$112,COUNTIF(PUAN!$B$4:$C$112,"&lt;"&amp;P42)+1),PUAN!$B$4:$C$112,2,0),"    "))</f>
        <v xml:space="preserve">    </v>
      </c>
    </row>
    <row r="43" spans="1:19" s="6" customFormat="1" ht="42.75" customHeight="1" x14ac:dyDescent="0.2">
      <c r="A43" s="110">
        <v>6</v>
      </c>
      <c r="B43" s="111"/>
      <c r="C43" s="112" t="str">
        <f>IF(ISERROR(VLOOKUP(B43,'KAYIT LİSTESİ'!$B$4:$H$764,2,0)),"",(VLOOKUP(B43,'KAYIT LİSTESİ'!$B$4:$H$764,2,0)))</f>
        <v/>
      </c>
      <c r="D43" s="113" t="str">
        <f>IF(ISERROR(VLOOKUP(B43,'KAYIT LİSTESİ'!$B$4:$H$764,4,0)),"",(VLOOKUP(B43,'KAYIT LİSTESİ'!$B$4:$H$764,4,0)))</f>
        <v/>
      </c>
      <c r="E43" s="114" t="str">
        <f>IF(ISERROR(VLOOKUP(B43,'KAYIT LİSTESİ'!$B$4:$H$764,5,0)),"",(VLOOKUP(B43,'KAYIT LİSTESİ'!$B$4:$H$764,5,0)))</f>
        <v/>
      </c>
      <c r="F43" s="114" t="str">
        <f>IF(ISERROR(VLOOKUP(B43,'KAYIT LİSTESİ'!$B$4:$H$764,6,0)),"",(VLOOKUP(B43,'KAYIT LİSTESİ'!$B$4:$H$764,6,0)))</f>
        <v/>
      </c>
      <c r="G43" s="37"/>
      <c r="H43" s="115"/>
      <c r="I43" s="153"/>
      <c r="J43" s="385"/>
      <c r="K43" s="110"/>
      <c r="L43" s="116"/>
      <c r="M43" s="113"/>
      <c r="N43" s="117"/>
      <c r="O43" s="118"/>
      <c r="P43" s="37"/>
      <c r="Q43" s="37"/>
      <c r="R43" s="119"/>
      <c r="S43" s="112" t="str">
        <f>IF(ISTEXT(P43)," ",IFERROR(VLOOKUP(SMALL(PUAN!$B$4:$C$112,COUNTIF(PUAN!$B$4:$C$112,"&lt;"&amp;P43)+1),PUAN!$B$4:$C$112,2,0),"    "))</f>
        <v xml:space="preserve">    </v>
      </c>
    </row>
    <row r="44" spans="1:19" s="6" customFormat="1" ht="42.75" customHeight="1" x14ac:dyDescent="0.2">
      <c r="A44" s="110">
        <v>7</v>
      </c>
      <c r="B44" s="111"/>
      <c r="C44" s="112" t="str">
        <f>IF(ISERROR(VLOOKUP(B44,'KAYIT LİSTESİ'!$B$4:$H$764,2,0)),"",(VLOOKUP(B44,'KAYIT LİSTESİ'!$B$4:$H$764,2,0)))</f>
        <v/>
      </c>
      <c r="D44" s="113" t="str">
        <f>IF(ISERROR(VLOOKUP(B44,'KAYIT LİSTESİ'!$B$4:$H$764,4,0)),"",(VLOOKUP(B44,'KAYIT LİSTESİ'!$B$4:$H$764,4,0)))</f>
        <v/>
      </c>
      <c r="E44" s="114" t="str">
        <f>IF(ISERROR(VLOOKUP(B44,'KAYIT LİSTESİ'!$B$4:$H$764,5,0)),"",(VLOOKUP(B44,'KAYIT LİSTESİ'!$B$4:$H$764,5,0)))</f>
        <v/>
      </c>
      <c r="F44" s="114" t="str">
        <f>IF(ISERROR(VLOOKUP(B44,'KAYIT LİSTESİ'!$B$4:$H$764,6,0)),"",(VLOOKUP(B44,'KAYIT LİSTESİ'!$B$4:$H$764,6,0)))</f>
        <v/>
      </c>
      <c r="G44" s="37"/>
      <c r="H44" s="115"/>
      <c r="I44" s="153"/>
      <c r="J44" s="385"/>
      <c r="K44" s="110"/>
      <c r="L44" s="116"/>
      <c r="M44" s="113"/>
      <c r="N44" s="117"/>
      <c r="O44" s="118"/>
      <c r="P44" s="37"/>
      <c r="Q44" s="37"/>
      <c r="R44" s="119"/>
      <c r="S44" s="112" t="str">
        <f>IF(ISTEXT(P44)," ",IFERROR(VLOOKUP(SMALL(PUAN!$B$4:$C$112,COUNTIF(PUAN!$B$4:$C$112,"&lt;"&amp;P44)+1),PUAN!$B$4:$C$112,2,0),"    "))</f>
        <v xml:space="preserve">    </v>
      </c>
    </row>
    <row r="45" spans="1:19" s="6" customFormat="1" ht="42.75" customHeight="1" x14ac:dyDescent="0.2">
      <c r="A45" s="110">
        <v>8</v>
      </c>
      <c r="B45" s="111"/>
      <c r="C45" s="112" t="str">
        <f>IF(ISERROR(VLOOKUP(B45,'KAYIT LİSTESİ'!$B$4:$H$764,2,0)),"",(VLOOKUP(B45,'KAYIT LİSTESİ'!$B$4:$H$764,2,0)))</f>
        <v/>
      </c>
      <c r="D45" s="113" t="str">
        <f>IF(ISERROR(VLOOKUP(B45,'KAYIT LİSTESİ'!$B$4:$H$764,4,0)),"",(VLOOKUP(B45,'KAYIT LİSTESİ'!$B$4:$H$764,4,0)))</f>
        <v/>
      </c>
      <c r="E45" s="114" t="str">
        <f>IF(ISERROR(VLOOKUP(B45,'KAYIT LİSTESİ'!$B$4:$H$764,5,0)),"",(VLOOKUP(B45,'KAYIT LİSTESİ'!$B$4:$H$764,5,0)))</f>
        <v/>
      </c>
      <c r="F45" s="114" t="str">
        <f>IF(ISERROR(VLOOKUP(B45,'KAYIT LİSTESİ'!$B$4:$H$764,6,0)),"",(VLOOKUP(B45,'KAYIT LİSTESİ'!$B$4:$H$764,6,0)))</f>
        <v/>
      </c>
      <c r="G45" s="37"/>
      <c r="H45" s="115"/>
      <c r="I45" s="153"/>
      <c r="J45" s="386"/>
      <c r="K45" s="110"/>
      <c r="L45" s="116"/>
      <c r="M45" s="113"/>
      <c r="N45" s="117"/>
      <c r="O45" s="118"/>
      <c r="P45" s="37"/>
      <c r="Q45" s="37"/>
      <c r="R45" s="119"/>
      <c r="S45" s="112" t="str">
        <f>IF(ISTEXT(P45)," ",IFERROR(VLOOKUP(SMALL(PUAN!$B$4:$C$112,COUNTIF(PUAN!$B$4:$C$112,"&lt;"&amp;P45)+1),PUAN!$B$4:$C$112,2,0),"    "))</f>
        <v xml:space="preserve">    </v>
      </c>
    </row>
    <row r="46" spans="1:19" ht="13.5" customHeight="1" x14ac:dyDescent="0.2">
      <c r="A46" s="15"/>
      <c r="B46" s="15"/>
      <c r="C46" s="16"/>
      <c r="D46" s="35"/>
      <c r="E46" s="17"/>
      <c r="F46" s="18"/>
      <c r="G46" s="19"/>
      <c r="L46" s="20"/>
      <c r="M46" s="21"/>
      <c r="N46" s="22"/>
      <c r="O46" s="31"/>
      <c r="P46" s="31"/>
      <c r="Q46" s="31"/>
      <c r="R46" s="23"/>
    </row>
    <row r="47" spans="1:19" ht="14.25" customHeight="1" x14ac:dyDescent="0.2">
      <c r="A47" s="11" t="s">
        <v>13</v>
      </c>
      <c r="B47" s="11"/>
      <c r="C47" s="11"/>
      <c r="D47" s="36"/>
      <c r="E47" s="29" t="s">
        <v>0</v>
      </c>
      <c r="F47" s="24" t="s">
        <v>1</v>
      </c>
      <c r="G47" s="8"/>
      <c r="H47" s="12" t="s">
        <v>2</v>
      </c>
      <c r="I47" s="12"/>
      <c r="J47" s="12"/>
      <c r="K47" s="12"/>
      <c r="L47" s="12"/>
      <c r="M47" s="12"/>
      <c r="O47" s="32" t="s">
        <v>3</v>
      </c>
      <c r="P47" s="33" t="s">
        <v>3</v>
      </c>
      <c r="Q47" s="33"/>
      <c r="R47" s="8" t="s">
        <v>3</v>
      </c>
    </row>
  </sheetData>
  <sortState ref="M8:P22">
    <sortCondition ref="P8:P22"/>
  </sortState>
  <mergeCells count="28">
    <mergeCell ref="G16:I16"/>
    <mergeCell ref="G36:I36"/>
    <mergeCell ref="P4:S4"/>
    <mergeCell ref="P5:Q5"/>
    <mergeCell ref="A3:C3"/>
    <mergeCell ref="D3:E3"/>
    <mergeCell ref="F3:G3"/>
    <mergeCell ref="P6:P7"/>
    <mergeCell ref="R6:R7"/>
    <mergeCell ref="S6:S7"/>
    <mergeCell ref="Q6:Q7"/>
    <mergeCell ref="G26:I26"/>
    <mergeCell ref="A1:S1"/>
    <mergeCell ref="A2:S2"/>
    <mergeCell ref="H3:I3"/>
    <mergeCell ref="P3:S3"/>
    <mergeCell ref="J6:J45"/>
    <mergeCell ref="A5:H5"/>
    <mergeCell ref="A4:C4"/>
    <mergeCell ref="D4:E4"/>
    <mergeCell ref="G6:I6"/>
    <mergeCell ref="K5:O5"/>
    <mergeCell ref="R5:S5"/>
    <mergeCell ref="K6:K7"/>
    <mergeCell ref="L6:L7"/>
    <mergeCell ref="M6:M7"/>
    <mergeCell ref="N6:N7"/>
    <mergeCell ref="O6:O7"/>
  </mergeCells>
  <printOptions horizontalCentered="1"/>
  <pageMargins left="0.27559055118110237" right="0.19685039370078741" top="0.53" bottom="0.35433070866141736" header="0.39370078740157483" footer="0.27559055118110237"/>
  <pageSetup paperSize="9" scale="40" fitToHeight="0" orientation="portrait" r:id="rId1"/>
  <headerFooter alignWithMargins="0"/>
  <colBreaks count="1" manualBreakCount="1">
    <brk id="17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11</vt:i4>
      </vt:variant>
    </vt:vector>
  </HeadingPairs>
  <TitlesOfParts>
    <vt:vector size="23" baseType="lpstr">
      <vt:lpstr>YARIŞMA BİLGİLERİ</vt:lpstr>
      <vt:lpstr>KAYIT LİSTESİ</vt:lpstr>
      <vt:lpstr>Sayfa1</vt:lpstr>
      <vt:lpstr>PUAN</vt:lpstr>
      <vt:lpstr>60M 2009</vt:lpstr>
      <vt:lpstr>60M 2008</vt:lpstr>
      <vt:lpstr>60M 2007</vt:lpstr>
      <vt:lpstr>80M 2006</vt:lpstr>
      <vt:lpstr>80M 2005</vt:lpstr>
      <vt:lpstr>Start Listesi</vt:lpstr>
      <vt:lpstr>Genel Puan Tablosu</vt:lpstr>
      <vt:lpstr>ALMANAK TOPLU SONUÇ</vt:lpstr>
      <vt:lpstr>'60M 2007'!Yazdırma_Alanı</vt:lpstr>
      <vt:lpstr>'60M 2008'!Yazdırma_Alanı</vt:lpstr>
      <vt:lpstr>'60M 2009'!Yazdırma_Alanı</vt:lpstr>
      <vt:lpstr>'80M 2005'!Yazdırma_Alanı</vt:lpstr>
      <vt:lpstr>'80M 2006'!Yazdırma_Alanı</vt:lpstr>
      <vt:lpstr>'Genel Puan Tablosu'!Yazdırma_Alanı</vt:lpstr>
      <vt:lpstr>'KAYIT LİSTESİ'!Yazdırma_Alanı</vt:lpstr>
      <vt:lpstr>'Start Listesi'!Yazdırma_Alanı</vt:lpstr>
      <vt:lpstr>'Genel Puan Tablosu'!Yazdırma_Başlıkları</vt:lpstr>
      <vt:lpstr>'KAYIT LİSTESİ'!Yazdırma_Başlıkları</vt:lpstr>
      <vt:lpstr>'Start Listesi'!Yazdırma_Başlıkları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mümin</cp:lastModifiedBy>
  <cp:lastPrinted>2019-04-19T10:38:03Z</cp:lastPrinted>
  <dcterms:created xsi:type="dcterms:W3CDTF">2004-05-10T13:01:28Z</dcterms:created>
  <dcterms:modified xsi:type="dcterms:W3CDTF">2019-04-21T13:47:25Z</dcterms:modified>
</cp:coreProperties>
</file>